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guil\Downloads\"/>
    </mc:Choice>
  </mc:AlternateContent>
  <xr:revisionPtr revIDLastSave="0" documentId="13_ncr:1_{8E437BB3-F9F3-49D9-AF0B-9AE29247EA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" sheetId="1" r:id="rId1"/>
    <sheet name="Assumptions &amp; Sources" sheetId="2" r:id="rId2"/>
  </sheets>
  <calcPr calcId="181029"/>
</workbook>
</file>

<file path=xl/calcChain.xml><?xml version="1.0" encoding="utf-8"?>
<calcChain xmlns="http://schemas.openxmlformats.org/spreadsheetml/2006/main">
  <c r="F25" i="1" l="1"/>
  <c r="G25" i="1" s="1"/>
  <c r="G27" i="1" s="1"/>
  <c r="F24" i="1"/>
  <c r="G24" i="1" s="1"/>
  <c r="F23" i="1"/>
  <c r="G23" i="1" s="1"/>
  <c r="F22" i="1"/>
  <c r="G22" i="1" s="1"/>
  <c r="F21" i="1"/>
  <c r="G21" i="1" s="1"/>
  <c r="G20" i="1"/>
  <c r="F20" i="1"/>
  <c r="G19" i="1"/>
  <c r="F19" i="1"/>
  <c r="F18" i="1"/>
  <c r="G18" i="1" s="1"/>
  <c r="F17" i="1"/>
  <c r="G17" i="1" s="1"/>
  <c r="G16" i="1"/>
  <c r="F16" i="1"/>
  <c r="G15" i="1"/>
  <c r="F15" i="1"/>
  <c r="F14" i="1"/>
  <c r="G14" i="1" s="1"/>
  <c r="F13" i="1"/>
  <c r="G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Published Rotoplas Peru industrial tank listing; accessories excluded</t>
        </r>
      </text>
    </comment>
    <comment ref="B14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Published Rotoplas Peru industrial tank listing; accessories excluded</t>
        </r>
      </text>
    </comment>
    <comment ref="B15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Not a 20,000 L quote; provisional interpolation from published 15,000 L and 25,000 L listings</t>
        </r>
      </text>
    </comment>
    <comment ref="B16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Planning allowance only; obtain local engineering quote</t>
        </r>
      </text>
    </comment>
    <comment ref="B17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Planning allowance only; site-specific designs and quotes required</t>
        </r>
      </text>
    </comment>
    <comment ref="B18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Planning allowance only; quote scope required</t>
        </r>
      </text>
    </comment>
    <comment ref="B19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Planning allowance only; route/access and vendor delivery quote required</t>
        </r>
      </text>
    </comment>
    <comment ref="B20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Assumes 2 sample rounds per community at allowance per sample; confirm lab parameters and fees</t>
        </r>
      </text>
    </comment>
    <comment ref="B21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Planning allowance only; define sessions, materials and trainers</t>
        </r>
      </text>
    </comment>
    <comment ref="B22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Planning allowance only; create maintenance schedule</t>
        </r>
      </text>
    </comment>
    <comment ref="B23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Planning allowance only; define indicators and staff travel</t>
        </r>
      </text>
    </comment>
    <comment ref="B24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Planning allowance only; justify staff time and allocation</t>
        </r>
      </text>
    </comment>
  </commentList>
</comments>
</file>

<file path=xl/sharedStrings.xml><?xml version="1.0" encoding="utf-8"?>
<sst xmlns="http://schemas.openxmlformats.org/spreadsheetml/2006/main" count="104" uniqueCount="91">
  <si>
    <t>AGAPE HAND AND REFOREST TREES — CLEAN WATER PROJECT</t>
  </si>
  <si>
    <t>PRELIMINARY planning estimate — NOT a final supplier-quoted budget | 12 months</t>
  </si>
  <si>
    <t>Beneficiaries planned</t>
  </si>
  <si>
    <t>User-provided; beneficiary register/count by community still required</t>
  </si>
  <si>
    <t>Communities</t>
  </si>
  <si>
    <t>User-provided</t>
  </si>
  <si>
    <t>Tanks total</t>
  </si>
  <si>
    <t>One tank per community</t>
  </si>
  <si>
    <t>Nominal capacity</t>
  </si>
  <si>
    <t>6×5,000 L + 5×10,000 L + 4×20,000 L</t>
  </si>
  <si>
    <t>Fundraising target proposed (USD)</t>
  </si>
  <si>
    <t>Must be reconciled with total project cost</t>
  </si>
  <si>
    <t>Exchange-rate planning assumption (PEN per USD)</t>
  </si>
  <si>
    <t>Illustrative assumption for conversion only; replace with rate used by finance team</t>
  </si>
  <si>
    <t>Category</t>
  </si>
  <si>
    <t>Item</t>
  </si>
  <si>
    <t>Qty</t>
  </si>
  <si>
    <t>Unit</t>
  </si>
  <si>
    <t>Unit cost (PEN)</t>
  </si>
  <si>
    <t>Total (PEN)</t>
  </si>
  <si>
    <t>USD equivalent</t>
  </si>
  <si>
    <t>Equipment</t>
  </si>
  <si>
    <t>5,000 L tank suitable for potable water</t>
  </si>
  <si>
    <t>unit</t>
  </si>
  <si>
    <t>10,000 L tank suitable for potable water</t>
  </si>
  <si>
    <t>20,000 L tank — planning proxy only</t>
  </si>
  <si>
    <t>Assessment</t>
  </si>
  <si>
    <t>Site assessment and technical design allowance</t>
  </si>
  <si>
    <t>community</t>
  </si>
  <si>
    <t>Civil works</t>
  </si>
  <si>
    <t>Bases, site preparation, drainage/protection allowance</t>
  </si>
  <si>
    <t>Installation</t>
  </si>
  <si>
    <t>Tank installation, fittings, connections and commissioning allowance</t>
  </si>
  <si>
    <t>Logistics</t>
  </si>
  <si>
    <t>Transport and unloading allowance</t>
  </si>
  <si>
    <t>delivery/community</t>
  </si>
  <si>
    <t>Water safety</t>
  </si>
  <si>
    <t>Post-storage water-quality testing allowance</t>
  </si>
  <si>
    <t>sample/round</t>
  </si>
  <si>
    <t>Training</t>
  </si>
  <si>
    <t>Community hygiene and safe storage training allowance</t>
  </si>
  <si>
    <t>Maintenance</t>
  </si>
  <si>
    <t>Maintenance/spare parts allowance over 12 months</t>
  </si>
  <si>
    <t>Monitoring</t>
  </si>
  <si>
    <t>Monitoring and beneficiary verification allowance</t>
  </si>
  <si>
    <t>month</t>
  </si>
  <si>
    <t>Coordination</t>
  </si>
  <si>
    <t>Direct project coordination allowance</t>
  </si>
  <si>
    <t>TOTAL PRELIMINARY ESTIMATE</t>
  </si>
  <si>
    <t>Difference vs. proposed fundraising target (USD)</t>
  </si>
  <si>
    <t>ASSUMPTIONS, SOURCES AND VALIDATION REQUIRED</t>
  </si>
  <si>
    <t>Basis used</t>
  </si>
  <si>
    <t>Source / status</t>
  </si>
  <si>
    <t>Required action</t>
  </si>
  <si>
    <t>5,000 L tank price</t>
  </si>
  <si>
    <t>S/ 5,667.71 each, industrial tank listing, accessories excluded</t>
  </si>
  <si>
    <t>Rotoplas Peru online listing; price may change</t>
  </si>
  <si>
    <t>Request formal quote incl. tax, availability, water-potable suitability, delivery, warranty</t>
  </si>
  <si>
    <t>10,000 L tank price</t>
  </si>
  <si>
    <t>S/ 13,246.01 each, industrial tank listing, accessories excluded</t>
  </si>
  <si>
    <t>20,000 L tank price</t>
  </si>
  <si>
    <t>S/ 27,301.41 per tank used only as a provisional proxy based on scaling published 15,000 L and 25,000 L listing prices</t>
  </si>
  <si>
    <t>Not a supplier quote; uncertain linear scaling</t>
  </si>
  <si>
    <t>Obtain actual 20,000 L potable-water tank quote; replace immediately</t>
  </si>
  <si>
    <t>Other project costs</t>
  </si>
  <si>
    <t>Planning allowances entered for modelling only</t>
  </si>
  <si>
    <t>Not quoted; not confirmed by AGAPE HAND</t>
  </si>
  <si>
    <t>Get itemized quotations and technical scope; remove/adjust any non-applicable lines</t>
  </si>
  <si>
    <t>Exchange rate</t>
  </si>
  <si>
    <t>S/ 3.75 per US$1 used for rough comparison</t>
  </si>
  <si>
    <t>Illustrative planning assumption, not live verified FX</t>
  </si>
  <si>
    <t>Replace with finance team's selected rate and date</t>
  </si>
  <si>
    <t>Water quality</t>
  </si>
  <si>
    <t>User reports source water is potable</t>
  </si>
  <si>
    <t>Supporting lab records not reviewed here</t>
  </si>
  <si>
    <t>Keep laboratory/technical evidence; test after storage/distribution as required</t>
  </si>
  <si>
    <t>15 communities and 3,150 people</t>
  </si>
  <si>
    <t>Planning figures from user</t>
  </si>
  <si>
    <t>Beneficiary distribution per community not supplied</t>
  </si>
  <si>
    <t>Document counts and avoid double-counting</t>
  </si>
  <si>
    <t>Installation/civil works</t>
  </si>
  <si>
    <t>Allowance per community</t>
  </si>
  <si>
    <t>Actual terrain, tank location, foundation and fittings unknown</t>
  </si>
  <si>
    <t>Technical site assessment and supplier/contractor quotations</t>
  </si>
  <si>
    <t>Transport</t>
  </si>
  <si>
    <t>Routes and unloading requirements unknown</t>
  </si>
  <si>
    <t>Obtain delivery pricing to all 15 named communities</t>
  </si>
  <si>
    <t>Training/maintenance/monitoring</t>
  </si>
  <si>
    <t>Allowance per community/month</t>
  </si>
  <si>
    <t>Workplan and staffing not defined</t>
  </si>
  <si>
    <t>Specify sessions, visits, staff days, indicators and supporting cost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</si>
</sst>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S/.&quot;\ #,##0.00"/>
    <numFmt numFmtId="165" formatCode="&quot;$&quot;\ #,##0.00"/>
  </numFmts>
  <fonts count="8" x14ac:knownFonts="1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i/>
      <sz val="11"/>
      <color rgb="FF666666"/>
      <name val="Calibri"/>
    </font>
    <font>
      <b/>
      <sz val="11"/>
      <color rgb="FF243746"/>
      <name val="Calibri"/>
    </font>
    <font>
      <i/>
      <sz val="9"/>
      <color rgb="FF666666"/>
      <name val="Calibri"/>
    </font>
    <font>
      <b/>
      <sz val="11"/>
      <color rgb="FFFFFFFF"/>
      <name val="Calibri"/>
    </font>
    <font>
      <b/>
      <sz val="11"/>
      <color rgb="FF9C0006"/>
      <name val="Calibri"/>
    </font>
    <font>
      <b/>
      <sz val="14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43746"/>
      </patternFill>
    </fill>
    <fill>
      <patternFill patternType="solid">
        <fgColor rgb="FFF8F3D8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/>
      <right/>
      <top/>
      <bottom style="thin">
        <color rgb="FFC8D0D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0" fillId="3" borderId="0" xfId="0" applyFill="1"/>
    <xf numFmtId="0" fontId="5" fillId="2" borderId="0" xfId="0" applyFont="1" applyFill="1" applyAlignment="1">
      <alignment wrapText="1"/>
    </xf>
    <xf numFmtId="0" fontId="0" fillId="0" borderId="1" xfId="0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0" fontId="5" fillId="2" borderId="0" xfId="0" applyFont="1" applyFill="1"/>
    <xf numFmtId="164" fontId="5" fillId="2" borderId="0" xfId="0" applyNumberFormat="1" applyFont="1" applyFill="1"/>
    <xf numFmtId="165" fontId="5" fillId="2" borderId="0" xfId="0" applyNumberFormat="1" applyFont="1" applyFill="1"/>
    <xf numFmtId="165" fontId="0" fillId="4" borderId="1" xfId="0" applyNumberFormat="1" applyFill="1" applyBorder="1"/>
    <xf numFmtId="0" fontId="6" fillId="0" borderId="0" xfId="0" applyFont="1" applyAlignment="1">
      <alignment wrapText="1"/>
    </xf>
    <xf numFmtId="0" fontId="0" fillId="0" borderId="0" xfId="0"/>
    <xf numFmtId="0" fontId="4" fillId="0" borderId="0" xfId="0" applyFont="1" applyAlignment="1">
      <alignment wrapText="1"/>
    </xf>
    <xf numFmtId="0" fontId="1" fillId="2" borderId="0" xfId="0" applyFont="1" applyFill="1"/>
    <xf numFmtId="0" fontId="0" fillId="3" borderId="1" xfId="0" applyFill="1" applyBorder="1"/>
    <xf numFmtId="0" fontId="2" fillId="0" borderId="0" xfId="0" applyFont="1"/>
    <xf numFmtId="0" fontId="5" fillId="2" borderId="0" xfId="0" applyFont="1" applyFill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zoomScaleNormal="100" workbookViewId="0">
      <pane ySplit="12" topLeftCell="A13" activePane="bottomLeft" state="frozen"/>
      <selection pane="bottomLeft" activeCell="O29" sqref="O29"/>
    </sheetView>
  </sheetViews>
  <sheetFormatPr defaultRowHeight="15" x14ac:dyDescent="0.25"/>
  <cols>
    <col min="1" max="1" width="19" customWidth="1"/>
    <col min="2" max="2" width="58" customWidth="1"/>
    <col min="3" max="3" width="12" customWidth="1"/>
    <col min="4" max="4" width="20" customWidth="1"/>
    <col min="5" max="7" width="19" customWidth="1"/>
  </cols>
  <sheetData>
    <row r="1" spans="1:7" ht="19.5" x14ac:dyDescent="0.3">
      <c r="A1" s="15" t="s">
        <v>0</v>
      </c>
      <c r="B1" s="13"/>
      <c r="C1" s="13"/>
      <c r="D1" s="13"/>
      <c r="E1" s="13"/>
      <c r="F1" s="13"/>
      <c r="G1" s="13"/>
    </row>
    <row r="2" spans="1:7" x14ac:dyDescent="0.25">
      <c r="A2" s="17" t="s">
        <v>1</v>
      </c>
      <c r="B2" s="13"/>
      <c r="C2" s="13"/>
      <c r="D2" s="13"/>
      <c r="E2" s="13"/>
      <c r="F2" s="13"/>
      <c r="G2" s="13"/>
    </row>
    <row r="4" spans="1:7" x14ac:dyDescent="0.25">
      <c r="A4" s="1" t="s">
        <v>2</v>
      </c>
      <c r="B4" s="2">
        <v>3150</v>
      </c>
      <c r="C4" s="14" t="s">
        <v>3</v>
      </c>
      <c r="D4" s="13"/>
      <c r="E4" s="13"/>
      <c r="F4" s="13"/>
      <c r="G4" s="13"/>
    </row>
    <row r="5" spans="1:7" x14ac:dyDescent="0.25">
      <c r="A5" s="1" t="s">
        <v>4</v>
      </c>
      <c r="B5" s="2">
        <v>15</v>
      </c>
      <c r="C5" s="14" t="s">
        <v>5</v>
      </c>
      <c r="D5" s="13"/>
      <c r="E5" s="13"/>
      <c r="F5" s="13"/>
      <c r="G5" s="13"/>
    </row>
    <row r="6" spans="1:7" x14ac:dyDescent="0.25">
      <c r="A6" s="1" t="s">
        <v>6</v>
      </c>
      <c r="B6" s="2">
        <v>15</v>
      </c>
      <c r="C6" s="14" t="s">
        <v>7</v>
      </c>
      <c r="D6" s="13"/>
      <c r="E6" s="13"/>
      <c r="F6" s="13"/>
      <c r="G6" s="13"/>
    </row>
    <row r="7" spans="1:7" x14ac:dyDescent="0.25">
      <c r="A7" s="1" t="s">
        <v>8</v>
      </c>
      <c r="B7" s="2">
        <v>160000</v>
      </c>
      <c r="C7" s="14" t="s">
        <v>9</v>
      </c>
      <c r="D7" s="13"/>
      <c r="E7" s="13"/>
      <c r="F7" s="13"/>
      <c r="G7" s="13"/>
    </row>
    <row r="8" spans="1:7" x14ac:dyDescent="0.25">
      <c r="A8" s="1" t="s">
        <v>10</v>
      </c>
      <c r="B8" s="2">
        <v>80000</v>
      </c>
      <c r="C8" s="14" t="s">
        <v>11</v>
      </c>
      <c r="D8" s="13"/>
      <c r="E8" s="13"/>
      <c r="F8" s="13"/>
      <c r="G8" s="13"/>
    </row>
    <row r="9" spans="1:7" x14ac:dyDescent="0.25">
      <c r="A9" s="1" t="s">
        <v>12</v>
      </c>
      <c r="B9" s="2">
        <v>3.75</v>
      </c>
      <c r="C9" s="14" t="s">
        <v>13</v>
      </c>
      <c r="D9" s="13"/>
      <c r="E9" s="13"/>
      <c r="F9" s="13"/>
      <c r="G9" s="13"/>
    </row>
    <row r="12" spans="1:7" x14ac:dyDescent="0.25">
      <c r="A12" s="3" t="s">
        <v>14</v>
      </c>
      <c r="B12" s="3" t="s">
        <v>15</v>
      </c>
      <c r="C12" s="3" t="s">
        <v>16</v>
      </c>
      <c r="D12" s="3" t="s">
        <v>17</v>
      </c>
      <c r="E12" s="3" t="s">
        <v>18</v>
      </c>
      <c r="F12" s="3" t="s">
        <v>19</v>
      </c>
      <c r="G12" s="3" t="s">
        <v>20</v>
      </c>
    </row>
    <row r="13" spans="1:7" ht="42" customHeight="1" x14ac:dyDescent="0.25">
      <c r="A13" s="4" t="s">
        <v>21</v>
      </c>
      <c r="B13" s="4" t="s">
        <v>22</v>
      </c>
      <c r="C13" s="4">
        <v>6</v>
      </c>
      <c r="D13" s="4" t="s">
        <v>23</v>
      </c>
      <c r="E13" s="5">
        <v>5667.71</v>
      </c>
      <c r="F13" s="6">
        <f t="shared" ref="F13:F24" si="0">C13*E13</f>
        <v>34006.26</v>
      </c>
      <c r="G13" s="7">
        <f t="shared" ref="G13:G25" si="1">F13/$B$9</f>
        <v>9068.3360000000011</v>
      </c>
    </row>
    <row r="14" spans="1:7" ht="42" customHeight="1" x14ac:dyDescent="0.25">
      <c r="A14" s="4" t="s">
        <v>21</v>
      </c>
      <c r="B14" s="4" t="s">
        <v>24</v>
      </c>
      <c r="C14" s="4">
        <v>5</v>
      </c>
      <c r="D14" s="4" t="s">
        <v>23</v>
      </c>
      <c r="E14" s="5">
        <v>13246.01</v>
      </c>
      <c r="F14" s="6">
        <f t="shared" si="0"/>
        <v>66230.05</v>
      </c>
      <c r="G14" s="7">
        <f t="shared" si="1"/>
        <v>17661.346666666668</v>
      </c>
    </row>
    <row r="15" spans="1:7" ht="42" customHeight="1" x14ac:dyDescent="0.25">
      <c r="A15" s="4" t="s">
        <v>21</v>
      </c>
      <c r="B15" s="4" t="s">
        <v>25</v>
      </c>
      <c r="C15" s="4">
        <v>4</v>
      </c>
      <c r="D15" s="4" t="s">
        <v>23</v>
      </c>
      <c r="E15" s="5">
        <v>27301.41</v>
      </c>
      <c r="F15" s="6">
        <f t="shared" si="0"/>
        <v>109205.64</v>
      </c>
      <c r="G15" s="7">
        <f t="shared" si="1"/>
        <v>29121.504000000001</v>
      </c>
    </row>
    <row r="16" spans="1:7" ht="42" customHeight="1" x14ac:dyDescent="0.25">
      <c r="A16" s="4" t="s">
        <v>26</v>
      </c>
      <c r="B16" s="4" t="s">
        <v>27</v>
      </c>
      <c r="C16" s="4">
        <v>15</v>
      </c>
      <c r="D16" s="4" t="s">
        <v>28</v>
      </c>
      <c r="E16" s="5">
        <v>1200</v>
      </c>
      <c r="F16" s="6">
        <f t="shared" si="0"/>
        <v>18000</v>
      </c>
      <c r="G16" s="7">
        <f t="shared" si="1"/>
        <v>4800</v>
      </c>
    </row>
    <row r="17" spans="1:7" ht="42" customHeight="1" x14ac:dyDescent="0.25">
      <c r="A17" s="4" t="s">
        <v>29</v>
      </c>
      <c r="B17" s="4" t="s">
        <v>30</v>
      </c>
      <c r="C17" s="4">
        <v>15</v>
      </c>
      <c r="D17" s="4" t="s">
        <v>28</v>
      </c>
      <c r="E17" s="5">
        <v>2500</v>
      </c>
      <c r="F17" s="6">
        <f t="shared" si="0"/>
        <v>37500</v>
      </c>
      <c r="G17" s="7">
        <f t="shared" si="1"/>
        <v>10000</v>
      </c>
    </row>
    <row r="18" spans="1:7" ht="42" customHeight="1" x14ac:dyDescent="0.25">
      <c r="A18" s="4" t="s">
        <v>31</v>
      </c>
      <c r="B18" s="4" t="s">
        <v>32</v>
      </c>
      <c r="C18" s="4">
        <v>15</v>
      </c>
      <c r="D18" s="4" t="s">
        <v>28</v>
      </c>
      <c r="E18" s="5">
        <v>1800</v>
      </c>
      <c r="F18" s="6">
        <f t="shared" si="0"/>
        <v>27000</v>
      </c>
      <c r="G18" s="7">
        <f t="shared" si="1"/>
        <v>7200</v>
      </c>
    </row>
    <row r="19" spans="1:7" ht="42" customHeight="1" x14ac:dyDescent="0.25">
      <c r="A19" s="4" t="s">
        <v>33</v>
      </c>
      <c r="B19" s="4" t="s">
        <v>34</v>
      </c>
      <c r="C19" s="4">
        <v>15</v>
      </c>
      <c r="D19" s="4" t="s">
        <v>35</v>
      </c>
      <c r="E19" s="5">
        <v>1500</v>
      </c>
      <c r="F19" s="6">
        <f t="shared" si="0"/>
        <v>22500</v>
      </c>
      <c r="G19" s="7">
        <f t="shared" si="1"/>
        <v>6000</v>
      </c>
    </row>
    <row r="20" spans="1:7" ht="42" customHeight="1" x14ac:dyDescent="0.25">
      <c r="A20" s="4" t="s">
        <v>36</v>
      </c>
      <c r="B20" s="4" t="s">
        <v>37</v>
      </c>
      <c r="C20" s="4">
        <v>30</v>
      </c>
      <c r="D20" s="4" t="s">
        <v>38</v>
      </c>
      <c r="E20" s="5">
        <v>250</v>
      </c>
      <c r="F20" s="6">
        <f t="shared" si="0"/>
        <v>7500</v>
      </c>
      <c r="G20" s="7">
        <f t="shared" si="1"/>
        <v>2000</v>
      </c>
    </row>
    <row r="21" spans="1:7" ht="42" customHeight="1" x14ac:dyDescent="0.25">
      <c r="A21" s="4" t="s">
        <v>39</v>
      </c>
      <c r="B21" s="4" t="s">
        <v>40</v>
      </c>
      <c r="C21" s="4">
        <v>15</v>
      </c>
      <c r="D21" s="4" t="s">
        <v>28</v>
      </c>
      <c r="E21" s="5">
        <v>1000</v>
      </c>
      <c r="F21" s="6">
        <f t="shared" si="0"/>
        <v>15000</v>
      </c>
      <c r="G21" s="7">
        <f t="shared" si="1"/>
        <v>4000</v>
      </c>
    </row>
    <row r="22" spans="1:7" ht="42" customHeight="1" x14ac:dyDescent="0.25">
      <c r="A22" s="4" t="s">
        <v>41</v>
      </c>
      <c r="B22" s="4" t="s">
        <v>42</v>
      </c>
      <c r="C22" s="4">
        <v>15</v>
      </c>
      <c r="D22" s="4" t="s">
        <v>28</v>
      </c>
      <c r="E22" s="5">
        <v>900</v>
      </c>
      <c r="F22" s="6">
        <f t="shared" si="0"/>
        <v>13500</v>
      </c>
      <c r="G22" s="7">
        <f t="shared" si="1"/>
        <v>3600</v>
      </c>
    </row>
    <row r="23" spans="1:7" ht="42" customHeight="1" x14ac:dyDescent="0.25">
      <c r="A23" s="4" t="s">
        <v>43</v>
      </c>
      <c r="B23" s="4" t="s">
        <v>44</v>
      </c>
      <c r="C23" s="4">
        <v>12</v>
      </c>
      <c r="D23" s="4" t="s">
        <v>45</v>
      </c>
      <c r="E23" s="5">
        <v>800</v>
      </c>
      <c r="F23" s="6">
        <f t="shared" si="0"/>
        <v>9600</v>
      </c>
      <c r="G23" s="7">
        <f t="shared" si="1"/>
        <v>2560</v>
      </c>
    </row>
    <row r="24" spans="1:7" ht="42" customHeight="1" x14ac:dyDescent="0.25">
      <c r="A24" s="4" t="s">
        <v>46</v>
      </c>
      <c r="B24" s="4" t="s">
        <v>47</v>
      </c>
      <c r="C24" s="4">
        <v>12</v>
      </c>
      <c r="D24" s="4" t="s">
        <v>45</v>
      </c>
      <c r="E24" s="5">
        <v>1200</v>
      </c>
      <c r="F24" s="6">
        <f t="shared" si="0"/>
        <v>14400</v>
      </c>
      <c r="G24" s="7">
        <f t="shared" si="1"/>
        <v>3840</v>
      </c>
    </row>
    <row r="25" spans="1:7" x14ac:dyDescent="0.25">
      <c r="A25" s="18" t="s">
        <v>48</v>
      </c>
      <c r="B25" s="18"/>
      <c r="C25" s="18"/>
      <c r="D25" s="18"/>
      <c r="E25" s="8"/>
      <c r="F25" s="9">
        <f>SUM(F13:F24)</f>
        <v>374441.95</v>
      </c>
      <c r="G25" s="10">
        <f t="shared" si="1"/>
        <v>99851.186666666676</v>
      </c>
    </row>
    <row r="27" spans="1:7" x14ac:dyDescent="0.25">
      <c r="A27" s="16" t="s">
        <v>49</v>
      </c>
      <c r="B27" s="16"/>
      <c r="C27" s="16"/>
      <c r="D27" s="16"/>
      <c r="E27" s="16"/>
      <c r="F27" s="16"/>
      <c r="G27" s="11">
        <f>80000-G25</f>
        <v>-19851.186666666676</v>
      </c>
    </row>
    <row r="29" spans="1:7" ht="35.1" customHeight="1" x14ac:dyDescent="0.25">
      <c r="A29" s="12"/>
      <c r="B29" s="13"/>
      <c r="C29" s="13"/>
      <c r="D29" s="13"/>
      <c r="E29" s="13"/>
      <c r="F29" s="13"/>
      <c r="G29" s="13"/>
    </row>
  </sheetData>
  <mergeCells count="11">
    <mergeCell ref="A1:G1"/>
    <mergeCell ref="C6:G6"/>
    <mergeCell ref="A27:F27"/>
    <mergeCell ref="C5:G5"/>
    <mergeCell ref="A2:G2"/>
    <mergeCell ref="A25:D25"/>
    <mergeCell ref="A29:G29"/>
    <mergeCell ref="C8:G8"/>
    <mergeCell ref="C9:G9"/>
    <mergeCell ref="C4:G4"/>
    <mergeCell ref="C7:G7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showGridLines="0" zoomScale="90" zoomScaleNormal="90" workbookViewId="0">
      <pane ySplit="3" topLeftCell="A4" activePane="bottomLeft" state="frozen"/>
      <selection pane="bottomLeft" activeCell="I11" sqref="I11"/>
    </sheetView>
  </sheetViews>
  <sheetFormatPr defaultRowHeight="15" x14ac:dyDescent="0.25"/>
  <cols>
    <col min="1" max="1" width="25" customWidth="1"/>
    <col min="2" max="2" width="47" customWidth="1"/>
    <col min="3" max="3" width="42" customWidth="1"/>
    <col min="4" max="4" width="53" customWidth="1"/>
  </cols>
  <sheetData>
    <row r="1" spans="1:4" ht="18.75" x14ac:dyDescent="0.3">
      <c r="A1" s="19" t="s">
        <v>50</v>
      </c>
      <c r="B1" s="13"/>
      <c r="C1" s="13"/>
      <c r="D1" s="13"/>
    </row>
    <row r="3" spans="1:4" x14ac:dyDescent="0.25">
      <c r="A3" s="3" t="s">
        <v>15</v>
      </c>
      <c r="B3" s="3" t="s">
        <v>51</v>
      </c>
      <c r="C3" s="3" t="s">
        <v>52</v>
      </c>
      <c r="D3" s="3" t="s">
        <v>53</v>
      </c>
    </row>
    <row r="4" spans="1:4" ht="62.1" customHeight="1" x14ac:dyDescent="0.25">
      <c r="A4" s="4" t="s">
        <v>54</v>
      </c>
      <c r="B4" s="4" t="s">
        <v>55</v>
      </c>
      <c r="C4" s="4" t="s">
        <v>56</v>
      </c>
      <c r="D4" s="4" t="s">
        <v>57</v>
      </c>
    </row>
    <row r="5" spans="1:4" ht="62.1" customHeight="1" x14ac:dyDescent="0.25">
      <c r="A5" s="4" t="s">
        <v>58</v>
      </c>
      <c r="B5" s="4" t="s">
        <v>59</v>
      </c>
      <c r="C5" s="4" t="s">
        <v>56</v>
      </c>
      <c r="D5" s="4" t="s">
        <v>57</v>
      </c>
    </row>
    <row r="6" spans="1:4" ht="62.1" customHeight="1" x14ac:dyDescent="0.25">
      <c r="A6" s="4" t="s">
        <v>60</v>
      </c>
      <c r="B6" s="4" t="s">
        <v>61</v>
      </c>
      <c r="C6" s="4" t="s">
        <v>62</v>
      </c>
      <c r="D6" s="4" t="s">
        <v>63</v>
      </c>
    </row>
    <row r="7" spans="1:4" ht="62.1" customHeight="1" x14ac:dyDescent="0.25">
      <c r="A7" s="4" t="s">
        <v>64</v>
      </c>
      <c r="B7" s="4" t="s">
        <v>65</v>
      </c>
      <c r="C7" s="4" t="s">
        <v>66</v>
      </c>
      <c r="D7" s="4" t="s">
        <v>67</v>
      </c>
    </row>
    <row r="8" spans="1:4" ht="62.1" customHeight="1" x14ac:dyDescent="0.25">
      <c r="A8" s="4" t="s">
        <v>68</v>
      </c>
      <c r="B8" s="4" t="s">
        <v>69</v>
      </c>
      <c r="C8" s="4" t="s">
        <v>70</v>
      </c>
      <c r="D8" s="4" t="s">
        <v>71</v>
      </c>
    </row>
    <row r="9" spans="1:4" ht="62.1" customHeight="1" x14ac:dyDescent="0.25">
      <c r="A9" s="4" t="s">
        <v>72</v>
      </c>
      <c r="B9" s="4" t="s">
        <v>73</v>
      </c>
      <c r="C9" s="4" t="s">
        <v>74</v>
      </c>
      <c r="D9" s="4" t="s">
        <v>75</v>
      </c>
    </row>
    <row r="10" spans="1:4" ht="62.1" customHeight="1" x14ac:dyDescent="0.25">
      <c r="A10" s="4" t="s">
        <v>76</v>
      </c>
      <c r="B10" s="4" t="s">
        <v>77</v>
      </c>
      <c r="C10" s="4" t="s">
        <v>78</v>
      </c>
      <c r="D10" s="4" t="s">
        <v>79</v>
      </c>
    </row>
    <row r="11" spans="1:4" ht="62.1" customHeight="1" x14ac:dyDescent="0.25">
      <c r="A11" s="4" t="s">
        <v>80</v>
      </c>
      <c r="B11" s="4" t="s">
        <v>81</v>
      </c>
      <c r="C11" s="4" t="s">
        <v>82</v>
      </c>
      <c r="D11" s="4" t="s">
        <v>83</v>
      </c>
    </row>
    <row r="12" spans="1:4" ht="62.1" customHeight="1" x14ac:dyDescent="0.25">
      <c r="A12" s="4" t="s">
        <v>84</v>
      </c>
      <c r="B12" s="4" t="s">
        <v>81</v>
      </c>
      <c r="C12" s="4" t="s">
        <v>85</v>
      </c>
      <c r="D12" s="4" t="s">
        <v>86</v>
      </c>
    </row>
    <row r="13" spans="1:4" ht="62.1" customHeight="1" x14ac:dyDescent="0.25">
      <c r="A13" s="4" t="s">
        <v>87</v>
      </c>
      <c r="B13" s="4" t="s">
        <v>88</v>
      </c>
      <c r="C13" s="4" t="s">
        <v>89</v>
      </c>
      <c r="D13" s="4" t="s">
        <v>90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Assumptions &amp;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HEVER LEONIDAS AGUILAR RIVADENEIRA</cp:lastModifiedBy>
  <dcterms:created xsi:type="dcterms:W3CDTF">2026-10-20T23:45:28Z</dcterms:created>
  <dcterms:modified xsi:type="dcterms:W3CDTF">2026-10-20T23:56:46Z</dcterms:modified>
</cp:coreProperties>
</file>