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15" windowHeight="4980" activeTab="1"/>
  </bookViews>
  <sheets>
    <sheet name="Detailed Budget" sheetId="1" r:id="rId1"/>
    <sheet name="Budget Narrative" sheetId="2" r:id="rId2"/>
  </sheets>
  <definedNames>
    <definedName name="_xlnm.Print_Area" localSheetId="0">'Detailed Budget'!$A$1:$J$48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Shannon Reilly</author>
    <author>tc={5ADEB160-DFB9-4951-A6D5-E9C6B149700F}</author>
  </authors>
  <commentList>
    <comment ref="H3" authorId="0">
      <text>
        <r>
          <rPr>
            <b/>
            <sz val="9"/>
            <rFont val="Tahoma"/>
            <charset val="134"/>
          </rPr>
          <t>Shannon Reilly:</t>
        </r>
        <r>
          <rPr>
            <sz val="9"/>
            <rFont val="Tahoma"/>
            <charset val="134"/>
          </rPr>
          <t xml:space="preserve">
Percent of total cost covered by NED 
</t>
        </r>
      </text>
    </comment>
    <comment ref="A46" authorId="1">
      <text>
        <r>
          <rPr>
            <sz val="10"/>
            <rFont val="SimSun"/>
            <charset val="134"/>
          </rPr>
          <t>[Threaded comment]
Your version of Excel allows you to read this threaded comment; however, any edits to it will get removed if the file is opened in a newer version of Excel. Learn more: https://go.microsoft.com/fwlink/?linkid=870924
Comment:
    include cost base (MTDC, total direct costs, etc.) and % rate</t>
        </r>
      </text>
    </comment>
  </commentList>
</comments>
</file>

<file path=xl/sharedStrings.xml><?xml version="1.0" encoding="utf-8"?>
<sst xmlns="http://schemas.openxmlformats.org/spreadsheetml/2006/main" count="119" uniqueCount="99">
  <si>
    <t>Designation</t>
  </si>
  <si>
    <t>Unit</t>
  </si>
  <si>
    <t>Quantity</t>
  </si>
  <si>
    <t>Frequency</t>
  </si>
  <si>
    <t>Unit Price (USD)</t>
  </si>
  <si>
    <t>Local Contribution (USD)</t>
  </si>
  <si>
    <t>Global Giving Contribution (USD)</t>
  </si>
  <si>
    <t>Total Price (USD)</t>
  </si>
  <si>
    <t>DIRECT COSTS</t>
  </si>
  <si>
    <t>I. Salaries</t>
  </si>
  <si>
    <t>1.1</t>
  </si>
  <si>
    <t>Coordinator/Project Manager</t>
  </si>
  <si>
    <t>Person</t>
  </si>
  <si>
    <t>1.3</t>
  </si>
  <si>
    <t>Specialist in Governance and Social Cohesion</t>
  </si>
  <si>
    <t>1.4</t>
  </si>
  <si>
    <t>Monitoring and Evaluation Officer</t>
  </si>
  <si>
    <t>1.6</t>
  </si>
  <si>
    <t>Supervisor of Civic Educators</t>
  </si>
  <si>
    <t>1.7</t>
  </si>
  <si>
    <t>Accountant-Cashier</t>
  </si>
  <si>
    <t>Sub/Total saliries</t>
  </si>
  <si>
    <t xml:space="preserve">II. Activity Costs </t>
  </si>
  <si>
    <t>2.1</t>
  </si>
  <si>
    <t>Facilitate multi-actor community dialogue sessions.</t>
  </si>
  <si>
    <t>Days</t>
  </si>
  <si>
    <t>2.2</t>
  </si>
  <si>
    <t>Development of income-generating activities (IGAs)</t>
  </si>
  <si>
    <t>2.3</t>
  </si>
  <si>
    <t xml:space="preserve">Conduct advocacy with politico-administrative </t>
  </si>
  <si>
    <t>2.4</t>
  </si>
  <si>
    <t>Design of community-based conflict prevention plans</t>
  </si>
  <si>
    <t>2.6</t>
  </si>
  <si>
    <t>Training on conflict resolution.</t>
  </si>
  <si>
    <t>Training</t>
  </si>
  <si>
    <t>Sub/Total activity costs</t>
  </si>
  <si>
    <t>III. Space and Utilities</t>
  </si>
  <si>
    <t>3.1</t>
  </si>
  <si>
    <t>Office Rent</t>
  </si>
  <si>
    <t>Month</t>
  </si>
  <si>
    <t>3.2</t>
  </si>
  <si>
    <t>Electricity Expenses</t>
  </si>
  <si>
    <t>3.4</t>
  </si>
  <si>
    <t>Phone call</t>
  </si>
  <si>
    <t>Airtime cards</t>
  </si>
  <si>
    <t>Sub/Total Space and utilities</t>
  </si>
  <si>
    <t xml:space="preserve">IV. Equipment </t>
  </si>
  <si>
    <t>4.1</t>
  </si>
  <si>
    <t>Motorcycle rental for supervision activities</t>
  </si>
  <si>
    <t>4.2</t>
  </si>
  <si>
    <t>Procurement of laptops</t>
  </si>
  <si>
    <t>Items</t>
  </si>
  <si>
    <t>4.3</t>
  </si>
  <si>
    <t>Office consumables</t>
  </si>
  <si>
    <t>4.4</t>
  </si>
  <si>
    <t>T-Shirts for visibility</t>
  </si>
  <si>
    <t>4.5</t>
  </si>
  <si>
    <t>Promotional banners</t>
  </si>
  <si>
    <t>Sub/Total Equipment</t>
  </si>
  <si>
    <t>V. Monitoring and Evaluation (M&amp;E)</t>
  </si>
  <si>
    <t>5.5</t>
  </si>
  <si>
    <t>Land Cruiser rental for monitoring and evaluation activities</t>
  </si>
  <si>
    <t>5.6</t>
  </si>
  <si>
    <t>Per diem for Coordinator</t>
  </si>
  <si>
    <t>5.7</t>
  </si>
  <si>
    <t>Per diem for Monitoring &amp; evaluation Officer</t>
  </si>
  <si>
    <t>Sub/Total Monitoring and Evaluation (M&amp;E)</t>
  </si>
  <si>
    <t xml:space="preserve">VI. Contractual Services </t>
  </si>
  <si>
    <t>6.1</t>
  </si>
  <si>
    <t>Refreshments for 2 Volunteer Civic Educators</t>
  </si>
  <si>
    <t>6.3</t>
  </si>
  <si>
    <t>Radio Program Broadcasting</t>
  </si>
  <si>
    <t>Broadcasting</t>
  </si>
  <si>
    <t>6.4</t>
  </si>
  <si>
    <t>External audit organization</t>
  </si>
  <si>
    <t>Audit</t>
  </si>
  <si>
    <t>Sub/Total Contractual Services</t>
  </si>
  <si>
    <t>Total Direct Costs</t>
  </si>
  <si>
    <t>INDIRECT COSTS (5%)</t>
  </si>
  <si>
    <t>Administrative costs</t>
  </si>
  <si>
    <t>Percent</t>
  </si>
  <si>
    <t>GENERAL TOTAL</t>
  </si>
  <si>
    <t>Budget Narrative</t>
  </si>
  <si>
    <t>Total Costs (USA)</t>
  </si>
  <si>
    <t>The budget explanatory note</t>
  </si>
  <si>
    <t xml:space="preserve"> Salaries</t>
  </si>
  <si>
    <t>USD 10,800 will be spend on staff salaries for a period of 6 months, covering one Coordinator/Project Manager, one Governance and Social Cohesion Officer, one Monitoring and Evaluation Officer, one Civic Educators Supervisor, and one Accountant-Cashier. The local contribution amounts to USD 825, while GlobalGiving's contribution amounts to USD 6,435.</t>
  </si>
  <si>
    <t xml:space="preserve">Activity Costs </t>
  </si>
  <si>
    <t>USD 9,295 will be spent on project activities. A total of USD 800 will be allocated to the organization of four community dialogue sessions at a cost of USD 200 per session. An amount of USD 3,750 will be used to support the development of 50 income-generating activities for 50 of the most vulnerable households of administrative groups of Miti and Bugorhe. Additionally, USD 800 will be spent on organizing four advocacy meetings at a cost of USD 200 per meeting, held quarterly. A total of USD 400 will be allocated to the development of two conflict prevention plans, one for each grouping, at a cost of USD 200 per plan. Finally, USD 3,545 will be allocated to a three days for training on conflict resolution The entire amount of USD 9,295 will be funded by GlobalGiving.</t>
  </si>
  <si>
    <t>Space and Utilities</t>
  </si>
  <si>
    <t>USD 2,280 will be spend on office rental and operational expenses. Office rent amounts to USD 1,500, calculated at USD 250 per month for 6 months. Electricity expenses costs amount to USD 300, calculated at USD 50 per month for 6 months. Communication expenses amount to USD 480, calculated at USD 80 per month for 6 months. The local contribution amounts to USD 570, while the project contribution amounts to USD 1,710.</t>
  </si>
  <si>
    <t>Equipments</t>
  </si>
  <si>
    <t>USD 2,840 will be spend on the purchase of equipment and project supplies. A total of USD 1,800 will be allocated for motorcycle rental to support activity supervision, at a cost of USD 75 per day for 4 days per month over 6 months. An additional USD 500 will be allocated for the purchase of on laptop computers at a cost of USD 500. Office supplies and consumables will cost USD 300, calculated at USD 50 per month for 6 months. Furthermore, USD 120 will be spend on the printing 12 T-shirts for project visibility at a cost of USD 12 per T-shirt, and USD 120 will be spend on printing 4 banners at a cost of USD 30 per banner. The local contribution amounts to USD 30, while the GlobalGiving contribution amounts to USD 2840.</t>
  </si>
  <si>
    <t>Monitoring and Evaluation (M&amp;E)</t>
  </si>
  <si>
    <t>USD 1,800 will be spend on monitoring and evaluation activities. Of this amount, USD 1,200 will be allocated to the rental of a Land Cruiser vehicle at a rate of USD 100 per day for 2 days per month over a period of 6 months. A total of USD 300 will cover the Coordinator’s per diem, calculated at USD 25 per day for 2 days per month over 6 months. Additionally, USD 300 will be allocated for the Monitoring and Evaluation Officer’s per diem, calculated at USD 25 per day for 2 days per month over 6 months. The entire amount of USD 1,800 will be funded by GlobalGiving.</t>
  </si>
  <si>
    <t xml:space="preserve">Contractual Services </t>
  </si>
  <si>
    <t>USD 1,950 will be spend on the contractual Services . A total of USD 600 will be allocated to stipends for 2 volunteer Civic Educators, calculated at USD 50 per person per month for 6 months. Additionally, USD 600 will be spend on broadcasting 12 radio programs at a cost of USD 50 per program. Finally, USD 750 will be allocated for the organization of an external audit. The entire amount of USD 1,950 will be funded by GlobalGiving.</t>
  </si>
  <si>
    <t>USD 1,100 will be allocated to administrative costs, including bank transfer fees, bank account maintenance charges, and the depreciation of office equipment and office furniture required for project implementation.The local contribution amounts to USD 100, while the GlobalGiving contribution amounts to USD 1000.</t>
  </si>
  <si>
    <t>Général Total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</si>
</sst>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
    <numFmt numFmtId="179" formatCode="&quot;$&quot;#,##0"/>
  </numFmts>
  <fonts count="32">
    <font>
      <sz val="11"/>
      <name val="Times New Roman"/>
      <charset val="134"/>
    </font>
    <font>
      <b/>
      <sz val="11"/>
      <name val="Times New Roman"/>
      <charset val="134"/>
    </font>
    <font>
      <b/>
      <i/>
      <sz val="11"/>
      <name val="Times New Roman"/>
      <charset val="134"/>
    </font>
    <font>
      <u/>
      <sz val="11"/>
      <name val="Times New Roman"/>
      <charset val="134"/>
    </font>
    <font>
      <b/>
      <sz val="11"/>
      <color theme="0"/>
      <name val="Times New Roman"/>
      <charset val="134"/>
    </font>
    <font>
      <b/>
      <i/>
      <sz val="11"/>
      <color theme="0"/>
      <name val="Times New Roman"/>
      <charset val="134"/>
    </font>
    <font>
      <sz val="11"/>
      <color rgb="FFFF0000"/>
      <name val="Times New Roman"/>
      <charset val="134"/>
    </font>
    <font>
      <u/>
      <sz val="11"/>
      <color rgb="FFFF0000"/>
      <name val="Times New Roman"/>
      <charset val="134"/>
    </font>
    <font>
      <sz val="11"/>
      <color theme="1"/>
      <name val="Calibri"/>
      <charset val="134"/>
      <scheme val="minor"/>
    </font>
    <font>
      <sz val="10"/>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9"/>
      <name val="Tahoma"/>
      <charset val="134"/>
    </font>
    <font>
      <sz val="9"/>
      <name val="Tahoma"/>
      <charset val="134"/>
    </font>
    <font>
      <sz val="10"/>
      <name val="SimSun"/>
      <charset val="134"/>
    </font>
  </fonts>
  <fills count="40">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2" tint="-0.499984740745262"/>
        <bgColor indexed="64"/>
      </patternFill>
    </fill>
    <fill>
      <patternFill patternType="solid">
        <fgColor theme="0" tint="-0.149998474074526"/>
        <bgColor indexed="64"/>
      </patternFill>
    </fill>
    <fill>
      <patternFill patternType="solid">
        <fgColor theme="2" tint="-0.0999786370433668"/>
        <bgColor indexed="64"/>
      </patternFill>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8" fillId="0" borderId="0" applyFont="0" applyFill="0" applyBorder="0" applyAlignment="0" applyProtection="0">
      <alignment vertical="center"/>
    </xf>
    <xf numFmtId="44" fontId="8" fillId="0" borderId="0" applyFont="0" applyFill="0" applyBorder="0" applyAlignment="0" applyProtection="0">
      <alignment vertical="center"/>
    </xf>
    <xf numFmtId="9" fontId="9" fillId="0" borderId="0" applyFont="0" applyFill="0" applyBorder="0" applyAlignment="0" applyProtection="0"/>
    <xf numFmtId="177" fontId="8" fillId="0" borderId="0" applyFont="0" applyFill="0" applyBorder="0" applyAlignment="0" applyProtection="0">
      <alignment vertical="center"/>
    </xf>
    <xf numFmtId="42"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9"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10" borderId="5" applyNumberFormat="0" applyAlignment="0" applyProtection="0">
      <alignment vertical="center"/>
    </xf>
    <xf numFmtId="0" fontId="19" fillId="11" borderId="6" applyNumberFormat="0" applyAlignment="0" applyProtection="0">
      <alignment vertical="center"/>
    </xf>
    <xf numFmtId="0" fontId="20" fillId="11" borderId="5" applyNumberFormat="0" applyAlignment="0" applyProtection="0">
      <alignment vertical="center"/>
    </xf>
    <xf numFmtId="0" fontId="21" fillId="12"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7" fillId="39" borderId="0" applyNumberFormat="0" applyBorder="0" applyAlignment="0" applyProtection="0">
      <alignment vertical="center"/>
    </xf>
  </cellStyleXfs>
  <cellXfs count="118">
    <xf numFmtId="0" fontId="0" fillId="0" borderId="0" xfId="0"/>
    <xf numFmtId="0" fontId="1" fillId="0" borderId="0" xfId="0" applyFont="1" applyBorder="1" applyAlignment="1">
      <alignment horizontal="center" vertical="center" wrapText="1"/>
    </xf>
    <xf numFmtId="0" fontId="0" fillId="0" borderId="0" xfId="0" applyAlignment="1">
      <alignment wrapText="1"/>
    </xf>
    <xf numFmtId="0" fontId="0" fillId="0" borderId="0" xfId="0" applyBorder="1"/>
    <xf numFmtId="0" fontId="1" fillId="2" borderId="1"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1" fontId="0" fillId="0" borderId="1" xfId="0" applyNumberFormat="1" applyBorder="1" applyAlignment="1">
      <alignment horizontal="center" vertical="center"/>
    </xf>
    <xf numFmtId="1" fontId="0" fillId="3" borderId="1" xfId="0" applyNumberForma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wrapText="1"/>
    </xf>
    <xf numFmtId="178"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xf numFmtId="0" fontId="0" fillId="0" borderId="0" xfId="0" applyAlignment="1">
      <alignment vertical="center"/>
    </xf>
    <xf numFmtId="179" fontId="0" fillId="0" borderId="0" xfId="0" applyNumberFormat="1" applyFont="1"/>
    <xf numFmtId="179" fontId="0" fillId="0" borderId="0" xfId="0" applyNumberFormat="1"/>
    <xf numFmtId="179" fontId="0" fillId="0" borderId="0" xfId="0" applyNumberFormat="1" applyAlignment="1">
      <alignment horizontal="right"/>
    </xf>
    <xf numFmtId="0" fontId="0" fillId="0" borderId="0" xfId="0" applyFont="1" applyFill="1" applyAlignment="1">
      <alignment horizontal="left" vertical="center"/>
    </xf>
    <xf numFmtId="0" fontId="0" fillId="0" borderId="0" xfId="0" applyFont="1" applyFill="1" applyAlignment="1">
      <alignment horizontal="left" vertical="top"/>
    </xf>
    <xf numFmtId="0" fontId="0" fillId="4" borderId="1" xfId="0" applyNumberFormat="1" applyFont="1" applyFill="1" applyBorder="1" applyAlignment="1" applyProtection="1">
      <alignment horizontal="left" vertical="center"/>
      <protection locked="0"/>
    </xf>
    <xf numFmtId="0" fontId="0" fillId="4" borderId="1" xfId="0" applyNumberFormat="1" applyFont="1" applyFill="1" applyBorder="1" applyAlignment="1" applyProtection="1">
      <alignment horizontal="left" vertical="top"/>
      <protection locked="0"/>
    </xf>
    <xf numFmtId="0" fontId="1" fillId="4" borderId="1" xfId="0" applyNumberFormat="1" applyFont="1" applyFill="1" applyBorder="1" applyAlignment="1" applyProtection="1">
      <alignment horizontal="center" vertical="center"/>
      <protection locked="0"/>
    </xf>
    <xf numFmtId="179" fontId="1" fillId="4" borderId="1" xfId="0" applyNumberFormat="1" applyFont="1" applyFill="1" applyBorder="1" applyAlignment="1">
      <alignment horizontal="center" vertical="center" wrapText="1"/>
    </xf>
    <xf numFmtId="0" fontId="0" fillId="5" borderId="1" xfId="0" applyNumberFormat="1" applyFont="1" applyFill="1" applyBorder="1" applyAlignment="1" applyProtection="1">
      <alignment horizontal="left" vertical="top"/>
      <protection locked="0"/>
    </xf>
    <xf numFmtId="0" fontId="2" fillId="5" borderId="1" xfId="0" applyNumberFormat="1" applyFont="1" applyFill="1" applyBorder="1" applyAlignment="1" applyProtection="1">
      <alignment horizontal="left" vertical="top"/>
      <protection locked="0"/>
    </xf>
    <xf numFmtId="0" fontId="0"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1" fillId="0"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left" vertical="top"/>
      <protection locked="0"/>
    </xf>
    <xf numFmtId="0" fontId="0" fillId="0" borderId="1" xfId="0" applyFont="1" applyFill="1" applyBorder="1" applyAlignment="1">
      <alignment horizontal="center" vertical="top"/>
    </xf>
    <xf numFmtId="0" fontId="0" fillId="0" borderId="1" xfId="0" applyFont="1" applyFill="1" applyBorder="1" applyAlignment="1">
      <alignment horizontal="center" vertical="top" wrapText="1"/>
    </xf>
    <xf numFmtId="0" fontId="0" fillId="0" borderId="1" xfId="0" applyFont="1" applyFill="1" applyBorder="1" applyAlignment="1">
      <alignment horizontal="left" vertical="center"/>
    </xf>
    <xf numFmtId="0" fontId="0" fillId="0" borderId="1" xfId="0" applyFont="1" applyBorder="1" applyAlignment="1">
      <alignment horizontal="left" vertical="top"/>
    </xf>
    <xf numFmtId="0" fontId="0" fillId="0" borderId="1" xfId="0" applyNumberFormat="1" applyFont="1" applyFill="1" applyBorder="1" applyAlignment="1" applyProtection="1">
      <alignment horizontal="center" vertical="center"/>
      <protection locked="0"/>
    </xf>
    <xf numFmtId="3" fontId="0" fillId="0" borderId="1" xfId="0" applyNumberFormat="1" applyFont="1" applyBorder="1" applyAlignment="1">
      <alignment horizontal="center" vertical="center"/>
    </xf>
    <xf numFmtId="179" fontId="0" fillId="0" borderId="1" xfId="0" applyNumberFormat="1" applyFont="1" applyBorder="1" applyAlignment="1">
      <alignment horizontal="center" vertical="center"/>
    </xf>
    <xf numFmtId="179" fontId="0" fillId="0" borderId="1" xfId="0" applyNumberFormat="1" applyBorder="1"/>
    <xf numFmtId="0" fontId="0" fillId="0" borderId="1" xfId="0" applyFont="1" applyFill="1" applyBorder="1" applyAlignment="1">
      <alignment horizontal="center" vertical="center"/>
    </xf>
    <xf numFmtId="3" fontId="0" fillId="0" borderId="1" xfId="0" applyNumberFormat="1" applyFont="1" applyFill="1" applyBorder="1" applyAlignment="1" applyProtection="1">
      <alignment horizontal="center" vertical="top"/>
    </xf>
    <xf numFmtId="3" fontId="0" fillId="0" borderId="1" xfId="0" applyNumberFormat="1" applyBorder="1"/>
    <xf numFmtId="0" fontId="0" fillId="0" borderId="1" xfId="0" applyNumberFormat="1" applyFont="1" applyFill="1" applyBorder="1" applyAlignment="1" applyProtection="1">
      <alignment horizontal="left" vertical="top" wrapText="1"/>
      <protection locked="0"/>
    </xf>
    <xf numFmtId="3" fontId="0" fillId="0" borderId="1" xfId="0" applyNumberFormat="1" applyFont="1" applyFill="1" applyBorder="1" applyAlignment="1" applyProtection="1">
      <alignment horizontal="center" vertical="center"/>
    </xf>
    <xf numFmtId="3" fontId="0" fillId="0" borderId="1" xfId="0" applyNumberFormat="1" applyBorder="1" applyAlignment="1">
      <alignment horizontal="right" vertical="center"/>
    </xf>
    <xf numFmtId="0" fontId="2" fillId="6" borderId="1" xfId="0" applyNumberFormat="1" applyFont="1" applyFill="1" applyBorder="1" applyAlignment="1" applyProtection="1">
      <alignment horizontal="left" vertical="center"/>
      <protection locked="0"/>
    </xf>
    <xf numFmtId="179" fontId="1" fillId="6" borderId="1" xfId="0" applyNumberFormat="1" applyFont="1" applyFill="1" applyBorder="1" applyAlignment="1" applyProtection="1">
      <alignment horizontal="center" vertical="center"/>
    </xf>
    <xf numFmtId="1" fontId="2" fillId="6" borderId="1" xfId="3" applyNumberFormat="1" applyFont="1" applyFill="1" applyBorder="1" applyAlignment="1" applyProtection="1">
      <alignment horizontal="right" vertical="center"/>
      <protection locked="0"/>
    </xf>
    <xf numFmtId="179" fontId="0" fillId="0" borderId="1" xfId="0" applyNumberFormat="1" applyFont="1" applyFill="1" applyBorder="1" applyAlignment="1" applyProtection="1">
      <alignment horizontal="center" vertical="top"/>
      <protection locked="0"/>
    </xf>
    <xf numFmtId="9" fontId="0" fillId="0" borderId="1" xfId="0" applyNumberFormat="1" applyFont="1" applyFill="1" applyBorder="1" applyAlignment="1" applyProtection="1">
      <alignment horizontal="center" vertical="top"/>
      <protection locked="0"/>
    </xf>
    <xf numFmtId="0" fontId="0" fillId="0"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left" vertical="center" wrapText="1"/>
      <protection locked="0"/>
    </xf>
    <xf numFmtId="0" fontId="0" fillId="0" borderId="1" xfId="0" applyNumberFormat="1" applyFont="1" applyFill="1" applyBorder="1" applyAlignment="1" applyProtection="1">
      <alignment horizontal="center" vertical="center" wrapText="1"/>
      <protection locked="0"/>
    </xf>
    <xf numFmtId="0" fontId="0" fillId="0" borderId="1" xfId="0" applyNumberFormat="1" applyFont="1" applyFill="1" applyBorder="1" applyAlignment="1" applyProtection="1">
      <alignment horizontal="right" vertical="center"/>
      <protection locked="0"/>
    </xf>
    <xf numFmtId="0" fontId="0" fillId="0" borderId="0" xfId="0" applyFont="1" applyAlignment="1">
      <alignment vertical="center"/>
    </xf>
    <xf numFmtId="179" fontId="2" fillId="6" borderId="1" xfId="0" applyNumberFormat="1" applyFont="1" applyFill="1" applyBorder="1" applyAlignment="1" applyProtection="1">
      <alignment horizontal="left" vertical="center"/>
    </xf>
    <xf numFmtId="3" fontId="0" fillId="0" borderId="1" xfId="0" applyNumberFormat="1" applyFont="1" applyFill="1" applyBorder="1" applyAlignment="1" applyProtection="1">
      <alignment horizontal="center" vertical="top" wrapText="1"/>
      <protection locked="0"/>
    </xf>
    <xf numFmtId="0" fontId="0" fillId="0" borderId="1" xfId="0" applyFont="1" applyBorder="1" applyAlignment="1">
      <alignment horizontal="center" vertical="center"/>
    </xf>
    <xf numFmtId="0" fontId="0" fillId="0" borderId="1" xfId="0" applyNumberFormat="1" applyFont="1" applyFill="1" applyBorder="1" applyAlignment="1" applyProtection="1">
      <alignment horizontal="right" vertical="top"/>
      <protection locked="0"/>
    </xf>
    <xf numFmtId="179" fontId="0" fillId="0" borderId="1" xfId="0" applyNumberFormat="1" applyFont="1" applyBorder="1"/>
    <xf numFmtId="0" fontId="0" fillId="0" borderId="0" xfId="0" applyFont="1" applyAlignment="1">
      <alignment horizontal="left" vertical="center" wrapText="1"/>
    </xf>
    <xf numFmtId="0" fontId="0" fillId="0" borderId="1" xfId="0" applyFont="1" applyBorder="1"/>
    <xf numFmtId="179" fontId="4" fillId="7" borderId="1" xfId="0" applyNumberFormat="1" applyFont="1" applyFill="1" applyBorder="1" applyAlignment="1" applyProtection="1">
      <alignment horizontal="center" vertical="center"/>
    </xf>
    <xf numFmtId="179" fontId="5" fillId="7" borderId="1" xfId="0" applyNumberFormat="1" applyFont="1" applyFill="1" applyBorder="1" applyAlignment="1" applyProtection="1">
      <alignment horizontal="left" vertical="center"/>
    </xf>
    <xf numFmtId="1" fontId="5" fillId="7" borderId="1" xfId="3" applyNumberFormat="1" applyFont="1" applyFill="1" applyBorder="1" applyAlignment="1" applyProtection="1">
      <alignment horizontal="right" vertical="center"/>
      <protection locked="0"/>
    </xf>
    <xf numFmtId="0" fontId="6" fillId="0" borderId="1" xfId="0" applyNumberFormat="1" applyFont="1" applyFill="1" applyBorder="1" applyAlignment="1" applyProtection="1">
      <alignment horizontal="left" vertical="top"/>
      <protection locked="0"/>
    </xf>
    <xf numFmtId="3" fontId="6" fillId="0" borderId="1" xfId="0" applyNumberFormat="1" applyFont="1" applyFill="1" applyBorder="1" applyAlignment="1" applyProtection="1">
      <alignment horizontal="center" vertical="top"/>
      <protection locked="0"/>
    </xf>
    <xf numFmtId="3" fontId="7" fillId="0" borderId="1" xfId="0" applyNumberFormat="1" applyFont="1" applyFill="1" applyBorder="1" applyAlignment="1" applyProtection="1">
      <alignment horizontal="center" vertical="top"/>
      <protection locked="0"/>
    </xf>
    <xf numFmtId="1" fontId="0" fillId="0" borderId="1" xfId="0" applyNumberFormat="1" applyFont="1" applyFill="1" applyBorder="1" applyAlignment="1" applyProtection="1">
      <alignment horizontal="center" vertical="center"/>
      <protection locked="0"/>
    </xf>
    <xf numFmtId="3" fontId="0" fillId="0" borderId="1" xfId="0" applyNumberFormat="1" applyFont="1" applyFill="1" applyBorder="1" applyAlignment="1" applyProtection="1">
      <alignment horizontal="center" vertical="top"/>
      <protection locked="0"/>
    </xf>
    <xf numFmtId="0" fontId="0" fillId="0" borderId="1" xfId="0" applyNumberFormat="1" applyFont="1" applyFill="1" applyBorder="1" applyAlignment="1" applyProtection="1">
      <alignment vertical="center"/>
      <protection locked="0"/>
    </xf>
    <xf numFmtId="0" fontId="6" fillId="0" borderId="0" xfId="0" applyFont="1" applyFill="1" applyAlignment="1">
      <alignment horizontal="left" vertical="center"/>
    </xf>
    <xf numFmtId="179" fontId="0" fillId="0" borderId="0" xfId="0" applyNumberFormat="1" applyFont="1" applyFill="1" applyAlignment="1">
      <alignment horizontal="center" vertical="top"/>
    </xf>
    <xf numFmtId="179" fontId="0" fillId="0" borderId="0" xfId="0" applyNumberFormat="1" applyFont="1" applyFill="1" applyAlignment="1">
      <alignment horizontal="left" vertical="top"/>
    </xf>
    <xf numFmtId="0" fontId="0" fillId="0" borderId="0" xfId="0" applyFill="1" applyAlignment="1">
      <alignment horizontal="left" vertical="center"/>
    </xf>
    <xf numFmtId="0" fontId="0" fillId="0" borderId="0" xfId="0" applyFill="1" applyAlignment="1">
      <alignment horizontal="left" vertical="top"/>
    </xf>
    <xf numFmtId="179" fontId="0" fillId="0" borderId="0" xfId="0" applyNumberFormat="1" applyFill="1" applyAlignment="1">
      <alignment horizontal="left" vertical="top"/>
    </xf>
    <xf numFmtId="49" fontId="0" fillId="0" borderId="0" xfId="0" applyNumberFormat="1" applyFill="1" applyAlignment="1">
      <alignment horizontal="left" vertical="top"/>
    </xf>
    <xf numFmtId="0" fontId="0" fillId="0" borderId="0" xfId="0" applyAlignment="1">
      <alignment horizontal="left" vertical="center"/>
    </xf>
    <xf numFmtId="0" fontId="0" fillId="0" borderId="0" xfId="0" applyAlignment="1">
      <alignment horizontal="left" vertical="top"/>
    </xf>
    <xf numFmtId="179" fontId="0" fillId="0" borderId="0" xfId="0" applyNumberFormat="1" applyFont="1" applyBorder="1" applyAlignment="1">
      <alignment horizontal="left" vertical="top"/>
    </xf>
    <xf numFmtId="179" fontId="0" fillId="0" borderId="0" xfId="0" applyNumberFormat="1" applyBorder="1" applyAlignment="1">
      <alignment horizontal="left" vertical="top"/>
    </xf>
    <xf numFmtId="49" fontId="0" fillId="0" borderId="0" xfId="0" applyNumberFormat="1" applyAlignment="1">
      <alignment horizontal="left" vertical="top"/>
    </xf>
    <xf numFmtId="179" fontId="0" fillId="0" borderId="0" xfId="0" applyNumberFormat="1" applyFont="1" applyBorder="1"/>
    <xf numFmtId="179" fontId="0" fillId="0" borderId="0" xfId="0" applyNumberFormat="1" applyBorder="1"/>
    <xf numFmtId="49" fontId="0" fillId="0" borderId="0" xfId="0" applyNumberFormat="1"/>
    <xf numFmtId="0" fontId="0" fillId="0" borderId="0" xfId="0" applyFill="1"/>
    <xf numFmtId="179" fontId="6" fillId="0" borderId="0" xfId="0" applyNumberFormat="1" applyFont="1" applyFill="1"/>
    <xf numFmtId="179" fontId="0" fillId="0" borderId="0" xfId="0" applyNumberFormat="1" applyFill="1"/>
    <xf numFmtId="0" fontId="0" fillId="3" borderId="1" xfId="0" applyFont="1" applyFill="1" applyBorder="1" applyAlignment="1">
      <alignment horizontal="center" vertical="top"/>
    </xf>
    <xf numFmtId="0" fontId="0" fillId="0" borderId="1" xfId="0" applyFont="1" applyBorder="1" applyAlignment="1">
      <alignment horizontal="center" vertical="top"/>
    </xf>
    <xf numFmtId="179" fontId="0" fillId="3" borderId="1" xfId="0" applyNumberFormat="1" applyFill="1" applyBorder="1"/>
    <xf numFmtId="179" fontId="0" fillId="0" borderId="1" xfId="0" applyNumberFormat="1" applyBorder="1" applyAlignment="1">
      <alignment horizontal="right"/>
    </xf>
    <xf numFmtId="3" fontId="0" fillId="3" borderId="1" xfId="0" applyNumberFormat="1" applyFill="1" applyBorder="1"/>
    <xf numFmtId="3" fontId="0" fillId="0" borderId="1" xfId="0" applyNumberFormat="1" applyBorder="1" applyAlignment="1">
      <alignment horizontal="right"/>
    </xf>
    <xf numFmtId="3" fontId="0" fillId="3" borderId="1" xfId="0" applyNumberFormat="1" applyFill="1" applyBorder="1" applyAlignment="1">
      <alignment horizontal="right" vertical="center"/>
    </xf>
    <xf numFmtId="1" fontId="0" fillId="3" borderId="1" xfId="0" applyNumberFormat="1" applyFont="1" applyFill="1" applyBorder="1" applyAlignment="1" applyProtection="1">
      <alignment horizontal="center" vertical="top"/>
      <protection locked="0"/>
    </xf>
    <xf numFmtId="0" fontId="0" fillId="3" borderId="1" xfId="0" applyFont="1" applyFill="1" applyBorder="1" applyAlignment="1">
      <alignment horizontal="right" vertical="center"/>
    </xf>
    <xf numFmtId="0" fontId="0" fillId="8" borderId="0" xfId="0" applyFill="1"/>
    <xf numFmtId="0" fontId="0" fillId="3" borderId="1" xfId="0" applyNumberFormat="1" applyFont="1" applyFill="1" applyBorder="1" applyAlignment="1" applyProtection="1">
      <alignment horizontal="right" vertical="top"/>
      <protection locked="0"/>
    </xf>
    <xf numFmtId="0" fontId="0" fillId="3" borderId="1" xfId="0" applyNumberFormat="1" applyFont="1" applyFill="1" applyBorder="1" applyAlignment="1" applyProtection="1">
      <alignment vertical="center"/>
      <protection locked="0"/>
    </xf>
    <xf numFmtId="179" fontId="0" fillId="0" borderId="0" xfId="0" applyNumberFormat="1" applyFill="1" applyBorder="1"/>
    <xf numFmtId="0" fontId="0" fillId="0" borderId="0" xfId="0" applyFill="1" applyAlignment="1">
      <alignment horizontal="right"/>
    </xf>
    <xf numFmtId="0" fontId="0" fillId="3" borderId="1" xfId="0" applyNumberFormat="1" applyFont="1" applyFill="1" applyBorder="1" applyAlignment="1" applyProtection="1">
      <alignment horizontal="right" vertical="center"/>
      <protection locked="0"/>
    </xf>
    <xf numFmtId="3" fontId="6" fillId="3" borderId="1" xfId="0" applyNumberFormat="1" applyFont="1" applyFill="1" applyBorder="1" applyAlignment="1" applyProtection="1">
      <alignment horizontal="center" vertical="top"/>
      <protection locked="0"/>
    </xf>
    <xf numFmtId="178" fontId="0" fillId="3" borderId="1" xfId="0" applyNumberFormat="1" applyFont="1" applyFill="1" applyBorder="1" applyAlignment="1" applyProtection="1">
      <alignment vertical="center"/>
      <protection locked="0"/>
    </xf>
    <xf numFmtId="3" fontId="0" fillId="0" borderId="1" xfId="0" applyNumberFormat="1" applyFont="1" applyFill="1" applyBorder="1" applyAlignment="1" applyProtection="1">
      <alignment vertical="top"/>
      <protection locked="0"/>
    </xf>
    <xf numFmtId="179" fontId="0" fillId="3" borderId="1" xfId="0" applyNumberFormat="1" applyFont="1" applyFill="1" applyBorder="1" applyAlignment="1">
      <alignment horizontal="center" vertical="top"/>
    </xf>
    <xf numFmtId="179" fontId="0" fillId="0" borderId="1" xfId="0" applyNumberFormat="1" applyFont="1" applyFill="1" applyBorder="1" applyAlignment="1">
      <alignment horizontal="center" vertical="top"/>
    </xf>
    <xf numFmtId="179" fontId="0" fillId="0" borderId="0" xfId="0" applyNumberFormat="1" applyAlignment="1">
      <alignment horizontal="left" vertical="top"/>
    </xf>
    <xf numFmtId="179" fontId="0" fillId="0" borderId="0" xfId="0" applyNumberFormat="1" applyAlignment="1">
      <alignment vertical="center"/>
    </xf>
    <xf numFmtId="49" fontId="0" fillId="0" borderId="0" xfId="0" applyNumberFormat="1" applyAlignment="1">
      <alignment vertical="center"/>
    </xf>
    <xf numFmtId="0" fontId="0" fillId="0" borderId="0" xfId="0" applyFont="1" applyBorder="1"/>
  </cellXfs>
  <cellStyles count="49">
    <cellStyle name="Normal" xfId="0" builtinId="0"/>
    <cellStyle name="Virgule" xfId="1" builtinId="3"/>
    <cellStyle name="Monétaire" xfId="2" builtinId="4"/>
    <cellStyle name="Pourcentage" xfId="3" builtinId="5"/>
    <cellStyle name="Milliers [0]" xfId="4" builtinId="6"/>
    <cellStyle name="Monétaire [0]" xfId="5" builtinId="7"/>
    <cellStyle name="Lien hypertexte" xfId="6" builtinId="8"/>
    <cellStyle name="Lien hypertexte visité" xfId="7" builtinId="9"/>
    <cellStyle name="Note" xfId="8" builtinId="10"/>
    <cellStyle name="Avertissement" xfId="9" builtinId="11"/>
    <cellStyle name="Titre" xfId="10" builtinId="15"/>
    <cellStyle name="CTexte explicatif" xfId="11" builtinId="53"/>
    <cellStyle name="Titre 1" xfId="12" builtinId="16"/>
    <cellStyle name="Titre 2" xfId="13" builtinId="17"/>
    <cellStyle name="Titre 3" xfId="14" builtinId="18"/>
    <cellStyle name="Titre 4" xfId="15" builtinId="19"/>
    <cellStyle name="Entrée" xfId="16" builtinId="20"/>
    <cellStyle name="Sortie" xfId="17" builtinId="21"/>
    <cellStyle name="Calcul" xfId="18" builtinId="22"/>
    <cellStyle name="Vérification de cellule" xfId="19" builtinId="23"/>
    <cellStyle name="Cellule liée" xfId="20" builtinId="24"/>
    <cellStyle name="Total" xfId="21" builtinId="25"/>
    <cellStyle name="Satisfaisant" xfId="22" builtinId="26"/>
    <cellStyle name="Insatisfaisant" xfId="23" builtinId="27"/>
    <cellStyle name="Neutre" xfId="24" builtinId="28"/>
    <cellStyle name="Accent1" xfId="25" builtinId="29"/>
    <cellStyle name="20 % - Accent1" xfId="26" builtinId="30"/>
    <cellStyle name="40 % - Accent1" xfId="27" builtinId="31"/>
    <cellStyle name="60 % - Accent1" xfId="28" builtinId="32"/>
    <cellStyle name="Accent2" xfId="29" builtinId="33"/>
    <cellStyle name="20 % - Accent2" xfId="30" builtinId="34"/>
    <cellStyle name="40 % - Accent2" xfId="31" builtinId="35"/>
    <cellStyle name="60 % - Accent2" xfId="32" builtinId="36"/>
    <cellStyle name="Accent3" xfId="33" builtinId="37"/>
    <cellStyle name="20 % - Accent3" xfId="34" builtinId="38"/>
    <cellStyle name="40 % - Accent3" xfId="35" builtinId="39"/>
    <cellStyle name="60 % - Accent3" xfId="36" builtinId="40"/>
    <cellStyle name="Accent4" xfId="37" builtinId="41"/>
    <cellStyle name="20 % - Accent4" xfId="38" builtinId="42"/>
    <cellStyle name="40 % - Accent4" xfId="39" builtinId="43"/>
    <cellStyle name="60 % - Accent4" xfId="40" builtinId="44"/>
    <cellStyle name="Accent5" xfId="41" builtinId="45"/>
    <cellStyle name="20 % - Accent5" xfId="42" builtinId="46"/>
    <cellStyle name="40 % - Accent5" xfId="43" builtinId="47"/>
    <cellStyle name="60 % - Accent5" xfId="44" builtinId="48"/>
    <cellStyle name="Accent6" xfId="45" builtinId="49"/>
    <cellStyle name="20 % - Accent6" xfId="46" builtinId="50"/>
    <cellStyle name="40 % - Accent6" xfId="47" builtinId="51"/>
    <cellStyle name="60 %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4.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6"/>
  <sheetViews>
    <sheetView zoomScale="115" zoomScaleNormal="115" topLeftCell="C18" workbookViewId="0">
      <selection activeCell="A39" sqref="A39"/>
    </sheetView>
  </sheetViews>
  <sheetFormatPr defaultColWidth="9" defaultRowHeight="13.8"/>
  <cols>
    <col min="1" max="1" width="3.22222222222222" style="20" customWidth="1"/>
    <col min="2" max="2" width="2.55555555555556" customWidth="1"/>
    <col min="3" max="3" width="49.9537037037037" customWidth="1"/>
    <col min="4" max="4" width="8.22222222222222" customWidth="1"/>
    <col min="5" max="5" width="7.33333333333333" customWidth="1"/>
    <col min="6" max="6" width="6.11111111111111" style="21" customWidth="1"/>
    <col min="7" max="7" width="9.11111111111111" style="21" customWidth="1"/>
    <col min="8" max="8" width="9.33333333333333" style="22" customWidth="1"/>
    <col min="9" max="9" width="8.44444444444444" style="22" customWidth="1"/>
    <col min="10" max="10" width="9.66666666666667" style="23" customWidth="1"/>
  </cols>
  <sheetData>
    <row r="1" spans="1:16">
      <c r="A1" s="24"/>
      <c r="B1" s="25"/>
      <c r="C1" s="25"/>
      <c r="D1" s="25"/>
      <c r="E1" s="25"/>
      <c r="F1" s="25"/>
      <c r="G1" s="25"/>
      <c r="H1" s="25"/>
      <c r="I1" s="25"/>
      <c r="J1" s="25"/>
      <c r="K1" s="91"/>
      <c r="L1" s="91"/>
      <c r="M1" s="91"/>
      <c r="N1" s="91"/>
      <c r="O1" s="91"/>
      <c r="P1" s="91"/>
    </row>
    <row r="2" ht="53.4" customHeight="1" spans="1:16">
      <c r="A2" s="26"/>
      <c r="B2" s="27"/>
      <c r="C2" s="28" t="s">
        <v>0</v>
      </c>
      <c r="D2" s="28" t="s">
        <v>1</v>
      </c>
      <c r="E2" s="28" t="s">
        <v>2</v>
      </c>
      <c r="F2" s="29" t="s">
        <v>3</v>
      </c>
      <c r="G2" s="29" t="s">
        <v>4</v>
      </c>
      <c r="H2" s="29" t="s">
        <v>5</v>
      </c>
      <c r="I2" s="29" t="s">
        <v>6</v>
      </c>
      <c r="J2" s="29" t="s">
        <v>7</v>
      </c>
      <c r="K2" s="92"/>
      <c r="L2" s="93"/>
      <c r="M2" s="93"/>
      <c r="N2" s="91"/>
      <c r="O2" s="91"/>
      <c r="P2" s="91"/>
    </row>
    <row r="3" spans="1:16">
      <c r="A3" s="30"/>
      <c r="B3" s="30"/>
      <c r="C3" s="31" t="s">
        <v>8</v>
      </c>
      <c r="D3" s="30"/>
      <c r="E3" s="30"/>
      <c r="F3" s="32"/>
      <c r="G3" s="32"/>
      <c r="H3" s="33"/>
      <c r="I3" s="32"/>
      <c r="J3" s="32"/>
      <c r="K3" s="93"/>
      <c r="L3" s="93"/>
      <c r="M3" s="93"/>
      <c r="N3" s="91"/>
      <c r="O3" s="91"/>
      <c r="P3" s="91"/>
    </row>
    <row r="4" spans="1:16">
      <c r="A4" s="34" t="s">
        <v>9</v>
      </c>
      <c r="B4" s="35"/>
      <c r="C4" s="35"/>
      <c r="D4" s="35"/>
      <c r="E4" s="35"/>
      <c r="F4" s="36"/>
      <c r="G4" s="36"/>
      <c r="H4" s="37"/>
      <c r="I4" s="94"/>
      <c r="J4" s="95"/>
      <c r="K4" s="93"/>
      <c r="L4" s="93"/>
      <c r="M4" s="93"/>
      <c r="N4" s="91"/>
      <c r="O4" s="91"/>
      <c r="P4" s="91"/>
    </row>
    <row r="5" spans="1:16">
      <c r="A5" s="38"/>
      <c r="B5" s="39"/>
      <c r="C5" s="35"/>
      <c r="D5" s="35"/>
      <c r="E5" s="40"/>
      <c r="F5" s="41"/>
      <c r="G5" s="42"/>
      <c r="H5" s="43"/>
      <c r="I5" s="96"/>
      <c r="J5" s="97"/>
      <c r="K5" s="93"/>
      <c r="L5" s="93"/>
      <c r="M5" s="93"/>
      <c r="N5" s="91"/>
      <c r="O5" s="91"/>
      <c r="P5" s="91"/>
    </row>
    <row r="6" spans="1:16">
      <c r="A6" s="44" t="s">
        <v>10</v>
      </c>
      <c r="B6" s="39"/>
      <c r="C6" s="35" t="s">
        <v>11</v>
      </c>
      <c r="D6" s="35" t="s">
        <v>12</v>
      </c>
      <c r="E6" s="40">
        <v>1</v>
      </c>
      <c r="F6" s="41">
        <v>6</v>
      </c>
      <c r="G6" s="45">
        <v>350</v>
      </c>
      <c r="H6" s="46">
        <f>E6*F6*G6*25%</f>
        <v>525</v>
      </c>
      <c r="I6" s="98">
        <f>E6*F6*G6*75%</f>
        <v>1575</v>
      </c>
      <c r="J6" s="99">
        <f>H6+I6</f>
        <v>2100</v>
      </c>
      <c r="K6" s="93"/>
      <c r="L6" s="93"/>
      <c r="M6" s="93"/>
      <c r="N6" s="91"/>
      <c r="O6" s="91"/>
      <c r="P6" s="91"/>
    </row>
    <row r="7" spans="1:16">
      <c r="A7" s="44" t="s">
        <v>13</v>
      </c>
      <c r="B7" s="35"/>
      <c r="C7" s="35" t="s">
        <v>14</v>
      </c>
      <c r="D7" s="35" t="s">
        <v>12</v>
      </c>
      <c r="E7" s="40">
        <v>1</v>
      </c>
      <c r="F7" s="41">
        <v>6</v>
      </c>
      <c r="G7" s="45">
        <v>230</v>
      </c>
      <c r="H7" s="46">
        <f>E7*F7*G7*0%</f>
        <v>0</v>
      </c>
      <c r="I7" s="98">
        <f>E7*F7*G7*100%</f>
        <v>1380</v>
      </c>
      <c r="J7" s="99">
        <f t="shared" ref="J7:J10" si="0">H7+I7</f>
        <v>1380</v>
      </c>
      <c r="K7" s="93"/>
      <c r="L7" s="93"/>
      <c r="M7" s="93"/>
      <c r="N7" s="91"/>
      <c r="O7" s="91"/>
      <c r="P7" s="91"/>
    </row>
    <row r="8" spans="1:16">
      <c r="A8" s="44" t="s">
        <v>15</v>
      </c>
      <c r="B8" s="35"/>
      <c r="C8" s="35" t="s">
        <v>16</v>
      </c>
      <c r="D8" s="35" t="s">
        <v>12</v>
      </c>
      <c r="E8" s="40">
        <v>1</v>
      </c>
      <c r="F8" s="41">
        <v>6</v>
      </c>
      <c r="G8" s="45">
        <v>230</v>
      </c>
      <c r="H8" s="46">
        <f>E8*F8*G8*0%</f>
        <v>0</v>
      </c>
      <c r="I8" s="98">
        <f>E8*F8*G8*100%</f>
        <v>1380</v>
      </c>
      <c r="J8" s="99">
        <f t="shared" si="0"/>
        <v>1380</v>
      </c>
      <c r="K8" s="93"/>
      <c r="L8" s="93"/>
      <c r="M8" s="93"/>
      <c r="N8" s="91"/>
      <c r="O8" s="91"/>
      <c r="P8" s="91"/>
    </row>
    <row r="9" spans="1:16">
      <c r="A9" s="44" t="s">
        <v>17</v>
      </c>
      <c r="B9" s="35"/>
      <c r="C9" s="47" t="s">
        <v>18</v>
      </c>
      <c r="D9" s="35" t="s">
        <v>12</v>
      </c>
      <c r="E9" s="40">
        <v>1</v>
      </c>
      <c r="F9" s="41">
        <v>6</v>
      </c>
      <c r="G9" s="48">
        <v>200</v>
      </c>
      <c r="H9" s="49">
        <f>E9*F9*G9*0%</f>
        <v>0</v>
      </c>
      <c r="I9" s="100">
        <f>E9*F9*G9*100%</f>
        <v>1200</v>
      </c>
      <c r="J9" s="49">
        <f t="shared" si="0"/>
        <v>1200</v>
      </c>
      <c r="K9" s="93"/>
      <c r="L9" s="93"/>
      <c r="M9" s="93"/>
      <c r="N9" s="91"/>
      <c r="O9" s="91"/>
      <c r="P9" s="91"/>
    </row>
    <row r="10" spans="1:16">
      <c r="A10" s="44" t="s">
        <v>19</v>
      </c>
      <c r="B10" s="35"/>
      <c r="C10" s="35" t="s">
        <v>20</v>
      </c>
      <c r="D10" s="35" t="s">
        <v>12</v>
      </c>
      <c r="E10" s="40">
        <v>1</v>
      </c>
      <c r="F10" s="41">
        <v>6</v>
      </c>
      <c r="G10" s="45">
        <v>200</v>
      </c>
      <c r="H10" s="46">
        <f t="shared" ref="H10" si="1">E10*F10*G10*25%</f>
        <v>300</v>
      </c>
      <c r="I10" s="98">
        <f t="shared" ref="I10" si="2">E10*F10*G10*75%</f>
        <v>900</v>
      </c>
      <c r="J10" s="99">
        <f t="shared" si="0"/>
        <v>1200</v>
      </c>
      <c r="K10" s="93"/>
      <c r="L10" s="93"/>
      <c r="M10" s="93"/>
      <c r="N10" s="91"/>
      <c r="O10" s="91"/>
      <c r="P10" s="91"/>
    </row>
    <row r="11" spans="1:16">
      <c r="A11" s="50"/>
      <c r="B11" s="50"/>
      <c r="C11" s="50" t="s">
        <v>21</v>
      </c>
      <c r="D11" s="50"/>
      <c r="E11" s="50"/>
      <c r="F11" s="51"/>
      <c r="G11" s="51"/>
      <c r="H11" s="52">
        <f>H6+H7+H8+H9+H10</f>
        <v>825</v>
      </c>
      <c r="I11" s="52">
        <f t="shared" ref="I11:J11" si="3">I6+I7+I8+I9+I10</f>
        <v>6435</v>
      </c>
      <c r="J11" s="52">
        <f t="shared" si="3"/>
        <v>7260</v>
      </c>
      <c r="K11" s="93"/>
      <c r="L11" s="93"/>
      <c r="M11" s="93"/>
      <c r="N11" s="91"/>
      <c r="O11" s="91"/>
      <c r="P11" s="91"/>
    </row>
    <row r="12" spans="1:16">
      <c r="A12" s="34" t="s">
        <v>22</v>
      </c>
      <c r="B12" s="35"/>
      <c r="C12" s="35"/>
      <c r="D12" s="35"/>
      <c r="E12" s="35"/>
      <c r="F12" s="53"/>
      <c r="G12" s="53"/>
      <c r="H12" s="54"/>
      <c r="I12" s="101"/>
      <c r="J12" s="74"/>
      <c r="K12" s="93"/>
      <c r="L12" s="93"/>
      <c r="M12" s="93"/>
      <c r="N12" s="91"/>
      <c r="O12" s="91"/>
      <c r="P12" s="91"/>
    </row>
    <row r="13" spans="1:16">
      <c r="A13" s="55" t="s">
        <v>23</v>
      </c>
      <c r="B13" s="35"/>
      <c r="C13" s="56" t="s">
        <v>24</v>
      </c>
      <c r="D13" s="47" t="s">
        <v>25</v>
      </c>
      <c r="E13" s="57">
        <v>1</v>
      </c>
      <c r="F13" s="40">
        <v>4</v>
      </c>
      <c r="G13" s="40">
        <v>200</v>
      </c>
      <c r="H13" s="58">
        <f>E13*F13*G13*0%</f>
        <v>0</v>
      </c>
      <c r="I13" s="102">
        <f>E13*F13*G13*100%</f>
        <v>800</v>
      </c>
      <c r="J13" s="58">
        <f>H13+I13</f>
        <v>800</v>
      </c>
      <c r="K13" s="93"/>
      <c r="L13" s="93"/>
      <c r="M13" s="93"/>
      <c r="N13" s="91"/>
      <c r="O13" s="91"/>
      <c r="P13" s="91"/>
    </row>
    <row r="14" spans="1:16">
      <c r="A14" s="55" t="s">
        <v>26</v>
      </c>
      <c r="B14" s="35"/>
      <c r="C14" s="59" t="s">
        <v>27</v>
      </c>
      <c r="D14" s="47" t="s">
        <v>12</v>
      </c>
      <c r="E14" s="57">
        <v>50</v>
      </c>
      <c r="F14" s="40">
        <v>1</v>
      </c>
      <c r="G14" s="40">
        <v>75</v>
      </c>
      <c r="H14" s="58">
        <f t="shared" ref="H14:H17" si="4">E14*F14*G14*0%</f>
        <v>0</v>
      </c>
      <c r="I14" s="102">
        <f>E14*F14*G14*100%</f>
        <v>3750</v>
      </c>
      <c r="J14" s="58">
        <f t="shared" ref="J14:J17" si="5">H14+I14</f>
        <v>3750</v>
      </c>
      <c r="K14" s="93"/>
      <c r="L14" s="93"/>
      <c r="M14" s="93"/>
      <c r="N14" s="91"/>
      <c r="O14" s="91"/>
      <c r="P14" s="91"/>
    </row>
    <row r="15" spans="1:16">
      <c r="A15" s="55" t="s">
        <v>28</v>
      </c>
      <c r="B15" s="35"/>
      <c r="C15" s="11" t="s">
        <v>29</v>
      </c>
      <c r="D15" s="47" t="s">
        <v>25</v>
      </c>
      <c r="E15" s="57">
        <v>1</v>
      </c>
      <c r="F15" s="40">
        <v>4</v>
      </c>
      <c r="G15" s="40">
        <v>200</v>
      </c>
      <c r="H15" s="58">
        <f t="shared" si="4"/>
        <v>0</v>
      </c>
      <c r="I15" s="102">
        <f>E15*F15*G15*100%</f>
        <v>800</v>
      </c>
      <c r="J15" s="58">
        <f t="shared" si="5"/>
        <v>800</v>
      </c>
      <c r="K15" s="93"/>
      <c r="L15" s="93"/>
      <c r="M15" s="93"/>
      <c r="N15" s="91"/>
      <c r="O15" s="91"/>
      <c r="P15" s="91"/>
    </row>
    <row r="16" spans="1:16">
      <c r="A16" s="55" t="s">
        <v>30</v>
      </c>
      <c r="B16" s="35"/>
      <c r="C16" s="11" t="s">
        <v>31</v>
      </c>
      <c r="D16" s="35" t="s">
        <v>25</v>
      </c>
      <c r="E16" s="57">
        <v>1</v>
      </c>
      <c r="F16" s="40">
        <v>1</v>
      </c>
      <c r="G16" s="40">
        <v>400</v>
      </c>
      <c r="H16" s="58">
        <f t="shared" si="4"/>
        <v>0</v>
      </c>
      <c r="I16" s="102">
        <f>E16*F16*G16*100%</f>
        <v>400</v>
      </c>
      <c r="J16" s="58">
        <f t="shared" si="5"/>
        <v>400</v>
      </c>
      <c r="K16" s="93"/>
      <c r="L16" s="93"/>
      <c r="M16" s="93"/>
      <c r="N16" s="91"/>
      <c r="O16" s="91"/>
      <c r="P16" s="91"/>
    </row>
    <row r="17" spans="1:16">
      <c r="A17" s="55" t="s">
        <v>32</v>
      </c>
      <c r="B17" s="35"/>
      <c r="C17" s="11" t="s">
        <v>33</v>
      </c>
      <c r="D17" s="11" t="s">
        <v>34</v>
      </c>
      <c r="E17" s="40">
        <v>1</v>
      </c>
      <c r="F17" s="40">
        <v>1</v>
      </c>
      <c r="G17" s="40">
        <v>3545</v>
      </c>
      <c r="H17" s="58">
        <f t="shared" si="4"/>
        <v>0</v>
      </c>
      <c r="I17" s="102">
        <f>E17*F17*G17*100%</f>
        <v>3545</v>
      </c>
      <c r="J17" s="58">
        <f t="shared" si="5"/>
        <v>3545</v>
      </c>
      <c r="K17" s="93"/>
      <c r="L17" s="93"/>
      <c r="M17" s="93"/>
      <c r="N17" s="103"/>
      <c r="O17" s="103"/>
      <c r="P17" s="91"/>
    </row>
    <row r="18" spans="1:16">
      <c r="A18" s="51"/>
      <c r="B18" s="51"/>
      <c r="C18" s="60" t="s">
        <v>35</v>
      </c>
      <c r="D18" s="51"/>
      <c r="E18" s="51"/>
      <c r="F18" s="51"/>
      <c r="G18" s="51"/>
      <c r="H18" s="52">
        <f>H13+H14+H15+H16+H17</f>
        <v>0</v>
      </c>
      <c r="I18" s="52">
        <f>I13+I14+I15+I16+I17</f>
        <v>9295</v>
      </c>
      <c r="J18" s="52">
        <f>J13+J14+J15+J16+J17</f>
        <v>9295</v>
      </c>
      <c r="K18" s="93"/>
      <c r="L18" s="93"/>
      <c r="M18" s="93"/>
      <c r="N18" s="103"/>
      <c r="O18" s="103"/>
      <c r="P18" s="91"/>
    </row>
    <row r="19" spans="1:16">
      <c r="A19" s="34" t="s">
        <v>36</v>
      </c>
      <c r="B19" s="35"/>
      <c r="C19" s="35"/>
      <c r="D19" s="35"/>
      <c r="E19" s="35"/>
      <c r="F19" s="61"/>
      <c r="G19" s="61"/>
      <c r="H19" s="37"/>
      <c r="I19" s="94"/>
      <c r="J19" s="37"/>
      <c r="K19" s="93"/>
      <c r="L19" s="93"/>
      <c r="M19" s="93"/>
      <c r="N19" s="91"/>
      <c r="O19" s="91"/>
      <c r="P19" s="91"/>
    </row>
    <row r="20" spans="1:16">
      <c r="A20" s="62" t="s">
        <v>37</v>
      </c>
      <c r="B20" s="35"/>
      <c r="C20" s="55" t="s">
        <v>38</v>
      </c>
      <c r="D20" s="35" t="s">
        <v>39</v>
      </c>
      <c r="E20" s="40">
        <v>1</v>
      </c>
      <c r="F20" s="40">
        <v>6</v>
      </c>
      <c r="G20" s="40">
        <v>250</v>
      </c>
      <c r="H20" s="63">
        <f>E20*F20*G20*25%</f>
        <v>375</v>
      </c>
      <c r="I20" s="104">
        <f>E20*F20*G20*75%</f>
        <v>1125</v>
      </c>
      <c r="J20" s="63">
        <f>H20+I20</f>
        <v>1500</v>
      </c>
      <c r="K20" s="93"/>
      <c r="L20" s="93"/>
      <c r="M20" s="93"/>
      <c r="N20" s="91"/>
      <c r="O20" s="91"/>
      <c r="P20" s="91"/>
    </row>
    <row r="21" spans="1:16">
      <c r="A21" s="40" t="s">
        <v>40</v>
      </c>
      <c r="B21" s="35"/>
      <c r="C21" s="55" t="s">
        <v>41</v>
      </c>
      <c r="D21" s="35" t="s">
        <v>39</v>
      </c>
      <c r="E21" s="40">
        <v>1</v>
      </c>
      <c r="F21" s="40">
        <v>6</v>
      </c>
      <c r="G21" s="40">
        <v>50</v>
      </c>
      <c r="H21" s="63">
        <f>E21*F21*G21*25%</f>
        <v>75</v>
      </c>
      <c r="I21" s="104">
        <f>E21*F21*G21*75%</f>
        <v>225</v>
      </c>
      <c r="J21" s="63">
        <f>H21+I21</f>
        <v>300</v>
      </c>
      <c r="K21" s="93"/>
      <c r="L21" s="93"/>
      <c r="M21" s="93"/>
      <c r="N21" s="91"/>
      <c r="O21" s="91"/>
      <c r="P21" s="91"/>
    </row>
    <row r="22" ht="27.6" spans="1:16">
      <c r="A22" s="40" t="s">
        <v>42</v>
      </c>
      <c r="B22" s="35"/>
      <c r="C22" s="55" t="s">
        <v>43</v>
      </c>
      <c r="D22" s="47" t="s">
        <v>44</v>
      </c>
      <c r="E22" s="40">
        <v>8</v>
      </c>
      <c r="F22" s="40">
        <v>6</v>
      </c>
      <c r="G22" s="40">
        <v>10</v>
      </c>
      <c r="H22" s="58">
        <f>E22*F22*G22*25%</f>
        <v>120</v>
      </c>
      <c r="I22" s="105">
        <f>E22*F22*G22*75%</f>
        <v>360</v>
      </c>
      <c r="J22" s="58">
        <f>H22+I22</f>
        <v>480</v>
      </c>
      <c r="K22" s="93"/>
      <c r="L22" s="93"/>
      <c r="M22" s="93"/>
      <c r="N22" s="91"/>
      <c r="O22" s="91"/>
      <c r="P22" s="91"/>
    </row>
    <row r="23" spans="1:16">
      <c r="A23" s="50"/>
      <c r="B23" s="50"/>
      <c r="C23" s="50" t="s">
        <v>45</v>
      </c>
      <c r="D23" s="50"/>
      <c r="E23" s="50"/>
      <c r="F23" s="51"/>
      <c r="G23" s="51"/>
      <c r="H23" s="52">
        <f>H20+H21+H22</f>
        <v>570</v>
      </c>
      <c r="I23" s="52">
        <f>I20+I21+I22</f>
        <v>1710</v>
      </c>
      <c r="J23" s="52">
        <f>J20+J21+J22</f>
        <v>2280</v>
      </c>
      <c r="K23" s="93"/>
      <c r="L23" s="93"/>
      <c r="M23" s="93"/>
      <c r="N23" s="91"/>
      <c r="O23" s="91"/>
      <c r="P23" s="91"/>
    </row>
    <row r="24" spans="1:16">
      <c r="A24" s="34"/>
      <c r="B24" s="35"/>
      <c r="C24" s="16"/>
      <c r="D24" s="16"/>
      <c r="E24" s="16"/>
      <c r="F24" s="64"/>
      <c r="G24" s="64"/>
      <c r="H24" s="43"/>
      <c r="I24" s="96"/>
      <c r="J24" s="97"/>
      <c r="K24" s="106"/>
      <c r="L24" s="93"/>
      <c r="M24" s="93"/>
      <c r="N24" s="91"/>
      <c r="O24" s="91"/>
      <c r="P24" s="91"/>
    </row>
    <row r="25" spans="1:16">
      <c r="A25" s="34" t="s">
        <v>46</v>
      </c>
      <c r="B25" s="35"/>
      <c r="C25" s="35"/>
      <c r="D25" s="35"/>
      <c r="E25" s="35"/>
      <c r="F25" s="53"/>
      <c r="G25" s="53"/>
      <c r="H25" s="54"/>
      <c r="I25" s="101"/>
      <c r="J25" s="74"/>
      <c r="K25" s="93"/>
      <c r="L25" s="93"/>
      <c r="M25" s="93"/>
      <c r="N25" s="91"/>
      <c r="O25" s="91"/>
      <c r="P25" s="91"/>
    </row>
    <row r="26" spans="1:16">
      <c r="A26" s="40" t="s">
        <v>47</v>
      </c>
      <c r="B26" s="35"/>
      <c r="C26" s="65" t="s">
        <v>48</v>
      </c>
      <c r="D26" s="35" t="s">
        <v>25</v>
      </c>
      <c r="E26" s="40">
        <v>4</v>
      </c>
      <c r="F26" s="40">
        <v>6</v>
      </c>
      <c r="G26" s="40">
        <v>75</v>
      </c>
      <c r="H26" s="58">
        <f>E26*F26*G26*0%</f>
        <v>0</v>
      </c>
      <c r="I26" s="105">
        <f>E26*F26*G26*100%</f>
        <v>1800</v>
      </c>
      <c r="J26" s="58">
        <f>H26+I26</f>
        <v>1800</v>
      </c>
      <c r="K26" s="93"/>
      <c r="L26" s="93"/>
      <c r="M26" s="93"/>
      <c r="N26" s="91"/>
      <c r="O26" s="91"/>
      <c r="P26" s="91"/>
    </row>
    <row r="27" spans="1:16">
      <c r="A27" s="40" t="s">
        <v>49</v>
      </c>
      <c r="B27" s="35"/>
      <c r="C27" s="55" t="s">
        <v>50</v>
      </c>
      <c r="D27" s="35" t="s">
        <v>51</v>
      </c>
      <c r="E27" s="40">
        <v>1</v>
      </c>
      <c r="F27" s="40">
        <v>1</v>
      </c>
      <c r="G27" s="40">
        <v>500</v>
      </c>
      <c r="H27" s="58">
        <f>E27*F27*G27*0%</f>
        <v>0</v>
      </c>
      <c r="I27" s="105">
        <f>E27*F27*G27*100%</f>
        <v>500</v>
      </c>
      <c r="J27" s="58">
        <f>H27+I27</f>
        <v>500</v>
      </c>
      <c r="K27" s="93"/>
      <c r="L27" s="93"/>
      <c r="M27" s="93"/>
      <c r="N27" s="91"/>
      <c r="O27" s="91"/>
      <c r="P27" s="91"/>
    </row>
    <row r="28" spans="1:16">
      <c r="A28" s="40" t="s">
        <v>52</v>
      </c>
      <c r="B28" s="35"/>
      <c r="C28" s="55" t="s">
        <v>53</v>
      </c>
      <c r="D28" s="56" t="s">
        <v>39</v>
      </c>
      <c r="E28" s="40">
        <v>1</v>
      </c>
      <c r="F28" s="40">
        <v>6</v>
      </c>
      <c r="G28" s="40">
        <v>50</v>
      </c>
      <c r="H28" s="58">
        <f>E28*F28*G28*0%</f>
        <v>0</v>
      </c>
      <c r="I28" s="105">
        <f>E28*F28*G28*100%</f>
        <v>300</v>
      </c>
      <c r="J28" s="58">
        <f>H28+I28</f>
        <v>300</v>
      </c>
      <c r="K28" s="93"/>
      <c r="L28" s="93"/>
      <c r="M28" s="93"/>
      <c r="N28" s="91"/>
      <c r="O28" s="91"/>
      <c r="P28" s="91"/>
    </row>
    <row r="29" spans="1:16">
      <c r="A29" s="40" t="s">
        <v>54</v>
      </c>
      <c r="B29" s="35"/>
      <c r="C29" s="55" t="s">
        <v>55</v>
      </c>
      <c r="D29" s="55" t="s">
        <v>51</v>
      </c>
      <c r="E29" s="40">
        <v>10</v>
      </c>
      <c r="F29" s="40">
        <v>1</v>
      </c>
      <c r="G29" s="40">
        <v>12</v>
      </c>
      <c r="H29" s="58">
        <f>E29*F29*G29*25%</f>
        <v>30</v>
      </c>
      <c r="I29" s="105">
        <f>E29*F29*G29*75%</f>
        <v>90</v>
      </c>
      <c r="J29" s="58">
        <f>H29+I29</f>
        <v>120</v>
      </c>
      <c r="K29" s="93"/>
      <c r="L29" s="93"/>
      <c r="M29" s="93"/>
      <c r="N29" s="91"/>
      <c r="O29" s="91"/>
      <c r="P29" s="91"/>
    </row>
    <row r="30" spans="1:16">
      <c r="A30" s="40" t="s">
        <v>56</v>
      </c>
      <c r="B30" s="35"/>
      <c r="C30" s="55" t="s">
        <v>57</v>
      </c>
      <c r="D30" s="55" t="s">
        <v>51</v>
      </c>
      <c r="E30" s="40">
        <v>4</v>
      </c>
      <c r="F30" s="40">
        <v>1</v>
      </c>
      <c r="G30" s="40">
        <v>30</v>
      </c>
      <c r="H30" s="58">
        <f>E30*F30*G30*0%</f>
        <v>0</v>
      </c>
      <c r="I30" s="105">
        <f>E30*F30*G30*100%</f>
        <v>120</v>
      </c>
      <c r="J30" s="58">
        <f>H30+I30</f>
        <v>120</v>
      </c>
      <c r="K30" s="93"/>
      <c r="L30" s="93"/>
      <c r="M30" s="93"/>
      <c r="N30" s="91"/>
      <c r="O30" s="91"/>
      <c r="P30" s="91"/>
    </row>
    <row r="31" spans="1:16">
      <c r="A31" s="51"/>
      <c r="B31" s="51"/>
      <c r="C31" s="60" t="s">
        <v>58</v>
      </c>
      <c r="D31" s="51"/>
      <c r="E31" s="51"/>
      <c r="F31" s="51"/>
      <c r="G31" s="51"/>
      <c r="H31" s="52">
        <f>H26+H27+H28+H29+H30</f>
        <v>30</v>
      </c>
      <c r="I31" s="52">
        <f t="shared" ref="I31:J31" si="6">I26+I27+I28+I29+I30</f>
        <v>2810</v>
      </c>
      <c r="J31" s="52">
        <f t="shared" si="6"/>
        <v>2840</v>
      </c>
      <c r="K31" s="93"/>
      <c r="L31" s="93"/>
      <c r="M31" s="93"/>
      <c r="N31" s="91"/>
      <c r="O31" s="91"/>
      <c r="P31" s="91"/>
    </row>
    <row r="32" spans="1:16">
      <c r="A32" s="55"/>
      <c r="B32" s="35"/>
      <c r="C32" s="35"/>
      <c r="D32" s="35"/>
      <c r="E32" s="35"/>
      <c r="F32" s="53"/>
      <c r="G32" s="53"/>
      <c r="H32" s="54"/>
      <c r="I32" s="101"/>
      <c r="J32" s="74"/>
      <c r="K32" s="107"/>
      <c r="L32" s="107"/>
      <c r="M32" s="107"/>
      <c r="N32" s="91"/>
      <c r="O32" s="91"/>
      <c r="P32" s="91"/>
    </row>
    <row r="33" spans="1:16">
      <c r="A33" s="34" t="s">
        <v>59</v>
      </c>
      <c r="B33" s="35"/>
      <c r="C33" s="35"/>
      <c r="D33" s="35"/>
      <c r="E33" s="35"/>
      <c r="F33" s="53"/>
      <c r="G33" s="53"/>
      <c r="H33" s="54"/>
      <c r="I33" s="101"/>
      <c r="J33" s="74"/>
      <c r="K33" s="91"/>
      <c r="L33" s="93"/>
      <c r="M33" s="93"/>
      <c r="N33" s="91"/>
      <c r="O33" s="91"/>
      <c r="P33" s="91"/>
    </row>
    <row r="34" spans="1:16">
      <c r="A34" s="62" t="s">
        <v>60</v>
      </c>
      <c r="B34" s="35"/>
      <c r="C34" s="56" t="s">
        <v>61</v>
      </c>
      <c r="D34" s="56" t="s">
        <v>25</v>
      </c>
      <c r="E34" s="40">
        <v>2</v>
      </c>
      <c r="F34" s="40">
        <v>6</v>
      </c>
      <c r="G34" s="40">
        <v>100</v>
      </c>
      <c r="H34" s="58">
        <f>E34*F34*G34*0%</f>
        <v>0</v>
      </c>
      <c r="I34" s="105">
        <f>E34*F34*G34*100%</f>
        <v>1200</v>
      </c>
      <c r="J34" s="58">
        <f>H34+I34</f>
        <v>1200</v>
      </c>
      <c r="K34" s="93"/>
      <c r="L34" s="93"/>
      <c r="M34" s="93"/>
      <c r="N34" s="91"/>
      <c r="O34" s="91"/>
      <c r="P34" s="91"/>
    </row>
    <row r="35" spans="1:16">
      <c r="A35" s="62" t="s">
        <v>62</v>
      </c>
      <c r="B35" s="35"/>
      <c r="C35" s="35" t="s">
        <v>63</v>
      </c>
      <c r="D35" s="35" t="s">
        <v>25</v>
      </c>
      <c r="E35" s="40">
        <v>2</v>
      </c>
      <c r="F35" s="40">
        <v>6</v>
      </c>
      <c r="G35" s="40">
        <v>25</v>
      </c>
      <c r="H35" s="58">
        <f>E35*F35*G35*0%</f>
        <v>0</v>
      </c>
      <c r="I35" s="105">
        <f>E35*F35*G35*100%</f>
        <v>300</v>
      </c>
      <c r="J35" s="58">
        <f>H35+I35</f>
        <v>300</v>
      </c>
      <c r="K35" s="93"/>
      <c r="L35" s="93"/>
      <c r="M35" s="93"/>
      <c r="N35" s="91"/>
      <c r="O35" s="91"/>
      <c r="P35" s="91"/>
    </row>
    <row r="36" spans="1:16">
      <c r="A36" s="62" t="s">
        <v>64</v>
      </c>
      <c r="B36" s="35"/>
      <c r="C36" s="35" t="s">
        <v>65</v>
      </c>
      <c r="D36" s="35" t="s">
        <v>25</v>
      </c>
      <c r="E36" s="40">
        <v>2</v>
      </c>
      <c r="F36" s="40">
        <v>6</v>
      </c>
      <c r="G36" s="40">
        <v>25</v>
      </c>
      <c r="H36" s="58">
        <f>E36*F36*G36*0%</f>
        <v>0</v>
      </c>
      <c r="I36" s="105">
        <f>E36*F36*G36*100%</f>
        <v>300</v>
      </c>
      <c r="J36" s="58">
        <f>H36+I36</f>
        <v>300</v>
      </c>
      <c r="K36" s="93"/>
      <c r="L36" s="93"/>
      <c r="M36" s="93"/>
      <c r="N36" s="91"/>
      <c r="O36" s="91"/>
      <c r="P36" s="91"/>
    </row>
    <row r="37" spans="1:16">
      <c r="A37" s="51"/>
      <c r="B37" s="51"/>
      <c r="C37" s="60" t="s">
        <v>66</v>
      </c>
      <c r="D37" s="51"/>
      <c r="E37" s="51"/>
      <c r="F37" s="51"/>
      <c r="G37" s="51"/>
      <c r="H37" s="52">
        <f>H34+H35+H36</f>
        <v>0</v>
      </c>
      <c r="I37" s="52">
        <f t="shared" ref="I37:J37" si="7">I34+I35+I36</f>
        <v>1800</v>
      </c>
      <c r="J37" s="52">
        <f t="shared" si="7"/>
        <v>1800</v>
      </c>
      <c r="K37" s="93"/>
      <c r="L37" s="93"/>
      <c r="M37" s="93"/>
      <c r="N37" s="91"/>
      <c r="O37" s="91"/>
      <c r="P37" s="91"/>
    </row>
    <row r="38" spans="1:16">
      <c r="A38" s="34"/>
      <c r="B38" s="35"/>
      <c r="C38" s="16"/>
      <c r="D38" s="16"/>
      <c r="E38" s="16"/>
      <c r="F38" s="53"/>
      <c r="G38" s="53"/>
      <c r="H38" s="54"/>
      <c r="I38" s="101"/>
      <c r="J38" s="74"/>
      <c r="K38" s="93"/>
      <c r="L38" s="93"/>
      <c r="M38" s="93"/>
      <c r="N38" s="91"/>
      <c r="O38" s="91"/>
      <c r="P38" s="91"/>
    </row>
    <row r="39" spans="1:16">
      <c r="A39" s="34" t="s">
        <v>67</v>
      </c>
      <c r="B39" s="35"/>
      <c r="C39" s="35"/>
      <c r="D39" s="35"/>
      <c r="E39" s="35"/>
      <c r="F39" s="53"/>
      <c r="G39" s="53"/>
      <c r="H39" s="54"/>
      <c r="I39" s="101"/>
      <c r="J39" s="74"/>
      <c r="K39" s="106"/>
      <c r="L39" s="106"/>
      <c r="M39" s="106"/>
      <c r="N39" s="91"/>
      <c r="O39" s="91"/>
      <c r="P39" s="91"/>
    </row>
    <row r="40" spans="1:16">
      <c r="A40" s="55" t="s">
        <v>68</v>
      </c>
      <c r="B40" s="35"/>
      <c r="C40" s="35" t="s">
        <v>69</v>
      </c>
      <c r="D40" s="55" t="s">
        <v>12</v>
      </c>
      <c r="E40" s="40">
        <v>2</v>
      </c>
      <c r="F40" s="40">
        <v>6</v>
      </c>
      <c r="G40" s="40">
        <v>50</v>
      </c>
      <c r="H40" s="58">
        <f>E40*F40*G40*0%</f>
        <v>0</v>
      </c>
      <c r="I40" s="108">
        <f>E40*F40*G40*100%</f>
        <v>600</v>
      </c>
      <c r="J40" s="58">
        <f>E40*F40*G40*100%</f>
        <v>600</v>
      </c>
      <c r="K40" s="106"/>
      <c r="L40" s="106"/>
      <c r="M40" s="106"/>
      <c r="N40" s="91"/>
      <c r="O40" s="91"/>
      <c r="P40" s="91"/>
    </row>
    <row r="41" spans="1:16">
      <c r="A41" s="55" t="s">
        <v>70</v>
      </c>
      <c r="B41" s="35"/>
      <c r="C41" s="35" t="s">
        <v>71</v>
      </c>
      <c r="D41" s="35" t="s">
        <v>72</v>
      </c>
      <c r="E41" s="62">
        <v>2</v>
      </c>
      <c r="F41" s="40">
        <v>6</v>
      </c>
      <c r="G41" s="40">
        <v>50</v>
      </c>
      <c r="H41" s="58">
        <f>E41*F41*G41*0%</f>
        <v>0</v>
      </c>
      <c r="I41" s="108">
        <f>E41*F41*G41*100%</f>
        <v>600</v>
      </c>
      <c r="J41" s="58">
        <f>H41+I41</f>
        <v>600</v>
      </c>
      <c r="K41" s="106"/>
      <c r="L41" s="106"/>
      <c r="M41" s="106"/>
      <c r="N41" s="91"/>
      <c r="O41" s="91"/>
      <c r="P41" s="91"/>
    </row>
    <row r="42" spans="1:16">
      <c r="A42" s="55" t="s">
        <v>73</v>
      </c>
      <c r="B42" s="35"/>
      <c r="C42" s="66" t="s">
        <v>74</v>
      </c>
      <c r="D42" s="66" t="s">
        <v>75</v>
      </c>
      <c r="E42" s="62">
        <v>1</v>
      </c>
      <c r="F42" s="40">
        <v>1</v>
      </c>
      <c r="G42" s="40">
        <v>750</v>
      </c>
      <c r="H42" s="58">
        <f>E42*F42*G42*0%</f>
        <v>0</v>
      </c>
      <c r="I42" s="108">
        <f>E42*F42*G42*100%</f>
        <v>750</v>
      </c>
      <c r="J42" s="58">
        <f>H42+I42</f>
        <v>750</v>
      </c>
      <c r="K42" s="93"/>
      <c r="L42" s="93"/>
      <c r="M42" s="93"/>
      <c r="N42" s="91"/>
      <c r="O42" s="91"/>
      <c r="P42" s="91"/>
    </row>
    <row r="43" ht="13.2" customHeight="1" spans="1:16">
      <c r="A43" s="51"/>
      <c r="B43" s="51"/>
      <c r="C43" s="60" t="s">
        <v>76</v>
      </c>
      <c r="D43" s="51"/>
      <c r="E43" s="51"/>
      <c r="F43" s="51"/>
      <c r="G43" s="51"/>
      <c r="H43" s="52">
        <f>H40+H41+H42</f>
        <v>0</v>
      </c>
      <c r="I43" s="52">
        <f>I40+I41+I42</f>
        <v>1950</v>
      </c>
      <c r="J43" s="52">
        <f>J40+J41+J42</f>
        <v>1950</v>
      </c>
      <c r="K43" s="93"/>
      <c r="L43" s="93"/>
      <c r="M43" s="93"/>
      <c r="N43" s="91"/>
      <c r="O43" s="91"/>
      <c r="P43" s="91"/>
    </row>
    <row r="44" spans="1:16">
      <c r="A44" s="67"/>
      <c r="B44" s="67"/>
      <c r="C44" s="68" t="s">
        <v>77</v>
      </c>
      <c r="D44" s="67"/>
      <c r="E44" s="67"/>
      <c r="F44" s="67"/>
      <c r="G44" s="67"/>
      <c r="H44" s="69">
        <f>H11+H23+H31+H37+H43+H18</f>
        <v>1425</v>
      </c>
      <c r="I44" s="69">
        <f>I11+I23+I31+I37+I43+I18</f>
        <v>24000</v>
      </c>
      <c r="J44" s="69">
        <f>J11+J23+J31+J37+J43+J18</f>
        <v>25425</v>
      </c>
      <c r="K44" s="93"/>
      <c r="L44" s="93"/>
      <c r="M44" s="93"/>
      <c r="N44" s="91"/>
      <c r="O44" s="91"/>
      <c r="P44" s="91"/>
    </row>
    <row r="45" spans="1:16">
      <c r="A45" s="55"/>
      <c r="B45" s="35"/>
      <c r="C45" s="70"/>
      <c r="D45" s="70"/>
      <c r="E45" s="70"/>
      <c r="F45" s="71"/>
      <c r="G45" s="71"/>
      <c r="H45" s="72"/>
      <c r="I45" s="109"/>
      <c r="J45" s="74"/>
      <c r="K45" s="92"/>
      <c r="L45" s="93"/>
      <c r="M45" s="93"/>
      <c r="N45" s="91"/>
      <c r="O45" s="91"/>
      <c r="P45" s="91"/>
    </row>
    <row r="46" ht="14.4" customHeight="1" spans="1:16">
      <c r="A46" s="30"/>
      <c r="B46" s="30"/>
      <c r="C46" s="31" t="s">
        <v>78</v>
      </c>
      <c r="D46" s="30"/>
      <c r="E46" s="30"/>
      <c r="F46" s="32"/>
      <c r="G46" s="32"/>
      <c r="H46" s="33"/>
      <c r="I46" s="32"/>
      <c r="J46" s="32"/>
      <c r="K46" s="93"/>
      <c r="L46" s="93"/>
      <c r="M46" s="93"/>
      <c r="N46" s="91"/>
      <c r="O46" s="91"/>
      <c r="P46" s="91"/>
    </row>
    <row r="47" spans="1:16">
      <c r="A47" s="55"/>
      <c r="B47" s="35"/>
      <c r="C47" s="35" t="s">
        <v>79</v>
      </c>
      <c r="D47" s="35" t="s">
        <v>80</v>
      </c>
      <c r="E47" s="73">
        <v>1</v>
      </c>
      <c r="F47" s="74">
        <v>1</v>
      </c>
      <c r="G47" s="40">
        <v>100</v>
      </c>
      <c r="H47" s="75">
        <f>E47*F47*G47</f>
        <v>100</v>
      </c>
      <c r="I47" s="110">
        <v>1000</v>
      </c>
      <c r="J47" s="111">
        <f>H47+I47</f>
        <v>1100</v>
      </c>
      <c r="K47" s="93"/>
      <c r="L47" s="93"/>
      <c r="M47" s="93"/>
      <c r="N47" s="91"/>
      <c r="O47" s="91"/>
      <c r="P47" s="91"/>
    </row>
    <row r="48" spans="1:16">
      <c r="A48" s="55"/>
      <c r="B48" s="35"/>
      <c r="C48" s="35"/>
      <c r="D48" s="35"/>
      <c r="E48" s="35"/>
      <c r="F48" s="74"/>
      <c r="G48" s="74"/>
      <c r="H48" s="74"/>
      <c r="I48" s="112"/>
      <c r="J48" s="113"/>
      <c r="K48" s="93"/>
      <c r="L48" s="93"/>
      <c r="M48" s="93"/>
      <c r="N48" s="91"/>
      <c r="O48" s="91"/>
      <c r="P48" s="91"/>
    </row>
    <row r="49" spans="1:16">
      <c r="A49" s="67"/>
      <c r="B49" s="67"/>
      <c r="C49" s="68" t="s">
        <v>81</v>
      </c>
      <c r="D49" s="67"/>
      <c r="E49" s="67"/>
      <c r="F49" s="67"/>
      <c r="G49" s="67"/>
      <c r="H49" s="69">
        <f>H44+H47</f>
        <v>1525</v>
      </c>
      <c r="I49" s="69">
        <f t="shared" ref="I49:J49" si="8">I44+I47</f>
        <v>25000</v>
      </c>
      <c r="J49" s="69">
        <f t="shared" si="8"/>
        <v>26525</v>
      </c>
      <c r="K49" s="91"/>
      <c r="L49" s="91"/>
      <c r="M49" s="91"/>
      <c r="N49" s="91"/>
      <c r="O49" s="91"/>
      <c r="P49" s="91"/>
    </row>
    <row r="50" spans="1:16">
      <c r="A50" s="76"/>
      <c r="B50" s="25"/>
      <c r="C50" s="25"/>
      <c r="D50" s="25"/>
      <c r="E50" s="25"/>
      <c r="F50" s="77"/>
      <c r="G50" s="77"/>
      <c r="H50" s="77"/>
      <c r="I50" s="77"/>
      <c r="J50" s="77"/>
      <c r="K50" s="91"/>
      <c r="L50" s="91"/>
      <c r="M50" s="91"/>
      <c r="N50" s="91"/>
      <c r="O50" s="91"/>
      <c r="P50" s="91"/>
    </row>
    <row r="51" spans="1:16">
      <c r="A51" s="24"/>
      <c r="B51" s="25"/>
      <c r="C51" s="25"/>
      <c r="D51" s="25"/>
      <c r="E51" s="25"/>
      <c r="F51" s="78"/>
      <c r="G51" s="78"/>
      <c r="I51" s="78"/>
      <c r="J51" s="78"/>
      <c r="K51" s="91"/>
      <c r="L51" s="91"/>
      <c r="M51" s="91"/>
      <c r="N51" s="91"/>
      <c r="O51" s="91"/>
      <c r="P51" s="91"/>
    </row>
    <row r="52" spans="1:16">
      <c r="A52" s="79"/>
      <c r="B52" s="80"/>
      <c r="C52" s="25"/>
      <c r="D52" s="25"/>
      <c r="E52" s="25"/>
      <c r="F52" s="81"/>
      <c r="G52" s="81"/>
      <c r="H52" s="81"/>
      <c r="I52" s="81"/>
      <c r="J52" s="81"/>
      <c r="K52" s="91"/>
      <c r="L52" s="91"/>
      <c r="M52" s="91"/>
      <c r="N52" s="91"/>
      <c r="O52" s="91"/>
      <c r="P52" s="91"/>
    </row>
    <row r="53" spans="1:16">
      <c r="A53" s="79"/>
      <c r="B53" s="80"/>
      <c r="C53" s="82"/>
      <c r="D53" s="82"/>
      <c r="E53" s="82"/>
      <c r="F53" s="78"/>
      <c r="G53" s="78"/>
      <c r="H53" s="81"/>
      <c r="I53" s="81"/>
      <c r="J53" s="81"/>
      <c r="K53" s="91"/>
      <c r="L53" s="91"/>
      <c r="M53" s="91"/>
      <c r="N53" s="91"/>
      <c r="O53" s="91"/>
      <c r="P53" s="91"/>
    </row>
    <row r="54" spans="1:16">
      <c r="A54" s="79"/>
      <c r="B54" s="80"/>
      <c r="C54" s="82"/>
      <c r="D54" s="82"/>
      <c r="E54" s="82"/>
      <c r="F54" s="78"/>
      <c r="G54" s="78"/>
      <c r="H54" s="81"/>
      <c r="I54" s="81"/>
      <c r="J54" s="81"/>
      <c r="K54" s="91"/>
      <c r="L54" s="91"/>
      <c r="M54" s="91"/>
      <c r="N54" s="91"/>
      <c r="O54" s="91"/>
      <c r="P54" s="91"/>
    </row>
    <row r="55" spans="1:10">
      <c r="A55" s="83"/>
      <c r="B55" s="84"/>
      <c r="C55" s="82"/>
      <c r="D55" s="82"/>
      <c r="E55" s="82"/>
      <c r="F55" s="85"/>
      <c r="G55" s="85"/>
      <c r="H55" s="86"/>
      <c r="I55" s="114"/>
      <c r="J55" s="114"/>
    </row>
    <row r="56" spans="3:8">
      <c r="C56" s="87"/>
      <c r="D56" s="87"/>
      <c r="E56" s="87"/>
      <c r="F56" s="88"/>
      <c r="G56" s="88"/>
      <c r="H56" s="89"/>
    </row>
    <row r="57" spans="3:5">
      <c r="C57" s="90"/>
      <c r="D57" s="90"/>
      <c r="E57" s="90"/>
    </row>
    <row r="64" spans="3:5">
      <c r="C64" s="90"/>
      <c r="D64" s="90"/>
      <c r="E64" s="90"/>
    </row>
    <row r="65" spans="3:7">
      <c r="C65" s="90"/>
      <c r="D65" s="90"/>
      <c r="E65" s="90"/>
      <c r="F65" s="88"/>
      <c r="G65" s="88"/>
    </row>
    <row r="66" spans="3:5">
      <c r="C66" s="90"/>
      <c r="D66" s="90"/>
      <c r="E66" s="90"/>
    </row>
    <row r="67" spans="3:5">
      <c r="C67" s="90"/>
      <c r="D67" s="90"/>
      <c r="E67" s="90"/>
    </row>
    <row r="69" spans="1:1">
      <c r="A69" s="115"/>
    </row>
    <row r="70" spans="1:1">
      <c r="A70" s="115"/>
    </row>
    <row r="71" spans="1:1">
      <c r="A71" s="116"/>
    </row>
    <row r="72" spans="1:7">
      <c r="A72" s="116"/>
      <c r="F72" s="88"/>
      <c r="G72" s="88"/>
    </row>
    <row r="73" spans="1:7">
      <c r="A73" s="116"/>
      <c r="F73" s="88"/>
      <c r="G73" s="88"/>
    </row>
    <row r="74" spans="1:7">
      <c r="A74" s="116"/>
      <c r="F74" s="88"/>
      <c r="G74" s="88"/>
    </row>
    <row r="75" spans="6:7">
      <c r="F75" s="117"/>
      <c r="G75" s="117"/>
    </row>
    <row r="76" spans="6:7">
      <c r="F76" s="88"/>
      <c r="G76" s="88"/>
    </row>
    <row r="77" spans="1:7">
      <c r="A77" s="115"/>
      <c r="F77" s="88"/>
      <c r="G77" s="88"/>
    </row>
    <row r="78" spans="1:7">
      <c r="A78" s="115"/>
      <c r="F78" s="88"/>
      <c r="G78" s="88"/>
    </row>
    <row r="79" spans="1:7">
      <c r="A79" s="115"/>
      <c r="F79" s="88"/>
      <c r="G79" s="88"/>
    </row>
    <row r="80" spans="1:7">
      <c r="A80" s="116"/>
      <c r="F80" s="88"/>
      <c r="G80" s="88"/>
    </row>
    <row r="81" spans="1:7">
      <c r="A81" s="116"/>
      <c r="F81" s="88"/>
      <c r="G81" s="88"/>
    </row>
    <row r="82" spans="1:7">
      <c r="A82" s="116"/>
      <c r="F82" s="88"/>
      <c r="G82" s="88"/>
    </row>
    <row r="83" spans="1:7">
      <c r="A83" s="116"/>
      <c r="F83" s="88"/>
      <c r="G83" s="88"/>
    </row>
    <row r="84" spans="6:7">
      <c r="F84" s="88"/>
      <c r="G84" s="88"/>
    </row>
    <row r="85" spans="6:7">
      <c r="F85" s="88"/>
      <c r="G85" s="88"/>
    </row>
    <row r="86" spans="6:7">
      <c r="F86" s="88"/>
      <c r="G86" s="88"/>
    </row>
  </sheetData>
  <printOptions horizontalCentered="1"/>
  <pageMargins left="1" right="1" top="1" bottom="1" header="0.5" footer="0.5"/>
  <pageSetup paperSize="1" scale="75" fitToWidth="0" fitToHeight="0" orientation="portrait"/>
  <headerFooter>
    <oddHeader>&amp;R&amp;10 
&amp;"Times New Roman,Italic"Organization Legal Name&amp;"Times New Roman,Regular"</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topLeftCell="D9" workbookViewId="0">
      <selection activeCell="F9" sqref="F9"/>
    </sheetView>
  </sheetViews>
  <sheetFormatPr defaultColWidth="11" defaultRowHeight="13.8" outlineLevelCol="5"/>
  <cols>
    <col min="1" max="1" width="3.33333333333333" customWidth="1"/>
    <col min="2" max="2" width="29" customWidth="1"/>
    <col min="3" max="4" width="13.7777777777778" customWidth="1"/>
    <col min="5" max="5" width="12.7777777777778" customWidth="1"/>
    <col min="6" max="6" width="37.8888888888889" customWidth="1"/>
  </cols>
  <sheetData>
    <row r="1" spans="1:6">
      <c r="A1" s="1" t="s">
        <v>82</v>
      </c>
      <c r="B1" s="2"/>
      <c r="C1" s="2"/>
      <c r="D1" s="2"/>
      <c r="E1" s="2"/>
      <c r="F1" s="2"/>
    </row>
    <row r="2" spans="1:6">
      <c r="A2" s="3"/>
      <c r="B2" s="3"/>
      <c r="C2" s="3"/>
      <c r="D2" s="3"/>
      <c r="E2" s="3"/>
      <c r="F2" s="3"/>
    </row>
    <row r="3" ht="41.4" spans="1:6">
      <c r="A3" s="4"/>
      <c r="B3" s="5" t="s">
        <v>0</v>
      </c>
      <c r="C3" s="6" t="s">
        <v>5</v>
      </c>
      <c r="D3" s="6" t="s">
        <v>6</v>
      </c>
      <c r="E3" s="6" t="s">
        <v>83</v>
      </c>
      <c r="F3" s="5" t="s">
        <v>84</v>
      </c>
    </row>
    <row r="4" ht="124.2" spans="1:6">
      <c r="A4" s="7">
        <v>1</v>
      </c>
      <c r="B4" s="8" t="s">
        <v>85</v>
      </c>
      <c r="C4" s="9">
        <f>'Detailed Budget'!H11</f>
        <v>825</v>
      </c>
      <c r="D4" s="10">
        <f>'Detailed Budget'!I11</f>
        <v>6435</v>
      </c>
      <c r="E4" s="9">
        <f>C4+D4</f>
        <v>7260</v>
      </c>
      <c r="F4" s="11" t="s">
        <v>86</v>
      </c>
    </row>
    <row r="5" ht="260" customHeight="1" spans="1:6">
      <c r="A5" s="7">
        <v>2</v>
      </c>
      <c r="B5" s="12" t="s">
        <v>87</v>
      </c>
      <c r="C5" s="9">
        <f>'Detailed Budget'!H18</f>
        <v>0</v>
      </c>
      <c r="D5" s="10">
        <f>'Detailed Budget'!I18</f>
        <v>9295</v>
      </c>
      <c r="E5" s="7">
        <f>C5+D5</f>
        <v>9295</v>
      </c>
      <c r="F5" s="13" t="s">
        <v>88</v>
      </c>
    </row>
    <row r="6" ht="144" customHeight="1" spans="1:6">
      <c r="A6" s="7">
        <v>3</v>
      </c>
      <c r="B6" s="12" t="s">
        <v>89</v>
      </c>
      <c r="C6" s="9">
        <f>'Detailed Budget'!H23</f>
        <v>570</v>
      </c>
      <c r="D6" s="9">
        <f>'Detailed Budget'!I23</f>
        <v>1710</v>
      </c>
      <c r="E6" s="7">
        <f>C6+D6</f>
        <v>2280</v>
      </c>
      <c r="F6" s="11" t="s">
        <v>90</v>
      </c>
    </row>
    <row r="7" ht="248" customHeight="1" spans="1:6">
      <c r="A7" s="7">
        <v>4</v>
      </c>
      <c r="B7" s="12" t="s">
        <v>91</v>
      </c>
      <c r="C7" s="9">
        <f>'Detailed Budget'!H31</f>
        <v>30</v>
      </c>
      <c r="D7" s="10">
        <f>'Detailed Budget'!I31</f>
        <v>2810</v>
      </c>
      <c r="E7" s="7">
        <f>C7+D7</f>
        <v>2840</v>
      </c>
      <c r="F7" s="11" t="s">
        <v>92</v>
      </c>
    </row>
    <row r="8" ht="193.2" spans="1:6">
      <c r="A8" s="7">
        <v>5</v>
      </c>
      <c r="B8" s="12" t="s">
        <v>93</v>
      </c>
      <c r="C8" s="9">
        <f>'Detailed Budget'!H37</f>
        <v>0</v>
      </c>
      <c r="D8" s="10">
        <f>'Detailed Budget'!I37</f>
        <v>1800</v>
      </c>
      <c r="E8" s="7">
        <f t="shared" ref="E8:E10" si="0">C8+D8</f>
        <v>1800</v>
      </c>
      <c r="F8" s="13" t="s">
        <v>94</v>
      </c>
    </row>
    <row r="9" ht="151.8" spans="1:6">
      <c r="A9" s="7">
        <v>6</v>
      </c>
      <c r="B9" s="12" t="s">
        <v>95</v>
      </c>
      <c r="C9" s="9">
        <f>'Detailed Budget'!H37</f>
        <v>0</v>
      </c>
      <c r="D9" s="10">
        <f>'Detailed Budget'!I43</f>
        <v>1950</v>
      </c>
      <c r="E9" s="7">
        <f t="shared" si="0"/>
        <v>1950</v>
      </c>
      <c r="F9" s="13" t="s">
        <v>96</v>
      </c>
    </row>
    <row r="10" ht="110.4" spans="1:6">
      <c r="A10" s="7">
        <v>7</v>
      </c>
      <c r="B10" s="12" t="s">
        <v>79</v>
      </c>
      <c r="C10" s="7">
        <f>'Detailed Budget'!H47</f>
        <v>100</v>
      </c>
      <c r="D10" s="14">
        <f>'Detailed Budget'!I47</f>
        <v>1000</v>
      </c>
      <c r="E10" s="7">
        <f t="shared" si="0"/>
        <v>1100</v>
      </c>
      <c r="F10" s="13" t="s">
        <v>97</v>
      </c>
    </row>
    <row r="11" spans="1:6">
      <c r="A11" s="7"/>
      <c r="B11" s="12"/>
      <c r="C11" s="7"/>
      <c r="D11" s="15"/>
      <c r="E11" s="7"/>
      <c r="F11" s="16"/>
    </row>
    <row r="12" spans="1:6">
      <c r="A12" s="17"/>
      <c r="B12" s="17" t="s">
        <v>98</v>
      </c>
      <c r="C12" s="18">
        <f>SUM(C4:C10)</f>
        <v>1525</v>
      </c>
      <c r="D12" s="18">
        <f>SUM(D4:D10)</f>
        <v>25000</v>
      </c>
      <c r="E12" s="18">
        <f>SUM(E4:E10)</f>
        <v>26525</v>
      </c>
      <c r="F12" s="19"/>
    </row>
  </sheetData>
  <mergeCells count="1">
    <mergeCell ref="A1:F1"/>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L o n g P r o p e r t i e s   x m l n s = " h t t p : / / s c h e m a s . m i c r o s o f t . c o m / o f f i c e / 2 0 0 6 / m e t a d a t a / l o n g P r o p e r t i e s " / > 
</file>

<file path=customXml/item2.xml>��< ? x m l   v e r s i o n = " 1 . 0 " ? > < p : p r o p e r t i e s   x m l n s : p = " h t t p : / / s c h e m a s . m i c r o s o f t . c o m / o f f i c e / 2 0 0 6 / m e t a d a t a / p r o p e r t i e s "   x m l n s : x s i = " h t t p : / / w w w . w 3 . o r g / 2 0 0 1 / X M L S c h e m a - i n s t a n c e "   x m l n s : p c = " h t t p : / / s c h e m a s . m i c r o s o f t . c o m / o f f i c e / i n f o p a t h / 2 0 0 7 / P a r t n e r C o n t r o l s " > < d o c u m e n t M a n a g e m e n t / > < / p : p r o p e r t i e s > 
</file>

<file path=customXml/item3.xml>��< ? x m l   v e r s i o n = " 1 . 0 " ? > < c t : c o n t e n t T y p e S c h e m a   c t : _ = " "   m a : _ = " "   m a : c o n t e n t T y p e N a m e = " D o c u m e n t "   m a : c o n t e n t T y p e I D = " 0 x 0 1 0 1 0 0 8 2 6 D 4 F D 6 3 9 A 5 5 F 4 E A 8 8 2 9 C A F 0 5 3 6 7 1 E C "   m a : c o n t e n t T y p e V e r s i o n = " 1 "   m a : c o n t e n t T y p e D e s c r i p t i o n = " C r e a t e   a   n e w   d o c u m e n t . "   m a : c o n t e n t T y p e S c o p e = " "   m a : v e r s i o n I D = " 9 8 5 a 8 0 1 c a 4 7 c 0 7 e f 1 5 8 d 4 c 0 9 8 6 c 4 1 f 8 2 "   x m l n s : c t = " h t t p : / / s c h e m a s . m i c r o s o f t . c o m / o f f i c e / 2 0 0 6 / m e t a d a t a / c o n t e n t T y p e "   x m l n s : m a = " h t t p : / / s c h e m a s . m i c r o s o f t . c o m / o f f i c e / 2 0 0 6 / m e t a d a t a / p r o p e r t i e s / m e t a A t t r i b u t e s " >  
 < x s d : s c h e m a   t a r g e t N a m e s p a c e = " h t t p : / / s c h e m a s . m i c r o s o f t . c o m / o f f i c e / 2 0 0 6 / m e t a d a t a / p r o p e r t i e s "   m a : r o o t = " t r u e "   m a : f i e l d s I D = " 5 f 0 2 b c 5 d a 2 c a 1 3 c 9 2 5 c b 1 f d d f 5 4 3 8 0 8 e "   n s 2 : _ = " "   x m l n s : x s d = " h t t p : / / w w w . w 3 . o r g / 2 0 0 1 / X M L S c h e m a "   x m l n s : x s = " h t t p : / / w w w . w 3 . o r g / 2 0 0 1 / X M L S c h e m a "   x m l n s : p = " h t t p : / / s c h e m a s . m i c r o s o f t . c o m / o f f i c e / 2 0 0 6 / m e t a d a t a / p r o p e r t i e s "   x m l n s : n s 2 = " 7 1 c c 0 6 8 5 - 9 c c 9 - 4 0 4 2 - 8 2 6 d - f 4 f 9 7 5 7 7 3 4 d b " >  
 < x s d : i m p o r t   n a m e s p a c e = " 7 1 c c 0 6 8 5 - 9 c c 9 - 4 0 4 2 - 8 2 6 d - f 4 f 9 7 5 7 7 3 4 d b " / >  
 < x s d : e l e m e n t   n a m e = " p r o p e r t i e s " >  
 < x s d : c o m p l e x T y p e >  
 < x s d : s e q u e n c e >  
 < x s d : e l e m e n t   n a m e = " d o c u m e n t M a n a g e m e n t " >  
 < x s d : c o m p l e x T y p e >  
 < x s d : a l l >  
 < x s d : e l e m e n t   r e f = " n s 2 : S h a r e d W i t h U s e r s "   m i n O c c u r s = " 0 " / >  
 < / x s d : a l l >  
 < / x s d : c o m p l e x T y p e >  
 < / x s d : e l e m e n t >  
 < / x s d : s e q u e n c e >  
 < / x s d : c o m p l e x T y p e >  
 < / x s d : e l e m e n t >  
 < / x s d : s c h e m a >  
 < x s d : s c h e m a   t a r g e t N a m e s p a c e = " 7 1 c c 0 6 8 5 - 9 c c 9 - 4 0 4 2 - 8 2 6 d - f 4 f 9 7 5 7 7 3 4 d b " 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8 " 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4.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C786AE91-7433-4749-8CE5-C2837D6B9EF6}">
  <ds:schemaRefs/>
</ds:datastoreItem>
</file>

<file path=customXml/itemProps2.xml><?xml version="1.0" encoding="utf-8"?>
<ds:datastoreItem xmlns:ds="http://schemas.openxmlformats.org/officeDocument/2006/customXml" ds:itemID="{81BF0A2B-6755-49E5-BEB4-32E5A4F4707C}">
  <ds:schemaRefs/>
</ds:datastoreItem>
</file>

<file path=customXml/itemProps3.xml><?xml version="1.0" encoding="utf-8"?>
<ds:datastoreItem xmlns:ds="http://schemas.openxmlformats.org/officeDocument/2006/customXml" ds:itemID="{F64B0711-8039-404D-A1A3-9D61D9B8BB7A}">
  <ds:schemaRefs/>
</ds:datastoreItem>
</file>

<file path=customXml/itemProps4.xml><?xml version="1.0" encoding="utf-8"?>
<ds:datastoreItem xmlns:ds="http://schemas.openxmlformats.org/officeDocument/2006/customXml" ds:itemID="{42845297-50E2-4D1F-B5C0-DF5D8A095357}">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Detailed Budget</vt:lpstr>
      <vt:lpstr>Budget Narrative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SAFARI</cp:lastModifiedBy>
  <dcterms:created xsi:type="dcterms:W3CDTF">2003-11-17T20:19:00Z</dcterms:created>
  <cp:lastPrinted>2026-06-03T09:45:00Z</cp:lastPrinted>
  <dcterms:modified xsi:type="dcterms:W3CDTF">2026-07-02T14:58:14Z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te Type">
    <vt:lpwstr>Budget</vt:lpwstr>
  </property>
  <property fmtid="{D5CDD505-2E9C-101B-9397-08002B2CF9AE}" pid="3" name="ContentTypeId">
    <vt:lpwstr>0x010100826D4FD639A55F4EA8829CAF053671EC</vt:lpwstr>
  </property>
  <property fmtid="{D5CDD505-2E9C-101B-9397-08002B2CF9AE}" pid="4" name="ICV">
    <vt:lpwstr>152BA409A96B4D9D8141C3F33E448115_13</vt:lpwstr>
  </property>
  <property fmtid="{D5CDD505-2E9C-101B-9397-08002B2CF9AE}" pid="5" name="KSOProductBuildVer">
    <vt:lpwstr>1036-12.2.0.23196</vt:lpwstr>
  </property>
</Properties>
</file>