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20" activeTab="1"/>
  </bookViews>
  <sheets>
    <sheet name="Detailed Budget" sheetId="1" r:id="rId1"/>
    <sheet name="Budget Narrative" sheetId="2" r:id="rId2"/>
  </sheets>
  <definedNames>
    <definedName name="_xlnm.Print_Area" localSheetId="0">'Detailed Budget'!$A$1:$J$46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Shannon Reilly</author>
    <author>tc={5ADEB160-DFB9-4951-A6D5-E9C6B149700F}</author>
  </authors>
  <commentList>
    <comment ref="H3" authorId="0">
      <text>
        <r>
          <rPr>
            <b/>
            <sz val="9"/>
            <rFont val="Tahoma"/>
            <charset val="134"/>
          </rPr>
          <t>Shannon Reilly:</t>
        </r>
        <r>
          <rPr>
            <sz val="9"/>
            <rFont val="Tahoma"/>
            <charset val="134"/>
          </rPr>
          <t xml:space="preserve">
Percent of total cost covered by NED 
</t>
        </r>
      </text>
    </comment>
    <comment ref="A44" authorId="1">
      <text>
        <r>
          <rPr>
            <sz val="10"/>
            <rFont val="SimSun"/>
            <charset val="134"/>
          </rPr>
          <t>[Threaded comment]
Your version of Excel allows you to read this threaded comment; however, any edits to it will get removed if the file is opened in a newer version of Excel. Learn more: https://go.microsoft.com/fwlink/?linkid=870924
Comment:
    include cost base (MTDC, total direct costs, etc.) and % rate</t>
        </r>
      </text>
    </comment>
  </commentList>
</comments>
</file>

<file path=xl/sharedStrings.xml><?xml version="1.0" encoding="utf-8"?>
<sst xmlns="http://schemas.openxmlformats.org/spreadsheetml/2006/main" count="112" uniqueCount="97">
  <si>
    <t>Designation</t>
  </si>
  <si>
    <t>Unit</t>
  </si>
  <si>
    <t>Quantity</t>
  </si>
  <si>
    <t>Frequency</t>
  </si>
  <si>
    <t>Unit Price (USD)</t>
  </si>
  <si>
    <t>Local Contribution (USD)</t>
  </si>
  <si>
    <t>Global Giving Contribution (USD)</t>
  </si>
  <si>
    <t>Total Price (USD)</t>
  </si>
  <si>
    <t>DIRECT COSTS</t>
  </si>
  <si>
    <t>I. Salaries</t>
  </si>
  <si>
    <t>1.1</t>
  </si>
  <si>
    <t>Coordinator/Project Manager</t>
  </si>
  <si>
    <t>Person</t>
  </si>
  <si>
    <t>1.2</t>
  </si>
  <si>
    <t>Public Health Officer / Epidemiologist</t>
  </si>
  <si>
    <t>1.3</t>
  </si>
  <si>
    <t>Monitoring and Evaluation Officer</t>
  </si>
  <si>
    <t>1.4</t>
  </si>
  <si>
    <t>Community Awareness and Mobilization Officer</t>
  </si>
  <si>
    <t>1.5</t>
  </si>
  <si>
    <t>Accountant-Cashier</t>
  </si>
  <si>
    <t>Sub/Total saliries</t>
  </si>
  <si>
    <t xml:space="preserve">II. Activity Costs </t>
  </si>
  <si>
    <t>2.1</t>
  </si>
  <si>
    <t>Mass awareness campaigns</t>
  </si>
  <si>
    <t>Campaigns</t>
  </si>
  <si>
    <t>2.2</t>
  </si>
  <si>
    <t>Hygiene and Dignity Kits</t>
  </si>
  <si>
    <t>Kits</t>
  </si>
  <si>
    <t>2.6</t>
  </si>
  <si>
    <t>Broadcast radio programs</t>
  </si>
  <si>
    <t>Items</t>
  </si>
  <si>
    <t>2.8</t>
  </si>
  <si>
    <t>Strengthening of 25 Community health volunteers In the Miti commercial center.</t>
  </si>
  <si>
    <t>Training</t>
  </si>
  <si>
    <t>2.10</t>
  </si>
  <si>
    <t>Advocacy meetings with local authorities</t>
  </si>
  <si>
    <t>Sub/Total activity costs</t>
  </si>
  <si>
    <t xml:space="preserve">V. Equipment </t>
  </si>
  <si>
    <t>4.1</t>
  </si>
  <si>
    <t>Motorcycle rental for supervision activities</t>
  </si>
  <si>
    <t>Days</t>
  </si>
  <si>
    <t>4.2</t>
  </si>
  <si>
    <t>Procurement of laptops</t>
  </si>
  <si>
    <t>4.3</t>
  </si>
  <si>
    <t>Office consumables</t>
  </si>
  <si>
    <t>Monthly cost</t>
  </si>
  <si>
    <t>4.4</t>
  </si>
  <si>
    <t>T-Shirts for visibility</t>
  </si>
  <si>
    <t>4.5</t>
  </si>
  <si>
    <t>Promotional banners</t>
  </si>
  <si>
    <t>4.6</t>
  </si>
  <si>
    <t>Procurement of megaphones for awareness campaigns</t>
  </si>
  <si>
    <t>Sub/Total Equipment</t>
  </si>
  <si>
    <t>VI. Monitoring and Evaluation (M&amp;E)</t>
  </si>
  <si>
    <t>5.5</t>
  </si>
  <si>
    <t>Rental of a Jeep 4X4 for assessment missions</t>
  </si>
  <si>
    <t>5.6</t>
  </si>
  <si>
    <t>Per diem for Coordinator</t>
  </si>
  <si>
    <t>Days/Quarter</t>
  </si>
  <si>
    <t>5.7</t>
  </si>
  <si>
    <t>Per diem for Monitoring &amp; evaluation Officer</t>
  </si>
  <si>
    <t>Days/Month</t>
  </si>
  <si>
    <t>Sub/Total Monitoring and Evaluation (M&amp;E)</t>
  </si>
  <si>
    <t>IV. Space and Utilities</t>
  </si>
  <si>
    <t>3.1</t>
  </si>
  <si>
    <t>Office Rent</t>
  </si>
  <si>
    <t>Month</t>
  </si>
  <si>
    <t>3.4</t>
  </si>
  <si>
    <t>Phone call</t>
  </si>
  <si>
    <t>Airtime cards</t>
  </si>
  <si>
    <t xml:space="preserve">VII. Contractual Services </t>
  </si>
  <si>
    <t>6.1</t>
  </si>
  <si>
    <t>Payment of per diems to volunteers conducting awareness sessions</t>
  </si>
  <si>
    <t>Sub/Total Contractual Services</t>
  </si>
  <si>
    <t>Total Direct Costs</t>
  </si>
  <si>
    <t xml:space="preserve">INDIRECT COSTS </t>
  </si>
  <si>
    <t>Administrative costs</t>
  </si>
  <si>
    <t>Percent</t>
  </si>
  <si>
    <t>GENERAL TOTAL</t>
  </si>
  <si>
    <t>Budget Narrative</t>
  </si>
  <si>
    <t>Total Costs (USA)</t>
  </si>
  <si>
    <t>The budget explanatory note</t>
  </si>
  <si>
    <t xml:space="preserve"> Salaries</t>
  </si>
  <si>
    <t>USD 3,330 will be spend on staff salaries for a period of 3 months, covering one Coordinator/Project Manager; one WASH / Environmental Specialist, one Monitoring and Evaluation Officer, one Community Awareness and Mobilization Officer; and one Accountant-Cashier. The local contribution amounts to USD 563; while GlobalGiving's contribution amounts to USD 2,768.</t>
  </si>
  <si>
    <t xml:space="preserve">Activity Costs </t>
  </si>
  <si>
    <t>USD 8,050 will be spend on project activities. A total of USD 450 will be allocated to the organization of 3 mass awareness campaigns at a cost of USD 150 per campaign. An amount of USD 4000 will be used to purchase 160 Hygiene and Dignity Kits at a cost of USD 25 per kit. An amount of USD 600 will be spend to 12 broadcast radio programs on at a cost of USD 50 per broadcast. An amount of USD 1,500 will be spend to the strengthening of of 25 Community health volunteers In the Miti commercial center. to a three days. An amount of USD 1,500 will be spend for the advocacy meetings with local authorities to a 6 days at a cost of USD 250 per meeting.  The entire amount of USD 8,050 will be funded by GlobalGiving.</t>
  </si>
  <si>
    <t>Equipments</t>
  </si>
  <si>
    <t>USD 1,180 will be spend on the purchase of equipment and project supplies. A total of USD 300 will be allocated for motorcycle rental to support activity supervision, at a cost of USD 50 per day for 2 days per month over 3 months. An additional USD 500 will be allocated for the purchase of one laptop computers at a cost of USD 500. Office supplies and consumables will cost USD 120, calculated at USD 40 per month for 3 months. Furthermore, USD 80 will be spend on printing 8 T-shirts for project visibility at a cost of USD 10 per T-shirt, and USD 60 will be spend on printing 4 banners at a cost of USD 30 per banner. An amount of  USD 120 will be spend for the purchase of 3 megaphones for awareness campaigns at a cost of USD 40 per megaphone. The local contribution amounts to USD 20, while the project contribution amounts to USD 1,160.</t>
  </si>
  <si>
    <t>Monitoring and Evaluation (M&amp;E)</t>
  </si>
  <si>
    <t>USD 720 will be spend on monitoring and evaluation activities. Of this amount, USD 600 will be allocated to the rental of a Land Cruiser vehicle at a cost of USD 150 per day for 1 day per month over a period of 3 months. A total of USD 60 will cover the Coordinator’s per diem, calculated at USD 10 per day for 2 days per month over 3 months. Additionally, USD 60 will be allocated for the Monitoring and Evaluation Officer’s per diem, calculated at USD 10 per day for 2 days per month over 3 months. The entire amount of USD 720 will be funded by GlobalGiving.</t>
  </si>
  <si>
    <t>Space and Utilities</t>
  </si>
  <si>
    <t>USD 1,320 will be spend on office rental and operational expenses. Office rent amounts to USD 1050, calculated at USD 350 per month for 3 months. An amount of USD 270 will be spend to the communication, calculated at USD 90 per month for 3 months. The local contribution amounts to USD 330, while the project contribution amounts to USD 990.</t>
  </si>
  <si>
    <t xml:space="preserve">Contractual Services </t>
  </si>
  <si>
    <t>USD 900 will be spend on various project-related services. A total of USD 900 will be allocated to stipends per diems for 6 volunteesr conducting awareness sessions, calculated at USD 50 per person per month for 3 months.  The entire amount of USD 900 will be funded by GlobalGiving.</t>
  </si>
  <si>
    <t>USD 512 will be allocated to administrative costs, including bank transfer fees, bank account maintenance charges, and the depreciation of office equipment and office furniture required for project implementation.The local contribution amounts to USD 100, while the project contribution amounts to USD 412.</t>
  </si>
  <si>
    <t>Général Total</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</si>
</sst>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quot;$&quot;#,##0"/>
  </numFmts>
  <fonts count="33">
    <font>
      <sz val="11"/>
      <name val="Times New Roman"/>
      <charset val="134"/>
    </font>
    <font>
      <b/>
      <sz val="11"/>
      <name val="Times New Roman"/>
      <charset val="134"/>
    </font>
    <font>
      <b/>
      <i/>
      <sz val="11"/>
      <name val="Times New Roman"/>
      <charset val="134"/>
    </font>
    <font>
      <sz val="11"/>
      <color rgb="FFFF0000"/>
      <name val="Times New Roman"/>
      <charset val="134"/>
    </font>
    <font>
      <u/>
      <sz val="11"/>
      <name val="Times New Roman"/>
      <charset val="134"/>
    </font>
    <font>
      <b/>
      <sz val="11"/>
      <color rgb="FFFF0000"/>
      <name val="Times New Roman"/>
      <charset val="134"/>
    </font>
    <font>
      <b/>
      <i/>
      <sz val="11"/>
      <color theme="0"/>
      <name val="Times New Roman"/>
      <charset val="134"/>
    </font>
    <font>
      <u/>
      <sz val="11"/>
      <color rgb="FFFF0000"/>
      <name val="Times New Roman"/>
      <charset val="134"/>
    </font>
    <font>
      <b/>
      <sz val="11"/>
      <color theme="0"/>
      <name val="Times New Roman"/>
      <charset val="134"/>
    </font>
    <font>
      <sz val="11"/>
      <color theme="1"/>
      <name val="Calibri"/>
      <charset val="134"/>
      <scheme val="minor"/>
    </font>
    <font>
      <sz val="10"/>
      <name val="Arial"/>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9"/>
      <name val="Tahoma"/>
      <charset val="134"/>
    </font>
    <font>
      <sz val="9"/>
      <name val="Tahoma"/>
      <charset val="134"/>
    </font>
    <font>
      <sz val="10"/>
      <name val="SimSun"/>
      <charset val="134"/>
    </font>
  </fonts>
  <fills count="40">
    <fill>
      <patternFill patternType="none"/>
    </fill>
    <fill>
      <patternFill patternType="gray125"/>
    </fill>
    <fill>
      <patternFill patternType="solid">
        <fgColor theme="2" tint="-0.249977111117893"/>
        <bgColor indexed="64"/>
      </patternFill>
    </fill>
    <fill>
      <patternFill patternType="solid">
        <fgColor theme="2"/>
        <bgColor indexed="64"/>
      </patternFill>
    </fill>
    <fill>
      <patternFill patternType="solid">
        <fgColor theme="2" tint="-0.499984740745262"/>
        <bgColor indexed="64"/>
      </patternFill>
    </fill>
    <fill>
      <patternFill patternType="solid">
        <fgColor theme="0" tint="-0.14996795556505"/>
        <bgColor indexed="64"/>
      </patternFill>
    </fill>
    <fill>
      <patternFill patternType="solid">
        <fgColor theme="2" tint="-0.0999786370433668"/>
        <bgColor indexed="64"/>
      </patternFill>
    </fill>
    <fill>
      <patternFill patternType="solid">
        <fgColor theme="1"/>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9" fillId="0" borderId="0" applyFont="0" applyFill="0" applyBorder="0" applyAlignment="0" applyProtection="0">
      <alignment vertical="center"/>
    </xf>
    <xf numFmtId="44" fontId="9" fillId="0" borderId="0" applyFont="0" applyFill="0" applyBorder="0" applyAlignment="0" applyProtection="0">
      <alignment vertical="center"/>
    </xf>
    <xf numFmtId="9" fontId="10" fillId="0" borderId="0" applyFont="0" applyFill="0" applyBorder="0" applyAlignment="0" applyProtection="0"/>
    <xf numFmtId="177" fontId="9" fillId="0" borderId="0" applyFont="0" applyFill="0" applyBorder="0" applyAlignment="0" applyProtection="0">
      <alignment vertical="center"/>
    </xf>
    <xf numFmtId="42" fontId="9"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9" fillId="9"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10" borderId="5" applyNumberFormat="0" applyAlignment="0" applyProtection="0">
      <alignment vertical="center"/>
    </xf>
    <xf numFmtId="0" fontId="20" fillId="11" borderId="6" applyNumberFormat="0" applyAlignment="0" applyProtection="0">
      <alignment vertical="center"/>
    </xf>
    <xf numFmtId="0" fontId="21" fillId="11" borderId="5" applyNumberFormat="0" applyAlignment="0" applyProtection="0">
      <alignment vertical="center"/>
    </xf>
    <xf numFmtId="0" fontId="22" fillId="12"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28" fillId="36" borderId="0" applyNumberFormat="0" applyBorder="0" applyAlignment="0" applyProtection="0">
      <alignment vertical="center"/>
    </xf>
    <xf numFmtId="0" fontId="29" fillId="37" borderId="0" applyNumberFormat="0" applyBorder="0" applyAlignment="0" applyProtection="0">
      <alignment vertical="center"/>
    </xf>
    <xf numFmtId="0" fontId="29" fillId="38" borderId="0" applyNumberFormat="0" applyBorder="0" applyAlignment="0" applyProtection="0">
      <alignment vertical="center"/>
    </xf>
    <xf numFmtId="0" fontId="28" fillId="39" borderId="0" applyNumberFormat="0" applyBorder="0" applyAlignment="0" applyProtection="0">
      <alignment vertical="center"/>
    </xf>
  </cellStyleXfs>
  <cellXfs count="133">
    <xf numFmtId="0" fontId="0" fillId="0" borderId="0" xfId="0"/>
    <xf numFmtId="0" fontId="1" fillId="0" borderId="0" xfId="0" applyFont="1" applyBorder="1" applyAlignment="1">
      <alignment horizontal="center" vertical="center" wrapText="1"/>
    </xf>
    <xf numFmtId="0" fontId="0" fillId="0" borderId="0" xfId="0" applyAlignment="1">
      <alignment wrapText="1"/>
    </xf>
    <xf numFmtId="0" fontId="0" fillId="0" borderId="0" xfId="0" applyBorder="1"/>
    <xf numFmtId="0" fontId="1" fillId="2" borderId="1" xfId="0" applyFont="1" applyFill="1" applyBorder="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xf>
    <xf numFmtId="1" fontId="0" fillId="0" borderId="1" xfId="0" applyNumberFormat="1" applyBorder="1" applyAlignment="1">
      <alignment horizontal="center" vertical="center"/>
    </xf>
    <xf numFmtId="1" fontId="0" fillId="3" borderId="1" xfId="0" applyNumberFormat="1" applyFill="1" applyBorder="1" applyAlignment="1">
      <alignment horizontal="center" vertical="center"/>
    </xf>
    <xf numFmtId="0" fontId="0" fillId="0" borderId="1" xfId="0" applyFont="1" applyBorder="1" applyAlignment="1">
      <alignment vertical="center" wrapText="1"/>
    </xf>
    <xf numFmtId="0" fontId="0" fillId="0" borderId="1" xfId="0" applyFont="1" applyBorder="1" applyAlignment="1">
      <alignment vertical="center"/>
    </xf>
    <xf numFmtId="0" fontId="0" fillId="0" borderId="1" xfId="0" applyFont="1" applyBorder="1" applyAlignment="1">
      <alignment wrapText="1"/>
    </xf>
    <xf numFmtId="0" fontId="0" fillId="3" borderId="1" xfId="0" applyFill="1" applyBorder="1" applyAlignment="1">
      <alignment horizontal="center" vertical="center"/>
    </xf>
    <xf numFmtId="0" fontId="0" fillId="0" borderId="1" xfId="0" applyBorder="1"/>
    <xf numFmtId="0" fontId="2" fillId="2" borderId="1" xfId="0" applyFont="1" applyFill="1" applyBorder="1" applyAlignment="1">
      <alignment vertical="center"/>
    </xf>
    <xf numFmtId="1" fontId="2" fillId="2" borderId="1" xfId="0" applyNumberFormat="1" applyFont="1" applyFill="1" applyBorder="1" applyAlignment="1">
      <alignment horizontal="center" vertical="center"/>
    </xf>
    <xf numFmtId="0" fontId="2" fillId="2" borderId="1" xfId="0" applyFont="1" applyFill="1" applyBorder="1"/>
    <xf numFmtId="0" fontId="0" fillId="0" borderId="0" xfId="0" applyFont="1"/>
    <xf numFmtId="0" fontId="3" fillId="0" borderId="0" xfId="0" applyFont="1"/>
    <xf numFmtId="0" fontId="0" fillId="0" borderId="0" xfId="0" applyAlignment="1">
      <alignment vertical="center"/>
    </xf>
    <xf numFmtId="178" fontId="0" fillId="0" borderId="0" xfId="0" applyNumberFormat="1" applyFont="1"/>
    <xf numFmtId="178" fontId="0" fillId="0" borderId="0" xfId="0" applyNumberFormat="1"/>
    <xf numFmtId="178" fontId="0" fillId="0" borderId="0" xfId="0" applyNumberFormat="1" applyAlignment="1">
      <alignment horizontal="right"/>
    </xf>
    <xf numFmtId="0" fontId="0" fillId="0" borderId="0" xfId="0" applyFont="1" applyFill="1" applyAlignment="1">
      <alignment horizontal="left" vertical="center"/>
    </xf>
    <xf numFmtId="0" fontId="0" fillId="0" borderId="0" xfId="0" applyFont="1" applyFill="1" applyAlignment="1">
      <alignment horizontal="left" vertical="top"/>
    </xf>
    <xf numFmtId="0" fontId="0" fillId="4" borderId="1" xfId="0" applyNumberFormat="1" applyFont="1" applyFill="1" applyBorder="1" applyAlignment="1" applyProtection="1">
      <alignment horizontal="left" vertical="center"/>
      <protection locked="0"/>
    </xf>
    <xf numFmtId="0" fontId="0" fillId="4" borderId="1" xfId="0" applyNumberFormat="1" applyFont="1" applyFill="1" applyBorder="1" applyAlignment="1" applyProtection="1">
      <alignment horizontal="left" vertical="top"/>
      <protection locked="0"/>
    </xf>
    <xf numFmtId="0" fontId="1" fillId="4" borderId="1" xfId="0" applyNumberFormat="1" applyFont="1" applyFill="1" applyBorder="1" applyAlignment="1" applyProtection="1">
      <alignment horizontal="center" vertical="center"/>
      <protection locked="0"/>
    </xf>
    <xf numFmtId="178" fontId="1" fillId="4" borderId="1" xfId="0" applyNumberFormat="1" applyFont="1" applyFill="1" applyBorder="1" applyAlignment="1">
      <alignment horizontal="center" vertical="center" wrapText="1"/>
    </xf>
    <xf numFmtId="0" fontId="0" fillId="5" borderId="1" xfId="0" applyNumberFormat="1" applyFont="1" applyFill="1" applyBorder="1" applyAlignment="1" applyProtection="1">
      <alignment horizontal="left" vertical="top"/>
      <protection locked="0"/>
    </xf>
    <xf numFmtId="0" fontId="2" fillId="5" borderId="1" xfId="0" applyNumberFormat="1" applyFont="1" applyFill="1" applyBorder="1" applyAlignment="1" applyProtection="1">
      <alignment horizontal="left" vertical="top"/>
      <protection locked="0"/>
    </xf>
    <xf numFmtId="0" fontId="0" fillId="5" borderId="1" xfId="0" applyFont="1" applyFill="1" applyBorder="1" applyAlignment="1">
      <alignment horizontal="center" vertical="top"/>
    </xf>
    <xf numFmtId="0" fontId="4" fillId="5" borderId="1" xfId="0" applyFont="1" applyFill="1" applyBorder="1" applyAlignment="1">
      <alignment horizontal="center" vertical="top" wrapText="1"/>
    </xf>
    <xf numFmtId="0" fontId="1" fillId="0" borderId="1" xfId="0" applyNumberFormat="1" applyFont="1" applyFill="1" applyBorder="1" applyAlignment="1" applyProtection="1">
      <alignment horizontal="left" vertical="center"/>
      <protection locked="0"/>
    </xf>
    <xf numFmtId="0" fontId="0" fillId="0" borderId="1" xfId="0" applyNumberFormat="1" applyFont="1" applyFill="1" applyBorder="1" applyAlignment="1" applyProtection="1">
      <alignment horizontal="left" vertical="top"/>
      <protection locked="0"/>
    </xf>
    <xf numFmtId="0" fontId="0" fillId="0" borderId="1" xfId="0" applyFont="1" applyFill="1" applyBorder="1" applyAlignment="1">
      <alignment horizontal="center" vertical="top"/>
    </xf>
    <xf numFmtId="0" fontId="0" fillId="0" borderId="1" xfId="0" applyFont="1" applyFill="1" applyBorder="1" applyAlignment="1">
      <alignment horizontal="center" vertical="top" wrapText="1"/>
    </xf>
    <xf numFmtId="0" fontId="0" fillId="0" borderId="1" xfId="0" applyFont="1" applyFill="1" applyBorder="1" applyAlignment="1">
      <alignment horizontal="left" vertical="center"/>
    </xf>
    <xf numFmtId="0" fontId="0" fillId="0" borderId="1" xfId="0" applyFont="1" applyBorder="1" applyAlignment="1">
      <alignment horizontal="left" vertical="top"/>
    </xf>
    <xf numFmtId="0" fontId="0" fillId="0" borderId="1" xfId="0" applyNumberFormat="1" applyFont="1" applyFill="1" applyBorder="1" applyAlignment="1" applyProtection="1">
      <alignment horizontal="center" vertical="center"/>
      <protection locked="0"/>
    </xf>
    <xf numFmtId="3" fontId="0" fillId="0" borderId="1" xfId="0" applyNumberFormat="1" applyFont="1" applyBorder="1" applyAlignment="1">
      <alignment horizontal="center" vertical="center"/>
    </xf>
    <xf numFmtId="178" fontId="0" fillId="0" borderId="1" xfId="0" applyNumberFormat="1" applyFont="1" applyBorder="1" applyAlignment="1">
      <alignment horizontal="center" vertical="center"/>
    </xf>
    <xf numFmtId="178" fontId="0" fillId="0" borderId="1" xfId="0" applyNumberFormat="1" applyBorder="1"/>
    <xf numFmtId="0" fontId="0" fillId="0" borderId="1" xfId="0" applyFont="1" applyFill="1" applyBorder="1" applyAlignment="1">
      <alignment horizontal="center" vertical="center"/>
    </xf>
    <xf numFmtId="3" fontId="0" fillId="0" borderId="1" xfId="0" applyNumberFormat="1" applyFont="1" applyFill="1" applyBorder="1" applyAlignment="1" applyProtection="1">
      <alignment horizontal="center" vertical="top"/>
    </xf>
    <xf numFmtId="3" fontId="0" fillId="0" borderId="1" xfId="0" applyNumberFormat="1" applyBorder="1"/>
    <xf numFmtId="0" fontId="0" fillId="0" borderId="1" xfId="0" applyNumberFormat="1" applyFont="1" applyFill="1" applyBorder="1" applyAlignment="1" applyProtection="1">
      <alignment horizontal="left" vertical="top" wrapText="1"/>
      <protection locked="0"/>
    </xf>
    <xf numFmtId="3" fontId="0" fillId="0" borderId="1" xfId="0" applyNumberFormat="1" applyFont="1" applyFill="1" applyBorder="1" applyAlignment="1" applyProtection="1">
      <alignment horizontal="center" vertical="center"/>
    </xf>
    <xf numFmtId="3" fontId="0" fillId="0" borderId="1" xfId="0" applyNumberFormat="1" applyBorder="1" applyAlignment="1">
      <alignment horizontal="right" vertical="center"/>
    </xf>
    <xf numFmtId="0" fontId="2" fillId="6" borderId="1" xfId="0" applyNumberFormat="1" applyFont="1" applyFill="1" applyBorder="1" applyAlignment="1" applyProtection="1">
      <alignment horizontal="left" vertical="center"/>
      <protection locked="0"/>
    </xf>
    <xf numFmtId="178" fontId="1" fillId="6" borderId="1" xfId="0" applyNumberFormat="1" applyFont="1" applyFill="1" applyBorder="1" applyAlignment="1" applyProtection="1">
      <alignment horizontal="center" vertical="center"/>
    </xf>
    <xf numFmtId="1" fontId="2" fillId="6" borderId="1" xfId="3" applyNumberFormat="1" applyFont="1" applyFill="1" applyBorder="1" applyAlignment="1" applyProtection="1">
      <alignment horizontal="right" vertical="center"/>
      <protection locked="0"/>
    </xf>
    <xf numFmtId="178" fontId="0" fillId="0" borderId="1" xfId="0" applyNumberFormat="1" applyFont="1" applyFill="1" applyBorder="1" applyAlignment="1" applyProtection="1">
      <alignment horizontal="center" vertical="top"/>
      <protection locked="0"/>
    </xf>
    <xf numFmtId="9" fontId="0" fillId="0" borderId="1" xfId="0" applyNumberFormat="1" applyFont="1" applyFill="1" applyBorder="1" applyAlignment="1" applyProtection="1">
      <alignment horizontal="center" vertical="top"/>
      <protection locked="0"/>
    </xf>
    <xf numFmtId="0" fontId="0" fillId="0" borderId="1" xfId="0" applyNumberFormat="1" applyFont="1" applyFill="1" applyBorder="1" applyAlignment="1" applyProtection="1">
      <alignment horizontal="left" vertical="center"/>
      <protection locked="0"/>
    </xf>
    <xf numFmtId="0" fontId="3" fillId="0" borderId="1" xfId="0" applyNumberFormat="1" applyFont="1" applyFill="1" applyBorder="1" applyAlignment="1" applyProtection="1">
      <alignment horizontal="left" vertical="center"/>
      <protection locked="0"/>
    </xf>
    <xf numFmtId="0" fontId="0" fillId="0" borderId="1" xfId="0" applyNumberFormat="1" applyFont="1" applyFill="1" applyBorder="1" applyAlignment="1" applyProtection="1">
      <alignment horizontal="right" vertical="center"/>
      <protection locked="0"/>
    </xf>
    <xf numFmtId="0" fontId="0" fillId="0" borderId="1" xfId="0" applyNumberFormat="1"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horizontal="left" vertical="top"/>
      <protection locked="0"/>
    </xf>
    <xf numFmtId="0" fontId="0" fillId="0" borderId="1" xfId="0" applyNumberFormat="1" applyFont="1" applyFill="1" applyBorder="1" applyAlignment="1" applyProtection="1">
      <alignment horizontal="left" vertical="center" wrapText="1"/>
      <protection locked="0"/>
    </xf>
    <xf numFmtId="178" fontId="5" fillId="6" borderId="1" xfId="0" applyNumberFormat="1" applyFont="1" applyFill="1" applyBorder="1" applyAlignment="1" applyProtection="1">
      <alignment horizontal="center" vertical="center"/>
    </xf>
    <xf numFmtId="178" fontId="2" fillId="6" borderId="1" xfId="0" applyNumberFormat="1" applyFont="1" applyFill="1" applyBorder="1" applyAlignment="1" applyProtection="1">
      <alignment horizontal="left" vertical="center"/>
    </xf>
    <xf numFmtId="0" fontId="5" fillId="0" borderId="1" xfId="0" applyNumberFormat="1" applyFont="1" applyFill="1" applyBorder="1" applyAlignment="1" applyProtection="1">
      <alignment horizontal="left" vertical="center"/>
      <protection locked="0"/>
    </xf>
    <xf numFmtId="0" fontId="3" fillId="0" borderId="1" xfId="0" applyFont="1" applyBorder="1"/>
    <xf numFmtId="178" fontId="3" fillId="0" borderId="1" xfId="0" applyNumberFormat="1" applyFont="1" applyBorder="1"/>
    <xf numFmtId="0" fontId="0" fillId="0" borderId="0" xfId="0" applyFont="1" applyAlignment="1">
      <alignment horizontal="left" vertical="center" wrapText="1"/>
    </xf>
    <xf numFmtId="178" fontId="3" fillId="0" borderId="1" xfId="0" applyNumberFormat="1" applyFont="1" applyFill="1" applyBorder="1" applyAlignment="1" applyProtection="1">
      <alignment horizontal="center" vertical="top"/>
      <protection locked="0"/>
    </xf>
    <xf numFmtId="9" fontId="3" fillId="0" borderId="1" xfId="0" applyNumberFormat="1" applyFont="1" applyFill="1" applyBorder="1" applyAlignment="1" applyProtection="1">
      <alignment horizontal="center" vertical="top"/>
      <protection locked="0"/>
    </xf>
    <xf numFmtId="0" fontId="0" fillId="0" borderId="1" xfId="0" applyFont="1" applyBorder="1" applyAlignment="1">
      <alignment horizontal="center" vertical="center"/>
    </xf>
    <xf numFmtId="3" fontId="0" fillId="0" borderId="1" xfId="0" applyNumberFormat="1" applyFont="1" applyFill="1" applyBorder="1" applyAlignment="1" applyProtection="1">
      <alignment horizontal="center" vertical="top" wrapText="1"/>
      <protection locked="0"/>
    </xf>
    <xf numFmtId="0" fontId="0" fillId="0" borderId="1" xfId="0" applyNumberFormat="1" applyFont="1" applyFill="1" applyBorder="1" applyAlignment="1" applyProtection="1">
      <alignment horizontal="right" vertical="top"/>
      <protection locked="0"/>
    </xf>
    <xf numFmtId="178" fontId="1" fillId="7" borderId="1" xfId="0" applyNumberFormat="1" applyFont="1" applyFill="1" applyBorder="1" applyAlignment="1" applyProtection="1">
      <alignment horizontal="center" vertical="center"/>
    </xf>
    <xf numFmtId="178" fontId="2" fillId="7" borderId="1" xfId="0" applyNumberFormat="1" applyFont="1" applyFill="1" applyBorder="1" applyAlignment="1" applyProtection="1">
      <alignment horizontal="left" vertical="center"/>
    </xf>
    <xf numFmtId="1" fontId="6" fillId="7" borderId="1" xfId="3" applyNumberFormat="1" applyFont="1" applyFill="1" applyBorder="1" applyAlignment="1" applyProtection="1">
      <alignment horizontal="right" vertical="center"/>
      <protection locked="0"/>
    </xf>
    <xf numFmtId="3" fontId="3" fillId="0" borderId="1" xfId="0" applyNumberFormat="1" applyFont="1" applyFill="1" applyBorder="1" applyAlignment="1" applyProtection="1">
      <alignment horizontal="center" vertical="top"/>
      <protection locked="0"/>
    </xf>
    <xf numFmtId="3" fontId="7" fillId="0" borderId="1" xfId="0" applyNumberFormat="1" applyFont="1" applyFill="1" applyBorder="1" applyAlignment="1" applyProtection="1">
      <alignment horizontal="center" vertical="top"/>
      <protection locked="0"/>
    </xf>
    <xf numFmtId="0" fontId="3" fillId="5" borderId="1" xfId="0" applyNumberFormat="1" applyFont="1" applyFill="1" applyBorder="1" applyAlignment="1" applyProtection="1">
      <alignment horizontal="left" vertical="top"/>
      <protection locked="0"/>
    </xf>
    <xf numFmtId="1" fontId="0" fillId="0" borderId="1" xfId="0" applyNumberFormat="1" applyFont="1" applyFill="1" applyBorder="1" applyAlignment="1" applyProtection="1">
      <alignment horizontal="center" vertical="center"/>
      <protection locked="0"/>
    </xf>
    <xf numFmtId="3" fontId="0" fillId="0" borderId="1" xfId="0" applyNumberFormat="1" applyFont="1" applyFill="1" applyBorder="1" applyAlignment="1" applyProtection="1">
      <alignment horizontal="center" vertical="top"/>
      <protection locked="0"/>
    </xf>
    <xf numFmtId="0" fontId="0" fillId="0" borderId="1" xfId="0" applyNumberFormat="1" applyFont="1" applyFill="1" applyBorder="1" applyAlignment="1" applyProtection="1">
      <alignment vertical="center"/>
      <protection locked="0"/>
    </xf>
    <xf numFmtId="178" fontId="8" fillId="7" borderId="1" xfId="0" applyNumberFormat="1" applyFont="1" applyFill="1" applyBorder="1" applyAlignment="1" applyProtection="1">
      <alignment horizontal="center" vertical="center"/>
    </xf>
    <xf numFmtId="178" fontId="6" fillId="7" borderId="1" xfId="0" applyNumberFormat="1" applyFont="1" applyFill="1" applyBorder="1" applyAlignment="1" applyProtection="1">
      <alignment horizontal="left" vertical="center"/>
    </xf>
    <xf numFmtId="0" fontId="3" fillId="0" borderId="0" xfId="0" applyFont="1" applyFill="1" applyAlignment="1">
      <alignment horizontal="left" vertical="center"/>
    </xf>
    <xf numFmtId="178" fontId="0" fillId="0" borderId="0" xfId="0" applyNumberFormat="1" applyFont="1" applyFill="1" applyAlignment="1">
      <alignment horizontal="center" vertical="top"/>
    </xf>
    <xf numFmtId="178" fontId="0" fillId="0" borderId="0" xfId="0" applyNumberFormat="1" applyFont="1" applyFill="1" applyAlignment="1">
      <alignment horizontal="left" vertical="top"/>
    </xf>
    <xf numFmtId="0" fontId="0" fillId="0" borderId="0" xfId="0" applyFill="1" applyAlignment="1">
      <alignment horizontal="left" vertical="center"/>
    </xf>
    <xf numFmtId="0" fontId="0" fillId="0" borderId="0" xfId="0" applyFill="1" applyAlignment="1">
      <alignment horizontal="left" vertical="top"/>
    </xf>
    <xf numFmtId="178" fontId="0" fillId="0" borderId="0" xfId="0" applyNumberFormat="1" applyFill="1" applyAlignment="1">
      <alignment horizontal="left" vertical="top"/>
    </xf>
    <xf numFmtId="49" fontId="0" fillId="0" borderId="0" xfId="0" applyNumberFormat="1" applyFill="1" applyAlignment="1">
      <alignment horizontal="left" vertical="top"/>
    </xf>
    <xf numFmtId="0" fontId="0" fillId="0" borderId="0" xfId="0" applyAlignment="1">
      <alignment horizontal="left" vertical="center"/>
    </xf>
    <xf numFmtId="0" fontId="0" fillId="0" borderId="0" xfId="0" applyAlignment="1">
      <alignment horizontal="left" vertical="top"/>
    </xf>
    <xf numFmtId="178" fontId="0" fillId="0" borderId="0" xfId="0" applyNumberFormat="1" applyFont="1" applyBorder="1" applyAlignment="1">
      <alignment horizontal="left" vertical="top"/>
    </xf>
    <xf numFmtId="178" fontId="0" fillId="0" borderId="0" xfId="0" applyNumberFormat="1" applyBorder="1" applyAlignment="1">
      <alignment horizontal="left" vertical="top"/>
    </xf>
    <xf numFmtId="49" fontId="0" fillId="0" borderId="0" xfId="0" applyNumberFormat="1" applyAlignment="1">
      <alignment horizontal="left" vertical="top"/>
    </xf>
    <xf numFmtId="178" fontId="0" fillId="0" borderId="0" xfId="0" applyNumberFormat="1" applyFont="1" applyBorder="1"/>
    <xf numFmtId="178" fontId="0" fillId="0" borderId="0" xfId="0" applyNumberFormat="1" applyBorder="1"/>
    <xf numFmtId="49" fontId="0" fillId="0" borderId="0" xfId="0" applyNumberFormat="1"/>
    <xf numFmtId="0" fontId="0" fillId="0" borderId="0" xfId="0" applyFill="1"/>
    <xf numFmtId="178" fontId="3" fillId="0" borderId="0" xfId="0" applyNumberFormat="1" applyFont="1" applyFill="1"/>
    <xf numFmtId="178" fontId="0" fillId="0" borderId="0" xfId="0" applyNumberFormat="1" applyFill="1"/>
    <xf numFmtId="0" fontId="0" fillId="3" borderId="1" xfId="0" applyFont="1" applyFill="1" applyBorder="1" applyAlignment="1">
      <alignment horizontal="center" vertical="top"/>
    </xf>
    <xf numFmtId="0" fontId="0" fillId="0" borderId="1" xfId="0" applyFont="1" applyBorder="1" applyAlignment="1">
      <alignment horizontal="center" vertical="top"/>
    </xf>
    <xf numFmtId="178" fontId="0" fillId="3" borderId="1" xfId="0" applyNumberFormat="1" applyFill="1" applyBorder="1"/>
    <xf numFmtId="178" fontId="0" fillId="0" borderId="1" xfId="0" applyNumberFormat="1" applyBorder="1" applyAlignment="1">
      <alignment horizontal="right"/>
    </xf>
    <xf numFmtId="3" fontId="0" fillId="3" borderId="1" xfId="0" applyNumberFormat="1" applyFill="1" applyBorder="1"/>
    <xf numFmtId="3" fontId="0" fillId="0" borderId="1" xfId="0" applyNumberFormat="1" applyBorder="1" applyAlignment="1">
      <alignment horizontal="right"/>
    </xf>
    <xf numFmtId="3" fontId="0" fillId="3" borderId="1" xfId="0" applyNumberFormat="1" applyFill="1" applyBorder="1" applyAlignment="1">
      <alignment horizontal="right" vertical="center"/>
    </xf>
    <xf numFmtId="1" fontId="0" fillId="3" borderId="1" xfId="0" applyNumberFormat="1" applyFont="1" applyFill="1" applyBorder="1" applyAlignment="1" applyProtection="1">
      <alignment horizontal="center" vertical="top"/>
      <protection locked="0"/>
    </xf>
    <xf numFmtId="0" fontId="0" fillId="3" borderId="1" xfId="0" applyFont="1" applyFill="1" applyBorder="1" applyAlignment="1">
      <alignment horizontal="right" vertical="center"/>
    </xf>
    <xf numFmtId="3" fontId="0" fillId="0" borderId="1" xfId="0" applyNumberFormat="1" applyFont="1" applyFill="1" applyBorder="1" applyAlignment="1" applyProtection="1">
      <alignment horizontal="right" vertical="top"/>
      <protection locked="0"/>
    </xf>
    <xf numFmtId="178" fontId="0" fillId="0" borderId="0" xfId="0" applyNumberFormat="1" applyFont="1" applyFill="1"/>
    <xf numFmtId="0" fontId="0" fillId="0" borderId="0" xfId="0" applyFont="1" applyFill="1"/>
    <xf numFmtId="0" fontId="3" fillId="0" borderId="0" xfId="0" applyFont="1" applyFill="1"/>
    <xf numFmtId="0" fontId="0" fillId="8" borderId="0" xfId="0" applyFont="1" applyFill="1"/>
    <xf numFmtId="0" fontId="0" fillId="8" borderId="0" xfId="0" applyFill="1"/>
    <xf numFmtId="178" fontId="3" fillId="3" borderId="1" xfId="0" applyNumberFormat="1" applyFont="1" applyFill="1" applyBorder="1"/>
    <xf numFmtId="178" fontId="3" fillId="0" borderId="1" xfId="0" applyNumberFormat="1" applyFont="1" applyBorder="1" applyAlignment="1">
      <alignment horizontal="right"/>
    </xf>
    <xf numFmtId="178" fontId="0" fillId="0" borderId="0" xfId="0" applyNumberFormat="1" applyFill="1" applyBorder="1"/>
    <xf numFmtId="0" fontId="0" fillId="3" borderId="1" xfId="0" applyNumberFormat="1" applyFont="1" applyFill="1" applyBorder="1" applyAlignment="1" applyProtection="1">
      <alignment vertical="center"/>
      <protection locked="0"/>
    </xf>
    <xf numFmtId="1" fontId="3" fillId="3" borderId="1" xfId="0" applyNumberFormat="1" applyFont="1" applyFill="1" applyBorder="1" applyAlignment="1" applyProtection="1">
      <alignment horizontal="center" vertical="top"/>
      <protection locked="0"/>
    </xf>
    <xf numFmtId="0" fontId="0" fillId="0" borderId="0" xfId="0" applyFill="1" applyAlignment="1">
      <alignment horizontal="right"/>
    </xf>
    <xf numFmtId="0" fontId="0" fillId="3" borderId="1" xfId="0" applyNumberFormat="1" applyFont="1" applyFill="1" applyBorder="1" applyAlignment="1" applyProtection="1">
      <alignment horizontal="right" vertical="top"/>
      <protection locked="0"/>
    </xf>
    <xf numFmtId="0" fontId="0" fillId="3" borderId="1" xfId="0" applyNumberFormat="1" applyFont="1" applyFill="1" applyBorder="1" applyAlignment="1" applyProtection="1">
      <alignment horizontal="right" vertical="center"/>
      <protection locked="0"/>
    </xf>
    <xf numFmtId="3" fontId="3" fillId="3" borderId="1" xfId="0" applyNumberFormat="1" applyFont="1" applyFill="1" applyBorder="1" applyAlignment="1" applyProtection="1">
      <alignment horizontal="center" vertical="top"/>
      <protection locked="0"/>
    </xf>
    <xf numFmtId="3" fontId="0" fillId="0" borderId="1" xfId="0" applyNumberFormat="1" applyFont="1" applyFill="1" applyBorder="1" applyAlignment="1" applyProtection="1">
      <alignment vertical="top"/>
      <protection locked="0"/>
    </xf>
    <xf numFmtId="178" fontId="0" fillId="3" borderId="1" xfId="0" applyNumberFormat="1" applyFont="1" applyFill="1" applyBorder="1" applyAlignment="1">
      <alignment horizontal="center" vertical="top"/>
    </xf>
    <xf numFmtId="178" fontId="0" fillId="0" borderId="1" xfId="0" applyNumberFormat="1" applyFont="1" applyFill="1" applyBorder="1" applyAlignment="1">
      <alignment horizontal="center" vertical="top"/>
    </xf>
    <xf numFmtId="178" fontId="0" fillId="0" borderId="0" xfId="0" applyNumberFormat="1" applyAlignment="1">
      <alignment horizontal="left" vertical="top"/>
    </xf>
    <xf numFmtId="178" fontId="0" fillId="0" borderId="0" xfId="0" applyNumberFormat="1" applyAlignment="1">
      <alignment vertical="center"/>
    </xf>
    <xf numFmtId="49" fontId="0" fillId="0" borderId="0" xfId="0" applyNumberFormat="1" applyAlignment="1">
      <alignment vertical="center"/>
    </xf>
    <xf numFmtId="0" fontId="0" fillId="0" borderId="0" xfId="0" applyFont="1" applyBorder="1"/>
  </cellXfs>
  <cellStyles count="49">
    <cellStyle name="Normal" xfId="0" builtinId="0"/>
    <cellStyle name="Virgule" xfId="1" builtinId="3"/>
    <cellStyle name="Monétaire" xfId="2" builtinId="4"/>
    <cellStyle name="Pourcentage" xfId="3" builtinId="5"/>
    <cellStyle name="Milliers [0]" xfId="4" builtinId="6"/>
    <cellStyle name="Monétaire [0]" xfId="5" builtinId="7"/>
    <cellStyle name="Lien hypertexte" xfId="6" builtinId="8"/>
    <cellStyle name="Lien hypertexte visité" xfId="7" builtinId="9"/>
    <cellStyle name="Note" xfId="8" builtinId="10"/>
    <cellStyle name="Avertissement" xfId="9" builtinId="11"/>
    <cellStyle name="Titre" xfId="10" builtinId="15"/>
    <cellStyle name="CTexte explicatif" xfId="11" builtinId="53"/>
    <cellStyle name="Titre 1" xfId="12" builtinId="16"/>
    <cellStyle name="Titre 2" xfId="13" builtinId="17"/>
    <cellStyle name="Titre 3" xfId="14" builtinId="18"/>
    <cellStyle name="Titre 4" xfId="15" builtinId="19"/>
    <cellStyle name="Entrée" xfId="16" builtinId="20"/>
    <cellStyle name="Sortie" xfId="17" builtinId="21"/>
    <cellStyle name="Calcul" xfId="18" builtinId="22"/>
    <cellStyle name="Vérification de cellule" xfId="19" builtinId="23"/>
    <cellStyle name="Cellule liée" xfId="20" builtinId="24"/>
    <cellStyle name="Total" xfId="21" builtinId="25"/>
    <cellStyle name="Satisfaisant" xfId="22" builtinId="26"/>
    <cellStyle name="Insatisfaisant" xfId="23" builtinId="27"/>
    <cellStyle name="Neutre" xfId="24" builtinId="28"/>
    <cellStyle name="Accent1" xfId="25" builtinId="29"/>
    <cellStyle name="20 % - Accent1" xfId="26" builtinId="30"/>
    <cellStyle name="40 % - Accent1" xfId="27" builtinId="31"/>
    <cellStyle name="60 % - Accent1" xfId="28" builtinId="32"/>
    <cellStyle name="Accent2" xfId="29" builtinId="33"/>
    <cellStyle name="20 % - Accent2" xfId="30" builtinId="34"/>
    <cellStyle name="40 % - Accent2" xfId="31" builtinId="35"/>
    <cellStyle name="60 % - Accent2" xfId="32" builtinId="36"/>
    <cellStyle name="Accent3" xfId="33" builtinId="37"/>
    <cellStyle name="20 % - Accent3" xfId="34" builtinId="38"/>
    <cellStyle name="40 % - Accent3" xfId="35" builtinId="39"/>
    <cellStyle name="60 % - Accent3" xfId="36" builtinId="40"/>
    <cellStyle name="Accent4" xfId="37" builtinId="41"/>
    <cellStyle name="20 % - Accent4" xfId="38" builtinId="42"/>
    <cellStyle name="40 % - Accent4" xfId="39" builtinId="43"/>
    <cellStyle name="60 % - Accent4" xfId="40" builtinId="44"/>
    <cellStyle name="Accent5" xfId="41" builtinId="45"/>
    <cellStyle name="20 % - Accent5" xfId="42" builtinId="46"/>
    <cellStyle name="40 % - Accent5" xfId="43" builtinId="47"/>
    <cellStyle name="60 % - Accent5" xfId="44" builtinId="48"/>
    <cellStyle name="Accent6" xfId="45" builtinId="49"/>
    <cellStyle name="20 % - Accent6" xfId="46" builtinId="50"/>
    <cellStyle name="40 % - Accent6" xfId="47" builtinId="51"/>
    <cellStyle name="60 %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customXml" Target="../customXml/item4.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4"/>
  <sheetViews>
    <sheetView topLeftCell="A9" workbookViewId="0">
      <selection activeCell="C16" sqref="C16"/>
    </sheetView>
  </sheetViews>
  <sheetFormatPr defaultColWidth="9" defaultRowHeight="13.8"/>
  <cols>
    <col min="1" max="1" width="4.33333333333333" style="21" customWidth="1"/>
    <col min="2" max="2" width="2.55555555555556" customWidth="1"/>
    <col min="3" max="3" width="44.5555555555556" customWidth="1"/>
    <col min="4" max="4" width="11.5555555555556" customWidth="1"/>
    <col min="5" max="5" width="7.33333333333333" customWidth="1"/>
    <col min="6" max="6" width="6.11111111111111" style="22" customWidth="1"/>
    <col min="7" max="7" width="9.11111111111111" style="22" customWidth="1"/>
    <col min="8" max="8" width="9.33333333333333" style="23" customWidth="1"/>
    <col min="9" max="9" width="8.44444444444444" style="23" customWidth="1"/>
    <col min="10" max="10" width="9.66666666666667" style="24" customWidth="1"/>
  </cols>
  <sheetData>
    <row r="1" spans="1:16">
      <c r="A1" s="25"/>
      <c r="B1" s="26"/>
      <c r="C1" s="26"/>
      <c r="D1" s="26"/>
      <c r="E1" s="26"/>
      <c r="F1" s="26"/>
      <c r="G1" s="26"/>
      <c r="H1" s="26"/>
      <c r="I1" s="26"/>
      <c r="J1" s="26"/>
      <c r="K1" s="99"/>
      <c r="L1" s="99"/>
      <c r="M1" s="99"/>
      <c r="N1" s="99"/>
      <c r="O1" s="99"/>
      <c r="P1" s="99"/>
    </row>
    <row r="2" ht="53.4" customHeight="1" spans="1:16">
      <c r="A2" s="27"/>
      <c r="B2" s="28"/>
      <c r="C2" s="29" t="s">
        <v>0</v>
      </c>
      <c r="D2" s="29" t="s">
        <v>1</v>
      </c>
      <c r="E2" s="29" t="s">
        <v>2</v>
      </c>
      <c r="F2" s="30" t="s">
        <v>3</v>
      </c>
      <c r="G2" s="30" t="s">
        <v>4</v>
      </c>
      <c r="H2" s="30" t="s">
        <v>5</v>
      </c>
      <c r="I2" s="30" t="s">
        <v>6</v>
      </c>
      <c r="J2" s="30" t="s">
        <v>7</v>
      </c>
      <c r="K2" s="100"/>
      <c r="L2" s="101"/>
      <c r="M2" s="101"/>
      <c r="N2" s="99"/>
      <c r="O2" s="99"/>
      <c r="P2" s="99"/>
    </row>
    <row r="3" spans="1:16">
      <c r="A3" s="31"/>
      <c r="B3" s="31"/>
      <c r="C3" s="32" t="s">
        <v>8</v>
      </c>
      <c r="D3" s="31"/>
      <c r="E3" s="31"/>
      <c r="F3" s="33"/>
      <c r="G3" s="33"/>
      <c r="H3" s="34"/>
      <c r="I3" s="33"/>
      <c r="J3" s="33"/>
      <c r="K3" s="101"/>
      <c r="L3" s="101"/>
      <c r="M3" s="101"/>
      <c r="N3" s="99"/>
      <c r="O3" s="99"/>
      <c r="P3" s="99"/>
    </row>
    <row r="4" spans="1:16">
      <c r="A4" s="35" t="s">
        <v>9</v>
      </c>
      <c r="B4" s="36"/>
      <c r="C4" s="36"/>
      <c r="D4" s="36"/>
      <c r="E4" s="36"/>
      <c r="F4" s="37"/>
      <c r="G4" s="37"/>
      <c r="H4" s="38"/>
      <c r="I4" s="102"/>
      <c r="J4" s="103"/>
      <c r="K4" s="101"/>
      <c r="L4" s="101"/>
      <c r="M4" s="101"/>
      <c r="N4" s="99"/>
      <c r="O4" s="99"/>
      <c r="P4" s="99"/>
    </row>
    <row r="5" spans="1:16">
      <c r="A5" s="39"/>
      <c r="B5" s="40"/>
      <c r="C5" s="36"/>
      <c r="D5" s="36"/>
      <c r="E5" s="41"/>
      <c r="F5" s="42"/>
      <c r="G5" s="43"/>
      <c r="H5" s="44"/>
      <c r="I5" s="104"/>
      <c r="J5" s="105"/>
      <c r="K5" s="101"/>
      <c r="L5" s="101"/>
      <c r="M5" s="101"/>
      <c r="N5" s="99"/>
      <c r="O5" s="99"/>
      <c r="P5" s="99"/>
    </row>
    <row r="6" spans="1:16">
      <c r="A6" s="45" t="s">
        <v>10</v>
      </c>
      <c r="B6" s="40"/>
      <c r="C6" s="36" t="s">
        <v>11</v>
      </c>
      <c r="D6" s="36" t="s">
        <v>12</v>
      </c>
      <c r="E6" s="41">
        <v>1</v>
      </c>
      <c r="F6" s="42">
        <v>3</v>
      </c>
      <c r="G6" s="46">
        <v>300</v>
      </c>
      <c r="H6" s="47">
        <f>E6*F6*G6*25%</f>
        <v>225</v>
      </c>
      <c r="I6" s="106">
        <f>E6*F6*G6*75%</f>
        <v>675</v>
      </c>
      <c r="J6" s="107">
        <f>H6+I6</f>
        <v>900</v>
      </c>
      <c r="K6" s="101"/>
      <c r="L6" s="101"/>
      <c r="M6" s="101"/>
      <c r="N6" s="99"/>
      <c r="O6" s="99"/>
      <c r="P6" s="99"/>
    </row>
    <row r="7" spans="1:16">
      <c r="A7" s="45" t="s">
        <v>13</v>
      </c>
      <c r="B7" s="36"/>
      <c r="C7" s="36" t="s">
        <v>14</v>
      </c>
      <c r="D7" s="36" t="s">
        <v>12</v>
      </c>
      <c r="E7" s="41">
        <v>1</v>
      </c>
      <c r="F7" s="42">
        <v>3</v>
      </c>
      <c r="G7" s="46">
        <v>200</v>
      </c>
      <c r="H7" s="47">
        <f>E7*F7*G7*0%</f>
        <v>0</v>
      </c>
      <c r="I7" s="106">
        <f>E7*F7*G7*100%</f>
        <v>600</v>
      </c>
      <c r="J7" s="107">
        <f t="shared" ref="J7:J10" si="0">H7+I7</f>
        <v>600</v>
      </c>
      <c r="K7" s="101"/>
      <c r="L7" s="101"/>
      <c r="M7" s="101"/>
      <c r="N7" s="99"/>
      <c r="O7" s="99"/>
      <c r="P7" s="99"/>
    </row>
    <row r="8" spans="1:16">
      <c r="A8" s="45" t="s">
        <v>15</v>
      </c>
      <c r="B8" s="36"/>
      <c r="C8" s="36" t="s">
        <v>16</v>
      </c>
      <c r="D8" s="36" t="s">
        <v>12</v>
      </c>
      <c r="E8" s="41">
        <v>1</v>
      </c>
      <c r="F8" s="42">
        <v>3</v>
      </c>
      <c r="G8" s="46">
        <v>250</v>
      </c>
      <c r="H8" s="47">
        <f>E8*F8*G8*25%</f>
        <v>187.5</v>
      </c>
      <c r="I8" s="106">
        <f>E8*F8*G8*75%</f>
        <v>562.5</v>
      </c>
      <c r="J8" s="107">
        <f t="shared" si="0"/>
        <v>750</v>
      </c>
      <c r="K8" s="101"/>
      <c r="L8" s="101"/>
      <c r="M8" s="101"/>
      <c r="N8" s="99"/>
      <c r="O8" s="99"/>
      <c r="P8" s="99"/>
    </row>
    <row r="9" spans="1:16">
      <c r="A9" s="45" t="s">
        <v>17</v>
      </c>
      <c r="B9" s="36"/>
      <c r="C9" s="48" t="s">
        <v>18</v>
      </c>
      <c r="D9" s="36" t="s">
        <v>12</v>
      </c>
      <c r="E9" s="41">
        <v>1</v>
      </c>
      <c r="F9" s="42">
        <v>3</v>
      </c>
      <c r="G9" s="49">
        <v>160</v>
      </c>
      <c r="H9" s="50">
        <f>E9*F9*G9*0%</f>
        <v>0</v>
      </c>
      <c r="I9" s="108">
        <f>E9*F9*G9*100%</f>
        <v>480</v>
      </c>
      <c r="J9" s="50">
        <f t="shared" si="0"/>
        <v>480</v>
      </c>
      <c r="K9" s="101"/>
      <c r="L9" s="101"/>
      <c r="M9" s="101"/>
      <c r="N9" s="99"/>
      <c r="O9" s="99"/>
      <c r="P9" s="99"/>
    </row>
    <row r="10" spans="1:16">
      <c r="A10" s="45" t="s">
        <v>19</v>
      </c>
      <c r="B10" s="36"/>
      <c r="C10" s="36" t="s">
        <v>20</v>
      </c>
      <c r="D10" s="36" t="s">
        <v>12</v>
      </c>
      <c r="E10" s="41">
        <v>1</v>
      </c>
      <c r="F10" s="42">
        <v>3</v>
      </c>
      <c r="G10" s="46">
        <v>200</v>
      </c>
      <c r="H10" s="47">
        <f t="shared" ref="H10" si="1">E10*F10*G10*25%</f>
        <v>150</v>
      </c>
      <c r="I10" s="106">
        <f t="shared" ref="I10" si="2">E10*F10*G10*75%</f>
        <v>450</v>
      </c>
      <c r="J10" s="107">
        <f t="shared" si="0"/>
        <v>600</v>
      </c>
      <c r="K10" s="101"/>
      <c r="L10" s="101"/>
      <c r="M10" s="101"/>
      <c r="N10" s="99"/>
      <c r="O10" s="99"/>
      <c r="P10" s="99"/>
    </row>
    <row r="11" spans="1:16">
      <c r="A11" s="51"/>
      <c r="B11" s="51"/>
      <c r="C11" s="51" t="s">
        <v>21</v>
      </c>
      <c r="D11" s="51"/>
      <c r="E11" s="51"/>
      <c r="F11" s="52"/>
      <c r="G11" s="52"/>
      <c r="H11" s="53">
        <f>H6+H7+H8+H9+H10</f>
        <v>562.5</v>
      </c>
      <c r="I11" s="53">
        <f t="shared" ref="I11:J11" si="3">I6+I7+I8+I9+I10</f>
        <v>2767.5</v>
      </c>
      <c r="J11" s="53">
        <f t="shared" si="3"/>
        <v>3330</v>
      </c>
      <c r="K11" s="101"/>
      <c r="L11" s="101"/>
      <c r="M11" s="101"/>
      <c r="N11" s="99"/>
      <c r="O11" s="99"/>
      <c r="P11" s="99"/>
    </row>
    <row r="12" spans="1:16">
      <c r="A12" s="35" t="s">
        <v>22</v>
      </c>
      <c r="B12" s="36"/>
      <c r="C12" s="36"/>
      <c r="D12" s="36"/>
      <c r="E12" s="36"/>
      <c r="F12" s="54"/>
      <c r="G12" s="54"/>
      <c r="H12" s="55"/>
      <c r="I12" s="109"/>
      <c r="J12" s="80"/>
      <c r="K12" s="101"/>
      <c r="L12" s="101"/>
      <c r="M12" s="101"/>
      <c r="N12" s="99"/>
      <c r="O12" s="99"/>
      <c r="P12" s="99"/>
    </row>
    <row r="13" spans="1:16">
      <c r="A13" s="56" t="s">
        <v>23</v>
      </c>
      <c r="B13" s="57"/>
      <c r="C13" s="11" t="s">
        <v>24</v>
      </c>
      <c r="D13" s="11" t="s">
        <v>25</v>
      </c>
      <c r="E13" s="41">
        <v>2</v>
      </c>
      <c r="F13" s="41">
        <v>3</v>
      </c>
      <c r="G13" s="41">
        <v>75</v>
      </c>
      <c r="H13" s="58">
        <f>E13*F13*G13*0%</f>
        <v>0</v>
      </c>
      <c r="I13" s="110">
        <f>E13*F13*G13*100%</f>
        <v>450</v>
      </c>
      <c r="J13" s="111">
        <f>H13+I13</f>
        <v>450</v>
      </c>
      <c r="K13" s="101"/>
      <c r="L13" s="101"/>
      <c r="M13" s="101"/>
      <c r="N13" s="99"/>
      <c r="O13" s="99"/>
      <c r="P13" s="99"/>
    </row>
    <row r="14" spans="1:16">
      <c r="A14" s="56" t="s">
        <v>26</v>
      </c>
      <c r="B14" s="36"/>
      <c r="C14" t="s">
        <v>27</v>
      </c>
      <c r="D14" s="11" t="s">
        <v>28</v>
      </c>
      <c r="E14" s="59">
        <v>160</v>
      </c>
      <c r="F14" s="41">
        <v>1</v>
      </c>
      <c r="G14" s="41">
        <v>25</v>
      </c>
      <c r="H14" s="58">
        <f>E14*F14*G14*0%</f>
        <v>0</v>
      </c>
      <c r="I14" s="110">
        <f>E14*F14*G14*100%</f>
        <v>4000</v>
      </c>
      <c r="J14" s="58">
        <f>H14+I14</f>
        <v>4000</v>
      </c>
      <c r="K14" s="101"/>
      <c r="L14" s="101"/>
      <c r="M14" s="101"/>
      <c r="N14" s="99"/>
      <c r="O14" s="99"/>
      <c r="P14" s="99"/>
    </row>
    <row r="15" s="19" customFormat="1" spans="1:16">
      <c r="A15" s="56" t="s">
        <v>29</v>
      </c>
      <c r="B15" s="36"/>
      <c r="C15" s="11" t="s">
        <v>30</v>
      </c>
      <c r="D15" s="48" t="s">
        <v>31</v>
      </c>
      <c r="E15" s="41">
        <v>4</v>
      </c>
      <c r="F15" s="41">
        <v>3</v>
      </c>
      <c r="G15" s="41">
        <v>50</v>
      </c>
      <c r="H15" s="58">
        <f>E15*F15*G15*0%</f>
        <v>0</v>
      </c>
      <c r="I15" s="110">
        <f>E15*F15*G15*100%</f>
        <v>600</v>
      </c>
      <c r="J15" s="58">
        <f>H15+I15</f>
        <v>600</v>
      </c>
      <c r="K15" s="112"/>
      <c r="L15" s="112"/>
      <c r="M15" s="112"/>
      <c r="N15" s="113"/>
      <c r="O15" s="113"/>
      <c r="P15" s="113"/>
    </row>
    <row r="16" s="20" customFormat="1" ht="27.6" spans="1:16">
      <c r="A16" s="56" t="s">
        <v>32</v>
      </c>
      <c r="B16" s="60"/>
      <c r="C16" s="11" t="s">
        <v>33</v>
      </c>
      <c r="D16" s="61" t="s">
        <v>34</v>
      </c>
      <c r="E16" s="41">
        <v>1</v>
      </c>
      <c r="F16" s="41">
        <v>1</v>
      </c>
      <c r="G16" s="41">
        <v>1500</v>
      </c>
      <c r="H16" s="58">
        <f>E16*F16*G16*0%</f>
        <v>0</v>
      </c>
      <c r="I16" s="110">
        <f>E16*F16*G16*100%</f>
        <v>1500</v>
      </c>
      <c r="J16" s="58">
        <f>H16+I16</f>
        <v>1500</v>
      </c>
      <c r="K16" s="100"/>
      <c r="L16" s="100"/>
      <c r="M16" s="100"/>
      <c r="N16" s="114"/>
      <c r="O16" s="114"/>
      <c r="P16" s="114"/>
    </row>
    <row r="17" s="19" customFormat="1" spans="1:16">
      <c r="A17" s="56" t="s">
        <v>35</v>
      </c>
      <c r="B17" s="36"/>
      <c r="C17" s="11" t="s">
        <v>36</v>
      </c>
      <c r="D17" s="61" t="s">
        <v>34</v>
      </c>
      <c r="E17" s="41">
        <v>2</v>
      </c>
      <c r="F17" s="41">
        <v>3</v>
      </c>
      <c r="G17" s="41">
        <v>250</v>
      </c>
      <c r="H17" s="58">
        <f>E17*F17*G17*0%</f>
        <v>0</v>
      </c>
      <c r="I17" s="110">
        <f>E17*F17*G17*100%</f>
        <v>1500</v>
      </c>
      <c r="J17" s="58">
        <f>H17+I17</f>
        <v>1500</v>
      </c>
      <c r="K17" s="112"/>
      <c r="L17" s="112"/>
      <c r="M17" s="112"/>
      <c r="N17" s="115"/>
      <c r="O17" s="115"/>
      <c r="P17" s="113"/>
    </row>
    <row r="18" spans="1:16">
      <c r="A18" s="62"/>
      <c r="B18" s="62"/>
      <c r="C18" s="63" t="s">
        <v>37</v>
      </c>
      <c r="D18" s="52"/>
      <c r="E18" s="52"/>
      <c r="F18" s="52"/>
      <c r="G18" s="52"/>
      <c r="H18" s="53">
        <f>H13+H14+H15+H16+H17</f>
        <v>0</v>
      </c>
      <c r="I18" s="53">
        <f>I13+I14+I15+I16+I17</f>
        <v>8050</v>
      </c>
      <c r="J18" s="53">
        <f>J13+J14+J15+J16+J17</f>
        <v>8050</v>
      </c>
      <c r="K18" s="101"/>
      <c r="L18" s="101"/>
      <c r="M18" s="101"/>
      <c r="N18" s="116"/>
      <c r="O18" s="116"/>
      <c r="P18" s="99"/>
    </row>
    <row r="19" spans="1:16">
      <c r="A19" s="64"/>
      <c r="B19" s="60"/>
      <c r="C19" s="65"/>
      <c r="D19" s="65"/>
      <c r="E19" s="65"/>
      <c r="F19" s="66"/>
      <c r="G19" s="66"/>
      <c r="H19" s="66"/>
      <c r="I19" s="117"/>
      <c r="J19" s="118"/>
      <c r="K19" s="119"/>
      <c r="L19" s="101"/>
      <c r="M19" s="101"/>
      <c r="N19" s="99"/>
      <c r="O19" s="99"/>
      <c r="P19" s="99"/>
    </row>
    <row r="20" spans="1:16">
      <c r="A20" s="35" t="s">
        <v>38</v>
      </c>
      <c r="B20" s="36"/>
      <c r="C20" s="36"/>
      <c r="D20" s="36"/>
      <c r="E20" s="36"/>
      <c r="F20" s="54"/>
      <c r="G20" s="54"/>
      <c r="H20" s="55"/>
      <c r="I20" s="109"/>
      <c r="J20" s="80"/>
      <c r="K20" s="101"/>
      <c r="L20" s="101"/>
      <c r="M20" s="101"/>
      <c r="N20" s="99"/>
      <c r="O20" s="99"/>
      <c r="P20" s="99"/>
    </row>
    <row r="21" spans="1:16">
      <c r="A21" s="41" t="s">
        <v>39</v>
      </c>
      <c r="B21" s="36"/>
      <c r="C21" s="67" t="s">
        <v>40</v>
      </c>
      <c r="D21" s="36" t="s">
        <v>41</v>
      </c>
      <c r="E21" s="41">
        <v>2</v>
      </c>
      <c r="F21" s="41">
        <v>3</v>
      </c>
      <c r="G21" s="41">
        <v>50</v>
      </c>
      <c r="H21" s="58">
        <f>E21*F21*G21*0%</f>
        <v>0</v>
      </c>
      <c r="I21" s="120">
        <f>E21*F21*G21*100%</f>
        <v>300</v>
      </c>
      <c r="J21" s="58">
        <f t="shared" ref="J21:J28" si="4">H21+I21</f>
        <v>300</v>
      </c>
      <c r="K21" s="101"/>
      <c r="L21" s="101"/>
      <c r="M21" s="101"/>
      <c r="N21" s="99"/>
      <c r="O21" s="99"/>
      <c r="P21" s="99"/>
    </row>
    <row r="22" spans="1:16">
      <c r="A22" s="41" t="s">
        <v>42</v>
      </c>
      <c r="B22" s="36"/>
      <c r="C22" s="56" t="s">
        <v>43</v>
      </c>
      <c r="D22" s="36" t="s">
        <v>31</v>
      </c>
      <c r="E22" s="41">
        <v>1</v>
      </c>
      <c r="F22" s="41">
        <v>1</v>
      </c>
      <c r="G22" s="41">
        <v>500</v>
      </c>
      <c r="H22" s="58">
        <f>E22*F22*G22*0%</f>
        <v>0</v>
      </c>
      <c r="I22" s="120">
        <f>E22*F22*G22*100%</f>
        <v>500</v>
      </c>
      <c r="J22" s="58">
        <f t="shared" si="4"/>
        <v>500</v>
      </c>
      <c r="K22" s="101"/>
      <c r="L22" s="101"/>
      <c r="M22" s="101"/>
      <c r="N22" s="99"/>
      <c r="O22" s="99"/>
      <c r="P22" s="99"/>
    </row>
    <row r="23" ht="12" customHeight="1" spans="1:16">
      <c r="A23" s="41" t="s">
        <v>44</v>
      </c>
      <c r="B23" s="36"/>
      <c r="C23" s="56" t="s">
        <v>45</v>
      </c>
      <c r="D23" s="61" t="s">
        <v>46</v>
      </c>
      <c r="E23" s="41">
        <v>1</v>
      </c>
      <c r="F23" s="41">
        <v>3</v>
      </c>
      <c r="G23" s="41">
        <v>40</v>
      </c>
      <c r="H23" s="58">
        <f>E23*F23*G23*0%</f>
        <v>0</v>
      </c>
      <c r="I23" s="120">
        <f>E23*F23*G23*100%</f>
        <v>120</v>
      </c>
      <c r="J23" s="58">
        <f t="shared" si="4"/>
        <v>120</v>
      </c>
      <c r="K23" s="101"/>
      <c r="L23" s="101"/>
      <c r="M23" s="101"/>
      <c r="N23" s="99"/>
      <c r="O23" s="99"/>
      <c r="P23" s="99"/>
    </row>
    <row r="24" spans="1:16">
      <c r="A24" s="41" t="s">
        <v>47</v>
      </c>
      <c r="B24" s="36"/>
      <c r="C24" s="56" t="s">
        <v>48</v>
      </c>
      <c r="D24" s="56" t="s">
        <v>31</v>
      </c>
      <c r="E24" s="41">
        <v>8</v>
      </c>
      <c r="F24" s="41">
        <v>1</v>
      </c>
      <c r="G24" s="41">
        <v>10</v>
      </c>
      <c r="H24" s="58">
        <f>E24*F24*G24*25%</f>
        <v>20</v>
      </c>
      <c r="I24" s="120">
        <f>E24*F24*G24*75%</f>
        <v>60</v>
      </c>
      <c r="J24" s="58">
        <f t="shared" si="4"/>
        <v>80</v>
      </c>
      <c r="K24" s="101"/>
      <c r="L24" s="101"/>
      <c r="M24" s="101"/>
      <c r="N24" s="99"/>
      <c r="O24" s="99"/>
      <c r="P24" s="99"/>
    </row>
    <row r="25" spans="1:16">
      <c r="A25" s="41" t="s">
        <v>49</v>
      </c>
      <c r="B25" s="36"/>
      <c r="C25" s="56" t="s">
        <v>50</v>
      </c>
      <c r="D25" s="56" t="s">
        <v>31</v>
      </c>
      <c r="E25" s="41">
        <v>2</v>
      </c>
      <c r="F25" s="41">
        <v>1</v>
      </c>
      <c r="G25" s="41">
        <v>30</v>
      </c>
      <c r="H25" s="58">
        <f>E25*F25*G25*0%</f>
        <v>0</v>
      </c>
      <c r="I25" s="120">
        <f>E25*F25*G25*100%</f>
        <v>60</v>
      </c>
      <c r="J25" s="58">
        <f t="shared" si="4"/>
        <v>60</v>
      </c>
      <c r="K25" s="101"/>
      <c r="L25" s="101"/>
      <c r="M25" s="101"/>
      <c r="N25" s="99"/>
      <c r="O25" s="99"/>
      <c r="P25" s="99"/>
    </row>
    <row r="26" ht="16.2" customHeight="1" spans="1:16">
      <c r="A26" s="41" t="s">
        <v>51</v>
      </c>
      <c r="B26" s="36"/>
      <c r="C26" s="11" t="s">
        <v>52</v>
      </c>
      <c r="D26" s="56" t="s">
        <v>31</v>
      </c>
      <c r="E26" s="41">
        <v>3</v>
      </c>
      <c r="F26" s="41">
        <v>1</v>
      </c>
      <c r="G26" s="41">
        <v>40</v>
      </c>
      <c r="H26" s="58">
        <f>E26*F26*G26*0%</f>
        <v>0</v>
      </c>
      <c r="I26" s="120">
        <f>E26*F26*G26*100%</f>
        <v>120</v>
      </c>
      <c r="J26" s="58">
        <f t="shared" si="4"/>
        <v>120</v>
      </c>
      <c r="K26" s="101"/>
      <c r="L26" s="101"/>
      <c r="M26" s="101"/>
      <c r="N26" s="99"/>
      <c r="O26" s="99"/>
      <c r="P26" s="99"/>
    </row>
    <row r="27" spans="1:16">
      <c r="A27" s="52"/>
      <c r="B27" s="52"/>
      <c r="C27" s="63" t="s">
        <v>53</v>
      </c>
      <c r="D27" s="52"/>
      <c r="E27" s="52"/>
      <c r="F27" s="52"/>
      <c r="G27" s="52"/>
      <c r="H27" s="53">
        <f>H21+H22+H23+H24+H25+H26</f>
        <v>20</v>
      </c>
      <c r="I27" s="53">
        <f>I21+I22+I23+I24+I25+I26</f>
        <v>1160</v>
      </c>
      <c r="J27" s="53">
        <f>J21+J22+J23+J24+J25+J26</f>
        <v>1180</v>
      </c>
      <c r="K27" s="101"/>
      <c r="L27" s="101"/>
      <c r="M27" s="101"/>
      <c r="N27" s="99"/>
      <c r="O27" s="99"/>
      <c r="P27" s="99"/>
    </row>
    <row r="28" spans="1:16">
      <c r="A28" s="57"/>
      <c r="B28" s="60"/>
      <c r="C28" s="60"/>
      <c r="D28" s="60"/>
      <c r="E28" s="60"/>
      <c r="F28" s="68"/>
      <c r="G28" s="68"/>
      <c r="H28" s="69"/>
      <c r="I28" s="121"/>
      <c r="J28" s="76"/>
      <c r="K28" s="122"/>
      <c r="L28" s="122"/>
      <c r="M28" s="122"/>
      <c r="N28" s="99"/>
      <c r="O28" s="99"/>
      <c r="P28" s="99"/>
    </row>
    <row r="29" spans="1:16">
      <c r="A29" s="35" t="s">
        <v>54</v>
      </c>
      <c r="B29" s="36"/>
      <c r="C29" s="36"/>
      <c r="D29" s="36"/>
      <c r="E29" s="36"/>
      <c r="F29" s="54"/>
      <c r="G29" s="54"/>
      <c r="H29" s="55"/>
      <c r="I29" s="109"/>
      <c r="J29" s="80"/>
      <c r="K29" s="99"/>
      <c r="L29" s="101"/>
      <c r="M29" s="101"/>
      <c r="N29" s="99"/>
      <c r="O29" s="99"/>
      <c r="P29" s="99"/>
    </row>
    <row r="30" spans="1:16">
      <c r="A30" s="70" t="s">
        <v>55</v>
      </c>
      <c r="B30" s="36"/>
      <c r="C30" s="61" t="s">
        <v>56</v>
      </c>
      <c r="D30" s="61" t="s">
        <v>41</v>
      </c>
      <c r="E30" s="41">
        <v>2</v>
      </c>
      <c r="F30" s="41">
        <v>3</v>
      </c>
      <c r="G30" s="41">
        <v>100</v>
      </c>
      <c r="H30" s="58">
        <f>E30*F30*G30*0%</f>
        <v>0</v>
      </c>
      <c r="I30" s="120">
        <f>E30*F30*G30*100%</f>
        <v>600</v>
      </c>
      <c r="J30" s="58">
        <f>H30+I30</f>
        <v>600</v>
      </c>
      <c r="K30" s="101"/>
      <c r="L30" s="101"/>
      <c r="M30" s="101"/>
      <c r="N30" s="99"/>
      <c r="O30" s="99"/>
      <c r="P30" s="99"/>
    </row>
    <row r="31" spans="1:16">
      <c r="A31" s="70" t="s">
        <v>57</v>
      </c>
      <c r="B31" s="36"/>
      <c r="C31" s="36" t="s">
        <v>58</v>
      </c>
      <c r="D31" s="36" t="s">
        <v>59</v>
      </c>
      <c r="E31" s="41">
        <v>2</v>
      </c>
      <c r="F31" s="41">
        <v>3</v>
      </c>
      <c r="G31" s="41">
        <v>10</v>
      </c>
      <c r="H31" s="58">
        <f>E31*F31*G31*0%</f>
        <v>0</v>
      </c>
      <c r="I31" s="120">
        <f>E31*F31*G31*100%</f>
        <v>60</v>
      </c>
      <c r="J31" s="58">
        <f>H31+I31</f>
        <v>60</v>
      </c>
      <c r="K31" s="101"/>
      <c r="L31" s="101"/>
      <c r="M31" s="101"/>
      <c r="N31" s="99"/>
      <c r="O31" s="99"/>
      <c r="P31" s="99"/>
    </row>
    <row r="32" spans="1:16">
      <c r="A32" s="70" t="s">
        <v>60</v>
      </c>
      <c r="B32" s="36"/>
      <c r="C32" s="36" t="s">
        <v>61</v>
      </c>
      <c r="D32" s="36" t="s">
        <v>62</v>
      </c>
      <c r="E32" s="41">
        <v>2</v>
      </c>
      <c r="F32" s="41">
        <v>3</v>
      </c>
      <c r="G32" s="41">
        <v>10</v>
      </c>
      <c r="H32" s="58">
        <f>E32*F32*G32*0%</f>
        <v>0</v>
      </c>
      <c r="I32" s="120">
        <f>E32*F32*G32*100%</f>
        <v>60</v>
      </c>
      <c r="J32" s="58">
        <f>H32+I32</f>
        <v>60</v>
      </c>
      <c r="K32" s="101"/>
      <c r="L32" s="101"/>
      <c r="M32" s="101"/>
      <c r="N32" s="99"/>
      <c r="O32" s="99"/>
      <c r="P32" s="99"/>
    </row>
    <row r="33" spans="1:16">
      <c r="A33" s="52"/>
      <c r="B33" s="52"/>
      <c r="C33" s="63" t="s">
        <v>63</v>
      </c>
      <c r="D33" s="52"/>
      <c r="E33" s="52"/>
      <c r="F33" s="52"/>
      <c r="G33" s="52"/>
      <c r="H33" s="53">
        <f>H30+H31+H32</f>
        <v>0</v>
      </c>
      <c r="I33" s="53">
        <f t="shared" ref="I33:J33" si="5">I30+I31+I32</f>
        <v>720</v>
      </c>
      <c r="J33" s="53">
        <f t="shared" si="5"/>
        <v>720</v>
      </c>
      <c r="K33" s="101"/>
      <c r="L33" s="101"/>
      <c r="M33" s="101"/>
      <c r="N33" s="99"/>
      <c r="O33" s="99"/>
      <c r="P33" s="99"/>
    </row>
    <row r="34" spans="1:16">
      <c r="A34" s="35" t="s">
        <v>64</v>
      </c>
      <c r="B34" s="36"/>
      <c r="C34" s="36"/>
      <c r="D34" s="36"/>
      <c r="E34" s="36"/>
      <c r="F34" s="71"/>
      <c r="G34" s="71"/>
      <c r="H34" s="38"/>
      <c r="I34" s="102"/>
      <c r="J34" s="38"/>
      <c r="K34" s="101"/>
      <c r="L34" s="101"/>
      <c r="M34" s="101"/>
      <c r="N34" s="99"/>
      <c r="O34" s="99"/>
      <c r="P34" s="99"/>
    </row>
    <row r="35" spans="1:16">
      <c r="A35" s="70" t="s">
        <v>65</v>
      </c>
      <c r="B35" s="36"/>
      <c r="C35" s="56" t="s">
        <v>66</v>
      </c>
      <c r="D35" s="36" t="s">
        <v>67</v>
      </c>
      <c r="E35" s="41">
        <v>1</v>
      </c>
      <c r="F35" s="41">
        <v>3</v>
      </c>
      <c r="G35" s="41">
        <v>350</v>
      </c>
      <c r="H35" s="72">
        <f>E35*F35*G35*25%</f>
        <v>262.5</v>
      </c>
      <c r="I35" s="123">
        <f>E35*F35*G35*75%</f>
        <v>787.5</v>
      </c>
      <c r="J35" s="72">
        <f>H35+I35</f>
        <v>1050</v>
      </c>
      <c r="K35" s="101"/>
      <c r="L35" s="101"/>
      <c r="M35" s="101"/>
      <c r="N35" s="99"/>
      <c r="O35" s="99"/>
      <c r="P35" s="99"/>
    </row>
    <row r="36" spans="1:16">
      <c r="A36" s="41" t="s">
        <v>68</v>
      </c>
      <c r="B36" s="36"/>
      <c r="C36" s="56" t="s">
        <v>69</v>
      </c>
      <c r="D36" s="48" t="s">
        <v>70</v>
      </c>
      <c r="E36" s="41">
        <v>9</v>
      </c>
      <c r="F36" s="41">
        <v>3</v>
      </c>
      <c r="G36" s="41">
        <v>10</v>
      </c>
      <c r="H36" s="58">
        <f>E36*F36*G36*25%</f>
        <v>67.5</v>
      </c>
      <c r="I36" s="120">
        <f>E36*F36*G36*75%</f>
        <v>202.5</v>
      </c>
      <c r="J36" s="58">
        <f>H36+I36</f>
        <v>270</v>
      </c>
      <c r="K36" s="101"/>
      <c r="L36" s="101"/>
      <c r="M36" s="101"/>
      <c r="N36" s="99"/>
      <c r="O36" s="99"/>
      <c r="P36" s="99"/>
    </row>
    <row r="37" spans="1:16">
      <c r="A37" s="52"/>
      <c r="B37" s="52"/>
      <c r="C37" s="52"/>
      <c r="D37" s="52"/>
      <c r="E37" s="52"/>
      <c r="F37" s="52"/>
      <c r="G37" s="52"/>
      <c r="H37" s="53">
        <f>H35+H36</f>
        <v>330</v>
      </c>
      <c r="I37" s="53">
        <f>I35+I36</f>
        <v>990</v>
      </c>
      <c r="J37" s="53">
        <f>J35+J36</f>
        <v>1320</v>
      </c>
      <c r="K37" s="101"/>
      <c r="L37" s="101"/>
      <c r="M37" s="101"/>
      <c r="N37" s="99"/>
      <c r="O37" s="99"/>
      <c r="P37" s="99"/>
    </row>
    <row r="38" spans="1:16">
      <c r="A38" s="64"/>
      <c r="B38" s="60"/>
      <c r="C38" s="65"/>
      <c r="D38" s="65"/>
      <c r="E38" s="65"/>
      <c r="F38" s="68"/>
      <c r="G38" s="68"/>
      <c r="H38" s="69"/>
      <c r="I38" s="121"/>
      <c r="J38" s="76"/>
      <c r="K38" s="101"/>
      <c r="L38" s="101"/>
      <c r="M38" s="101"/>
      <c r="N38" s="99"/>
      <c r="O38" s="99"/>
      <c r="P38" s="99"/>
    </row>
    <row r="39" spans="1:16">
      <c r="A39" s="35" t="s">
        <v>71</v>
      </c>
      <c r="B39" s="36"/>
      <c r="C39" s="36"/>
      <c r="D39" s="36"/>
      <c r="E39" s="36"/>
      <c r="F39" s="54"/>
      <c r="G39" s="54"/>
      <c r="H39" s="55"/>
      <c r="I39" s="109"/>
      <c r="J39" s="80"/>
      <c r="K39" s="119"/>
      <c r="L39" s="119"/>
      <c r="M39" s="119"/>
      <c r="N39" s="99"/>
      <c r="O39" s="99"/>
      <c r="P39" s="99"/>
    </row>
    <row r="40" ht="27.6" spans="1:16">
      <c r="A40" s="56" t="s">
        <v>72</v>
      </c>
      <c r="B40" s="36"/>
      <c r="C40" s="61" t="s">
        <v>73</v>
      </c>
      <c r="D40" s="56" t="s">
        <v>12</v>
      </c>
      <c r="E40" s="41">
        <v>6</v>
      </c>
      <c r="F40" s="41">
        <v>3</v>
      </c>
      <c r="G40" s="41">
        <v>50</v>
      </c>
      <c r="H40" s="58">
        <f>E40*F40*G40*0%</f>
        <v>0</v>
      </c>
      <c r="I40" s="124">
        <f>E40*F40*G40*100%</f>
        <v>900</v>
      </c>
      <c r="J40" s="58">
        <f>E40*F40*G40*100%</f>
        <v>900</v>
      </c>
      <c r="K40" s="119"/>
      <c r="L40" s="119"/>
      <c r="M40" s="119"/>
      <c r="N40" s="99"/>
      <c r="O40" s="99"/>
      <c r="P40" s="99"/>
    </row>
    <row r="41" ht="13.2" customHeight="1" spans="1:16">
      <c r="A41" s="52"/>
      <c r="B41" s="52"/>
      <c r="C41" s="63" t="s">
        <v>74</v>
      </c>
      <c r="D41" s="52"/>
      <c r="E41" s="52"/>
      <c r="F41" s="52"/>
      <c r="G41" s="52"/>
      <c r="H41" s="53">
        <f>H40</f>
        <v>0</v>
      </c>
      <c r="I41" s="53">
        <f>I40</f>
        <v>900</v>
      </c>
      <c r="J41" s="53">
        <f>J40</f>
        <v>900</v>
      </c>
      <c r="K41" s="101"/>
      <c r="L41" s="101"/>
      <c r="M41" s="101"/>
      <c r="N41" s="99"/>
      <c r="O41" s="99"/>
      <c r="P41" s="99"/>
    </row>
    <row r="42" spans="1:16">
      <c r="A42" s="73"/>
      <c r="B42" s="73"/>
      <c r="C42" s="74" t="s">
        <v>75</v>
      </c>
      <c r="D42" s="73"/>
      <c r="E42" s="73"/>
      <c r="F42" s="73"/>
      <c r="G42" s="73"/>
      <c r="H42" s="75">
        <f>H11+H18+H27+H33+H37+H41</f>
        <v>912.5</v>
      </c>
      <c r="I42" s="75">
        <f>I11+I18+I27+I33+I37+I41</f>
        <v>14587.5</v>
      </c>
      <c r="J42" s="75">
        <f>J11+J18+J27+J33+J37+J41</f>
        <v>15500</v>
      </c>
      <c r="K42" s="101"/>
      <c r="L42" s="101"/>
      <c r="M42" s="101"/>
      <c r="N42" s="99"/>
      <c r="O42" s="99"/>
      <c r="P42" s="99"/>
    </row>
    <row r="43" spans="1:16">
      <c r="A43" s="57"/>
      <c r="B43" s="60"/>
      <c r="C43" s="60"/>
      <c r="D43" s="60"/>
      <c r="E43" s="60"/>
      <c r="F43" s="76"/>
      <c r="G43" s="76"/>
      <c r="H43" s="77"/>
      <c r="I43" s="125"/>
      <c r="J43" s="76"/>
      <c r="K43" s="100"/>
      <c r="L43" s="101"/>
      <c r="M43" s="101"/>
      <c r="N43" s="99"/>
      <c r="O43" s="99"/>
      <c r="P43" s="99"/>
    </row>
    <row r="44" ht="14.4" customHeight="1" spans="1:16">
      <c r="A44" s="78"/>
      <c r="B44" s="78"/>
      <c r="C44" s="32" t="s">
        <v>76</v>
      </c>
      <c r="D44" s="31"/>
      <c r="E44" s="31"/>
      <c r="F44" s="33"/>
      <c r="G44" s="33"/>
      <c r="H44" s="34"/>
      <c r="I44" s="33"/>
      <c r="J44" s="33"/>
      <c r="K44" s="101"/>
      <c r="L44" s="101"/>
      <c r="M44" s="101"/>
      <c r="N44" s="99"/>
      <c r="O44" s="99"/>
      <c r="P44" s="99"/>
    </row>
    <row r="45" spans="1:16">
      <c r="A45" s="57"/>
      <c r="B45" s="60"/>
      <c r="C45" s="36" t="s">
        <v>77</v>
      </c>
      <c r="D45" s="36" t="s">
        <v>78</v>
      </c>
      <c r="E45" s="79">
        <v>1</v>
      </c>
      <c r="F45" s="80">
        <v>1</v>
      </c>
      <c r="G45" s="41">
        <v>100</v>
      </c>
      <c r="H45" s="81">
        <f>E45*F45*G45</f>
        <v>100</v>
      </c>
      <c r="I45" s="124">
        <v>412</v>
      </c>
      <c r="J45" s="126">
        <f>H45+I45</f>
        <v>512</v>
      </c>
      <c r="K45" s="101"/>
      <c r="L45" s="101"/>
      <c r="M45" s="101"/>
      <c r="N45" s="99"/>
      <c r="O45" s="99"/>
      <c r="P45" s="99"/>
    </row>
    <row r="46" spans="1:16">
      <c r="A46" s="57"/>
      <c r="B46" s="60"/>
      <c r="C46" s="36"/>
      <c r="D46" s="36"/>
      <c r="E46" s="36"/>
      <c r="F46" s="80"/>
      <c r="G46" s="80"/>
      <c r="H46" s="80"/>
      <c r="I46" s="127"/>
      <c r="J46" s="128"/>
      <c r="K46" s="101"/>
      <c r="L46" s="101"/>
      <c r="M46" s="101"/>
      <c r="N46" s="99"/>
      <c r="O46" s="99"/>
      <c r="P46" s="99"/>
    </row>
    <row r="47" spans="1:16">
      <c r="A47" s="82"/>
      <c r="B47" s="82"/>
      <c r="C47" s="83" t="s">
        <v>79</v>
      </c>
      <c r="D47" s="82"/>
      <c r="E47" s="82"/>
      <c r="F47" s="82"/>
      <c r="G47" s="82"/>
      <c r="H47" s="75">
        <f>H42+H45</f>
        <v>1012.5</v>
      </c>
      <c r="I47" s="75">
        <f t="shared" ref="I47:J47" si="6">I42+I45</f>
        <v>14999.5</v>
      </c>
      <c r="J47" s="75">
        <f t="shared" si="6"/>
        <v>16012</v>
      </c>
      <c r="K47" s="99"/>
      <c r="L47" s="99"/>
      <c r="M47" s="99"/>
      <c r="N47" s="99"/>
      <c r="O47" s="99"/>
      <c r="P47" s="99"/>
    </row>
    <row r="48" spans="1:16">
      <c r="A48" s="84"/>
      <c r="B48" s="26"/>
      <c r="C48" s="26"/>
      <c r="D48" s="26"/>
      <c r="E48" s="26"/>
      <c r="F48" s="85"/>
      <c r="G48" s="85"/>
      <c r="H48" s="85"/>
      <c r="I48" s="85"/>
      <c r="J48" s="85"/>
      <c r="K48" s="99"/>
      <c r="L48" s="99"/>
      <c r="M48" s="99"/>
      <c r="N48" s="99"/>
      <c r="O48" s="99"/>
      <c r="P48" s="99"/>
    </row>
    <row r="49" spans="1:16">
      <c r="A49" s="25"/>
      <c r="B49" s="26"/>
      <c r="C49" s="26"/>
      <c r="D49" s="26"/>
      <c r="E49" s="26"/>
      <c r="F49" s="86"/>
      <c r="G49" s="86"/>
      <c r="I49" s="86"/>
      <c r="J49" s="86"/>
      <c r="K49" s="99"/>
      <c r="L49" s="99"/>
      <c r="M49" s="99"/>
      <c r="N49" s="99"/>
      <c r="O49" s="99"/>
      <c r="P49" s="99"/>
    </row>
    <row r="50" spans="1:16">
      <c r="A50" s="87"/>
      <c r="B50" s="88"/>
      <c r="C50" s="26"/>
      <c r="D50" s="26"/>
      <c r="E50" s="26"/>
      <c r="F50" s="89"/>
      <c r="G50" s="89"/>
      <c r="H50" s="89"/>
      <c r="I50" s="89"/>
      <c r="J50" s="89"/>
      <c r="K50" s="99"/>
      <c r="L50" s="99"/>
      <c r="M50" s="99"/>
      <c r="N50" s="99"/>
      <c r="O50" s="99"/>
      <c r="P50" s="99"/>
    </row>
    <row r="51" spans="1:16">
      <c r="A51" s="87"/>
      <c r="B51" s="88"/>
      <c r="C51" s="90"/>
      <c r="D51" s="90"/>
      <c r="E51" s="90"/>
      <c r="F51" s="86"/>
      <c r="G51" s="86"/>
      <c r="H51" s="89"/>
      <c r="I51" s="89"/>
      <c r="J51" s="89"/>
      <c r="K51" s="99"/>
      <c r="L51" s="99"/>
      <c r="M51" s="99"/>
      <c r="N51" s="99"/>
      <c r="O51" s="99"/>
      <c r="P51" s="99"/>
    </row>
    <row r="52" spans="1:16">
      <c r="A52" s="87"/>
      <c r="B52" s="88"/>
      <c r="C52" s="90"/>
      <c r="D52" s="90"/>
      <c r="E52" s="90"/>
      <c r="F52" s="86"/>
      <c r="G52" s="86"/>
      <c r="H52" s="89"/>
      <c r="I52" s="89"/>
      <c r="J52" s="89"/>
      <c r="K52" s="99"/>
      <c r="L52" s="99"/>
      <c r="M52" s="99"/>
      <c r="N52" s="99"/>
      <c r="O52" s="99"/>
      <c r="P52" s="99"/>
    </row>
    <row r="53" spans="1:10">
      <c r="A53" s="91"/>
      <c r="B53" s="92"/>
      <c r="C53" s="90"/>
      <c r="D53" s="90"/>
      <c r="E53" s="90"/>
      <c r="F53" s="93"/>
      <c r="G53" s="93"/>
      <c r="H53" s="94"/>
      <c r="I53" s="129"/>
      <c r="J53" s="129"/>
    </row>
    <row r="54" spans="3:8">
      <c r="C54" s="95"/>
      <c r="D54" s="95"/>
      <c r="E54" s="95"/>
      <c r="F54" s="96"/>
      <c r="G54" s="96"/>
      <c r="H54" s="97"/>
    </row>
    <row r="55" spans="3:5">
      <c r="C55" s="98"/>
      <c r="D55" s="98"/>
      <c r="E55" s="98"/>
    </row>
    <row r="62" spans="3:5">
      <c r="C62" s="98"/>
      <c r="D62" s="98"/>
      <c r="E62" s="98"/>
    </row>
    <row r="63" spans="3:7">
      <c r="C63" s="98"/>
      <c r="D63" s="98"/>
      <c r="E63" s="98"/>
      <c r="F63" s="96"/>
      <c r="G63" s="96"/>
    </row>
    <row r="64" spans="3:5">
      <c r="C64" s="98"/>
      <c r="D64" s="98"/>
      <c r="E64" s="98"/>
    </row>
    <row r="65" spans="3:5">
      <c r="C65" s="98"/>
      <c r="D65" s="98"/>
      <c r="E65" s="98"/>
    </row>
    <row r="67" spans="1:1">
      <c r="A67" s="130"/>
    </row>
    <row r="68" spans="1:1">
      <c r="A68" s="130"/>
    </row>
    <row r="69" spans="1:1">
      <c r="A69" s="131"/>
    </row>
    <row r="70" spans="1:7">
      <c r="A70" s="131"/>
      <c r="F70" s="96"/>
      <c r="G70" s="96"/>
    </row>
    <row r="71" spans="1:7">
      <c r="A71" s="131"/>
      <c r="F71" s="96"/>
      <c r="G71" s="96"/>
    </row>
    <row r="72" spans="1:7">
      <c r="A72" s="131"/>
      <c r="F72" s="96"/>
      <c r="G72" s="96"/>
    </row>
    <row r="73" spans="6:7">
      <c r="F73" s="132"/>
      <c r="G73" s="132"/>
    </row>
    <row r="74" spans="6:7">
      <c r="F74" s="96"/>
      <c r="G74" s="96"/>
    </row>
    <row r="75" spans="1:7">
      <c r="A75" s="130"/>
      <c r="F75" s="96"/>
      <c r="G75" s="96"/>
    </row>
    <row r="76" spans="1:7">
      <c r="A76" s="130"/>
      <c r="F76" s="96"/>
      <c r="G76" s="96"/>
    </row>
    <row r="77" spans="1:7">
      <c r="A77" s="130"/>
      <c r="F77" s="96"/>
      <c r="G77" s="96"/>
    </row>
    <row r="78" spans="1:7">
      <c r="A78" s="131"/>
      <c r="F78" s="96"/>
      <c r="G78" s="96"/>
    </row>
    <row r="79" spans="1:7">
      <c r="A79" s="131"/>
      <c r="F79" s="96"/>
      <c r="G79" s="96"/>
    </row>
    <row r="80" spans="1:7">
      <c r="A80" s="131"/>
      <c r="F80" s="96"/>
      <c r="G80" s="96"/>
    </row>
    <row r="81" spans="1:7">
      <c r="A81" s="131"/>
      <c r="F81" s="96"/>
      <c r="G81" s="96"/>
    </row>
    <row r="82" spans="6:7">
      <c r="F82" s="96"/>
      <c r="G82" s="96"/>
    </row>
    <row r="83" spans="6:7">
      <c r="F83" s="96"/>
      <c r="G83" s="96"/>
    </row>
    <row r="84" spans="6:7">
      <c r="F84" s="96"/>
      <c r="G84" s="96"/>
    </row>
  </sheetData>
  <printOptions horizontalCentered="1"/>
  <pageMargins left="1" right="1" top="1" bottom="1" header="0.5" footer="0.5"/>
  <pageSetup paperSize="1" scale="75" fitToWidth="0" fitToHeight="0" orientation="portrait"/>
  <headerFooter>
    <oddHeader>&amp;R&amp;10 
&amp;"Times New Roman,Italic"Organization Legal Name&amp;"Times New Roman,Regular"</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tabSelected="1" topLeftCell="A4" workbookViewId="0">
      <selection activeCell="D6" sqref="D6"/>
    </sheetView>
  </sheetViews>
  <sheetFormatPr defaultColWidth="11" defaultRowHeight="13.8" outlineLevelCol="5"/>
  <cols>
    <col min="1" max="1" width="3.33333333333333" customWidth="1"/>
    <col min="2" max="2" width="29" customWidth="1"/>
    <col min="3" max="4" width="13.7777777777778" customWidth="1"/>
    <col min="5" max="5" width="12.7777777777778" customWidth="1"/>
    <col min="6" max="6" width="37.8888888888889" customWidth="1"/>
  </cols>
  <sheetData>
    <row r="1" spans="1:6">
      <c r="A1" s="1" t="s">
        <v>80</v>
      </c>
      <c r="B1" s="2"/>
      <c r="C1" s="2"/>
      <c r="D1" s="2"/>
      <c r="E1" s="2"/>
      <c r="F1" s="2"/>
    </row>
    <row r="2" spans="1:6">
      <c r="A2" s="3"/>
      <c r="B2" s="3"/>
      <c r="C2" s="3"/>
      <c r="D2" s="3"/>
      <c r="E2" s="3"/>
      <c r="F2" s="3"/>
    </row>
    <row r="3" ht="41.4" spans="1:6">
      <c r="A3" s="4"/>
      <c r="B3" s="5" t="s">
        <v>0</v>
      </c>
      <c r="C3" s="6" t="s">
        <v>5</v>
      </c>
      <c r="D3" s="6" t="s">
        <v>6</v>
      </c>
      <c r="E3" s="6" t="s">
        <v>81</v>
      </c>
      <c r="F3" s="5" t="s">
        <v>82</v>
      </c>
    </row>
    <row r="4" ht="132" customHeight="1" spans="1:6">
      <c r="A4" s="7">
        <v>1</v>
      </c>
      <c r="B4" s="8" t="s">
        <v>83</v>
      </c>
      <c r="C4" s="9">
        <f>'Detailed Budget'!H11</f>
        <v>562.5</v>
      </c>
      <c r="D4" s="10">
        <f>'Detailed Budget'!I11</f>
        <v>2767.5</v>
      </c>
      <c r="E4" s="9">
        <f t="shared" ref="E4:E10" si="0">C4+D4</f>
        <v>3330</v>
      </c>
      <c r="F4" s="11" t="s">
        <v>84</v>
      </c>
    </row>
    <row r="5" ht="237" customHeight="1" spans="1:6">
      <c r="A5" s="7">
        <v>2</v>
      </c>
      <c r="B5" s="12" t="s">
        <v>85</v>
      </c>
      <c r="C5" s="9">
        <f>'Detailed Budget'!H18</f>
        <v>0</v>
      </c>
      <c r="D5" s="10">
        <f>'Detailed Budget'!I18</f>
        <v>8050</v>
      </c>
      <c r="E5" s="9">
        <f t="shared" si="0"/>
        <v>8050</v>
      </c>
      <c r="F5" s="13" t="s">
        <v>86</v>
      </c>
    </row>
    <row r="6" ht="283" customHeight="1" spans="1:6">
      <c r="A6" s="7">
        <v>3</v>
      </c>
      <c r="B6" s="12" t="s">
        <v>87</v>
      </c>
      <c r="C6" s="9">
        <f>'Detailed Budget'!H27</f>
        <v>20</v>
      </c>
      <c r="D6" s="10">
        <f>'Detailed Budget'!I27</f>
        <v>1160</v>
      </c>
      <c r="E6" s="7">
        <f t="shared" si="0"/>
        <v>1180</v>
      </c>
      <c r="F6" s="11" t="s">
        <v>88</v>
      </c>
    </row>
    <row r="7" ht="190" customHeight="1" spans="1:6">
      <c r="A7" s="7">
        <v>4</v>
      </c>
      <c r="B7" s="12" t="s">
        <v>89</v>
      </c>
      <c r="C7" s="9">
        <f>'Detailed Budget'!H33</f>
        <v>0</v>
      </c>
      <c r="D7" s="10">
        <f>'Detailed Budget'!I33</f>
        <v>720</v>
      </c>
      <c r="E7" s="7">
        <f t="shared" si="0"/>
        <v>720</v>
      </c>
      <c r="F7" s="13" t="s">
        <v>90</v>
      </c>
    </row>
    <row r="8" ht="117" customHeight="1" spans="1:6">
      <c r="A8" s="7">
        <v>5</v>
      </c>
      <c r="B8" s="12" t="s">
        <v>91</v>
      </c>
      <c r="C8" s="9">
        <f>'Detailed Budget'!H37</f>
        <v>330</v>
      </c>
      <c r="D8" s="10">
        <f>'Detailed Budget'!I37</f>
        <v>990</v>
      </c>
      <c r="E8" s="7">
        <f t="shared" si="0"/>
        <v>1320</v>
      </c>
      <c r="F8" s="11" t="s">
        <v>92</v>
      </c>
    </row>
    <row r="9" ht="99" customHeight="1" spans="1:6">
      <c r="A9" s="7">
        <v>6</v>
      </c>
      <c r="B9" s="12" t="s">
        <v>93</v>
      </c>
      <c r="C9" s="9">
        <f>'Detailed Budget'!H33</f>
        <v>0</v>
      </c>
      <c r="D9" s="10">
        <f>'Detailed Budget'!I41</f>
        <v>900</v>
      </c>
      <c r="E9" s="9">
        <f t="shared" si="0"/>
        <v>900</v>
      </c>
      <c r="F9" s="13" t="s">
        <v>94</v>
      </c>
    </row>
    <row r="10" ht="114" customHeight="1" spans="1:6">
      <c r="A10" s="7">
        <v>7</v>
      </c>
      <c r="B10" s="12" t="s">
        <v>77</v>
      </c>
      <c r="C10" s="7">
        <f>'Detailed Budget'!H45</f>
        <v>100</v>
      </c>
      <c r="D10" s="14">
        <f>'Detailed Budget'!I45</f>
        <v>412</v>
      </c>
      <c r="E10" s="7">
        <f t="shared" si="0"/>
        <v>512</v>
      </c>
      <c r="F10" s="13" t="s">
        <v>95</v>
      </c>
    </row>
    <row r="11" spans="1:6">
      <c r="A11" s="7"/>
      <c r="B11" s="12"/>
      <c r="C11" s="7"/>
      <c r="D11" s="14"/>
      <c r="E11" s="7"/>
      <c r="F11" s="15"/>
    </row>
    <row r="12" spans="1:6">
      <c r="A12" s="16"/>
      <c r="B12" s="16" t="s">
        <v>96</v>
      </c>
      <c r="C12" s="17">
        <f>C4+C5+C6+C7+C8+C9+C10</f>
        <v>1012.5</v>
      </c>
      <c r="D12" s="17">
        <f>D4+D5+D6+D7+D8+D9+D10</f>
        <v>14999.5</v>
      </c>
      <c r="E12" s="17">
        <f>E4+E5+E6+E7+E8+E9+E10</f>
        <v>16012</v>
      </c>
      <c r="F12" s="18"/>
    </row>
  </sheetData>
  <mergeCells count="1">
    <mergeCell ref="A1:F1"/>
  </mergeCells>
  <pageMargins left="0.7" right="0.7" top="0.75" bottom="0.75" header="0.3" footer="0.3"/>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p : p r o p e r t i e s   x m l n s : p = " h t t p : / / s c h e m a s . m i c r o s o f t . c o m / o f f i c e / 2 0 0 6 / m e t a d a t a / p r o p e r t i e s "   x m l n s : x s i = " h t t p : / / w w w . w 3 . o r g / 2 0 0 1 / X M L S c h e m a - i n s t a n c e "   x m l n s : p c = " h t t p : / / s c h e m a s . m i c r o s o f t . c o m / o f f i c e / i n f o p a t h / 2 0 0 7 / P a r t n e r C o n t r o l s " > < d o c u m e n t M a n a g e m e n t / > < / p : p r o p e r t i e s > 
</file>

<file path=customXml/item2.xml>��< ? x m l   v e r s i o n = " 1 . 0 " ? > < L o n g P r o p e r t i e s   x m l n s = " h t t p : / / s c h e m a s . m i c r o s o f t . c o m / o f f i c e / 2 0 0 6 / m e t a d a t a / l o n g P r o p e r t i e s " / > 
</file>

<file path=customXml/item3.xml>��< ? m s o - c o n t e n t T y p e ? > < F o r m T e m p l a t e s   x m l n s = " h t t p : / / s c h e m a s . m i c r o s o f t . c o m / s h a r e p o i n t / v 3 / c o n t e n t t y p e / f o r m s " > < D i s p l a y > D o c u m e n t L i b r a r y F o r m < / D i s p l a y > < E d i t > D o c u m e n t L i b r a r y F o r m < / E d i t > < N e w > D o c u m e n t L i b r a r y F o r m < / N e w > < / F o r m T e m p l a t e s > 
</file>

<file path=customXml/item4.xml>��< ? x m l   v e r s i o n = " 1 . 0 " ? > < c t : c o n t e n t T y p e S c h e m a   c t : _ = " "   m a : _ = " "   m a : c o n t e n t T y p e N a m e = " D o c u m e n t "   m a : c o n t e n t T y p e I D = " 0 x 0 1 0 1 0 0 8 2 6 D 4 F D 6 3 9 A 5 5 F 4 E A 8 8 2 9 C A F 0 5 3 6 7 1 E C "   m a : c o n t e n t T y p e V e r s i o n = " 1 "   m a : c o n t e n t T y p e D e s c r i p t i o n = " C r e a t e   a   n e w   d o c u m e n t . "   m a : c o n t e n t T y p e S c o p e = " "   m a : v e r s i o n I D = " 9 8 5 a 8 0 1 c a 4 7 c 0 7 e f 1 5 8 d 4 c 0 9 8 6 c 4 1 f 8 2 "   x m l n s : c t = " h t t p : / / s c h e m a s . m i c r o s o f t . c o m / o f f i c e / 2 0 0 6 / m e t a d a t a / c o n t e n t T y p e "   x m l n s : m a = " h t t p : / / s c h e m a s . m i c r o s o f t . c o m / o f f i c e / 2 0 0 6 / m e t a d a t a / p r o p e r t i e s / m e t a A t t r i b u t e s " >  
 < x s d : s c h e m a   t a r g e t N a m e s p a c e = " h t t p : / / s c h e m a s . m i c r o s o f t . c o m / o f f i c e / 2 0 0 6 / m e t a d a t a / p r o p e r t i e s "   m a : r o o t = " t r u e "   m a : f i e l d s I D = " 5 f 0 2 b c 5 d a 2 c a 1 3 c 9 2 5 c b 1 f d d f 5 4 3 8 0 8 e "   n s 2 : _ = " "   x m l n s : x s d = " h t t p : / / w w w . w 3 . o r g / 2 0 0 1 / X M L S c h e m a "   x m l n s : x s = " h t t p : / / w w w . w 3 . o r g / 2 0 0 1 / X M L S c h e m a "   x m l n s : p = " h t t p : / / s c h e m a s . m i c r o s o f t . c o m / o f f i c e / 2 0 0 6 / m e t a d a t a / p r o p e r t i e s "   x m l n s : n s 2 = " 7 1 c c 0 6 8 5 - 9 c c 9 - 4 0 4 2 - 8 2 6 d - f 4 f 9 7 5 7 7 3 4 d b " >  
 < x s d : i m p o r t   n a m e s p a c e = " 7 1 c c 0 6 8 5 - 9 c c 9 - 4 0 4 2 - 8 2 6 d - f 4 f 9 7 5 7 7 3 4 d b " / >  
 < x s d : e l e m e n t   n a m e = " p r o p e r t i e s " >  
 < x s d : c o m p l e x T y p e >  
 < x s d : s e q u e n c e >  
 < x s d : e l e m e n t   n a m e = " d o c u m e n t M a n a g e m e n t " >  
 < x s d : c o m p l e x T y p e >  
 < x s d : a l l >  
 < x s d : e l e m e n t   r e f = " n s 2 : S h a r e d W i t h U s e r s "   m i n O c c u r s = " 0 " / >  
 < / x s d : a l l >  
 < / x s d : c o m p l e x T y p e >  
 < / x s d : e l e m e n t >  
 < / x s d : s e q u e n c e >  
 < / x s d : c o m p l e x T y p e >  
 < / x s d : e l e m e n t >  
 < / x s d : s c h e m a >  
 < x s d : s c h e m a   t a r g e t N a m e s p a c e = " 7 1 c c 0 6 8 5 - 9 c c 9 - 4 0 4 2 - 8 2 6 d - f 4 f 9 7 5 7 7 3 4 d b " 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S h a r e d W i t h U s e r s "   m a : i n d e x = " 8 "   n i l l a b l e = " t r u e "   m a : d i s p l a y N a m e = " S h a r e d   W i t h "   m a : i n t e r n a l N a m e = " S h a r e d W i t h U s e r s "   m a : r e a d O n l y = " t r u e " >  
 < x s d : c o m p l e x T y p e >  
 < x s d : c o m p l e x C o n t e n t >  
 < x s d : e x t e n s i o n   b a s e = " d m s : U s e r M u l t i " > 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C o n t e n t   T y p e " / >  
 < x s d : e l e m e n t   r e f = " d c : t i t l e "   m i n O c c u r s = " 0 "   m a x O c c u r s = " 1 "   m a : i n d e x = " 4 "   m a : d i s p l a y N a m e = " T i t l e " / > 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Props1.xml><?xml version="1.0" encoding="utf-8"?>
<ds:datastoreItem xmlns:ds="http://schemas.openxmlformats.org/officeDocument/2006/customXml" ds:itemID="{81BF0A2B-6755-49E5-BEB4-32E5A4F4707C}">
  <ds:schemaRefs/>
</ds:datastoreItem>
</file>

<file path=customXml/itemProps2.xml><?xml version="1.0" encoding="utf-8"?>
<ds:datastoreItem xmlns:ds="http://schemas.openxmlformats.org/officeDocument/2006/customXml" ds:itemID="{C786AE91-7433-4749-8CE5-C2837D6B9EF6}">
  <ds:schemaRefs/>
</ds:datastoreItem>
</file>

<file path=customXml/itemProps3.xml><?xml version="1.0" encoding="utf-8"?>
<ds:datastoreItem xmlns:ds="http://schemas.openxmlformats.org/officeDocument/2006/customXml" ds:itemID="{42845297-50E2-4D1F-B5C0-DF5D8A095357}">
  <ds:schemaRefs/>
</ds:datastoreItem>
</file>

<file path=customXml/itemProps4.xml><?xml version="1.0" encoding="utf-8"?>
<ds:datastoreItem xmlns:ds="http://schemas.openxmlformats.org/officeDocument/2006/customXml" ds:itemID="{F64B0711-8039-404D-A1A3-9D61D9B8BB7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Detailed Budget</vt:lpstr>
      <vt:lpstr>Budget Narrative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SAFARI</cp:lastModifiedBy>
  <dcterms:created xsi:type="dcterms:W3CDTF">2003-11-17T20:19:00Z</dcterms:created>
  <cp:lastPrinted>2026-06-03T09:45:00Z</cp:lastPrinted>
  <dcterms:modified xsi:type="dcterms:W3CDTF">2026-06-24T16:34:44Z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te Type">
    <vt:lpwstr>Budget</vt:lpwstr>
  </property>
  <property fmtid="{D5CDD505-2E9C-101B-9397-08002B2CF9AE}" pid="3" name="ContentTypeId">
    <vt:lpwstr>0x010100826D4FD639A55F4EA8829CAF053671EC</vt:lpwstr>
  </property>
  <property fmtid="{D5CDD505-2E9C-101B-9397-08002B2CF9AE}" pid="4" name="ICV">
    <vt:lpwstr>152BA409A96B4D9D8141C3F33E448115_13</vt:lpwstr>
  </property>
  <property fmtid="{D5CDD505-2E9C-101B-9397-08002B2CF9AE}" pid="5" name="KSOProductBuildVer">
    <vt:lpwstr>1036-12.2.0.23196</vt:lpwstr>
  </property>
</Properties>
</file>