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700" windowHeight="4416" activeTab="1"/>
  </bookViews>
  <sheets>
    <sheet name="Detailed Budget" sheetId="1" r:id="rId1"/>
    <sheet name="Budget Narrative" sheetId="2" r:id="rId2"/>
  </sheets>
  <definedNames>
    <definedName name="_xlnm.Print_Area" localSheetId="0">'Detailed Budget'!$A$1:$J$46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A44"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<sst xmlns="http://schemas.openxmlformats.org/spreadsheetml/2006/main" count="112" uniqueCount="97">
  <si>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</si>
  <si>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</si>
  <si>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</si>
  <si>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</si>
  <si>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</si>
  <si>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</si>
  <si>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</si>
  <si>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</si>
  <si>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</si>
  <si>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</si>
  <si>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</si>
  <si>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</si>
  <si>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</si>
  <si>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</si>
  <si>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Public Health Officer / Epidemiologist</t>
  </si>
  <si>
    <t>1.3</t>
  </si>
  <si>
    <t>Monitoring and Evaluation Officer</t>
  </si>
  <si>
    <t>1.4</t>
  </si>
  <si>
    <t>Community Awareness and Mobilization Officer</t>
  </si>
  <si>
    <t>1.5</t>
  </si>
  <si>
    <t>Accountant-Cashier</t>
  </si>
  <si>
    <t>Sub/Total saliries</t>
  </si>
  <si>
    <t xml:space="preserve">II. Activity Costs </t>
  </si>
  <si>
    <t>2.1</t>
  </si>
  <si>
    <t>Mass awareness campaigns</t>
  </si>
  <si>
    <t>Campaigns</t>
  </si>
  <si>
    <t>2.2</t>
  </si>
  <si>
    <t>Ebola prevention kits</t>
  </si>
  <si>
    <t>Kits</t>
  </si>
  <si>
    <t>2.6</t>
  </si>
  <si>
    <t>Broadcast radio programs</t>
  </si>
  <si>
    <t>Items</t>
  </si>
  <si>
    <t>2.8</t>
  </si>
  <si>
    <t>Strengthening of Health Development Committees in the health facilities benefiting from the kits</t>
  </si>
  <si>
    <t>Training</t>
  </si>
  <si>
    <t>2.10</t>
  </si>
  <si>
    <t>Advocacy meetings with local authorities</t>
  </si>
  <si>
    <t>Sub/Total activity costs</t>
  </si>
  <si>
    <t xml:space="preserve">V. Equipment </t>
  </si>
  <si>
    <t>4.1</t>
  </si>
  <si>
    <t>Motorcycle rental for supervision activities</t>
  </si>
  <si>
    <t>Days</t>
  </si>
  <si>
    <t>4.2</t>
  </si>
  <si>
    <t>Procurement of laptops</t>
  </si>
  <si>
    <t>4.3</t>
  </si>
  <si>
    <t>Office consumables</t>
  </si>
  <si>
    <t>Monthly cost</t>
  </si>
  <si>
    <t>4.4</t>
  </si>
  <si>
    <t>T-Shirts for visibility</t>
  </si>
  <si>
    <t>4.5</t>
  </si>
  <si>
    <t>Promotional banners</t>
  </si>
  <si>
    <t>4.6</t>
  </si>
  <si>
    <t>Procurement of megaphones for awareness campaigns</t>
  </si>
  <si>
    <t>Sub/Total Equipment</t>
  </si>
  <si>
    <t>VI. Monitoring and Evaluation (M&amp;E)</t>
  </si>
  <si>
    <t>5.5</t>
  </si>
  <si>
    <t>Land Cruiser rental for monitoring and evaluation activities</t>
  </si>
  <si>
    <t>5.6</t>
  </si>
  <si>
    <t>Per diem for Coordinator</t>
  </si>
  <si>
    <t>Days/Quarter</t>
  </si>
  <si>
    <t>5.7</t>
  </si>
  <si>
    <t>Per diem for Monitoring &amp; evaluation Officer</t>
  </si>
  <si>
    <t>Days/Month</t>
  </si>
  <si>
    <t>Sub/Total Monitoring and Evaluation (M&amp;E)</t>
  </si>
  <si>
    <t>IV. Space and Utilities</t>
  </si>
  <si>
    <t>3.1</t>
  </si>
  <si>
    <t>Office Rent</t>
  </si>
  <si>
    <t>Month</t>
  </si>
  <si>
    <t>3.4</t>
  </si>
  <si>
    <t>Phone call</t>
  </si>
  <si>
    <t>Airtime cards</t>
  </si>
  <si>
    <t xml:space="preserve">VII. Contractual Services </t>
  </si>
  <si>
    <t>6.1</t>
  </si>
  <si>
    <t>Payment of per diems to volunteers conducting awareness sessions</t>
  </si>
  <si>
    <t>Sub/Total Contractual Services</t>
  </si>
  <si>
    <t>Total Direct Costs</t>
  </si>
  <si>
    <t xml:space="preserve">INDIRECT COSTS </t>
  </si>
  <si>
    <t>Administrative costs</t>
  </si>
  <si>
    <t>Percent</t>
  </si>
  <si>
    <t>GENERAL TOTAL</t>
  </si>
  <si>
    <t>Budget Narrative</t>
  </si>
  <si>
    <t>Total Costs (USA)</t>
  </si>
  <si>
    <t>The budget explanatory note</t>
  </si>
  <si>
    <t xml:space="preserve"> Salaries</t>
  </si>
  <si>
    <t>USD 3,330 will be spend on staff salaries for a period of 3 months, covering one Coordinator/Project Manager; one WASH / Environmental Specialist, one Monitoring and Evaluation Officer, one Community Awareness and Mobilization Officer; and one Accountant-Cashier. The local contribution amounts to USD 563; while GlobalGiving's contribution amounts to USD 2,768.</t>
  </si>
  <si>
    <t xml:space="preserve">Activity Costs </t>
  </si>
  <si>
    <t>USD 8,050 will be spend on project activities. A total of USD 450 will be allocated to the organization of 3 mass awareness campaigns at a cost of USD 150 per campaign. An amount of USD 4000 will be used to purchase 40 Ebola prevention kits at a cost of USD 100 per kit. An amount of USD 600 will be spend to 12 broadcast radio programs on at a cost of USD 50 per broadcast. An amount of USD 2,000 will be spend to the strengthening of Local Lake Protection Committees to a three days. An amount of USD 1,500 will be spend for the advocacy meetings with local authorities to a 6 days at a cost of USD 250 per meeting.  The entire amount of USD 8,050 will be funded by GlobalGiving.</t>
  </si>
  <si>
    <t>Equipments</t>
  </si>
  <si>
    <t>USD 1,180 will be spend on the purchase of equipment and project supplies. A total of USD 300 will be allocated for motorcycle rental to support activity supervision, at a cost of USD 50 per day for 2 days per month over 3 months. An additional USD 500 will be allocated for the purchase of one laptop computers at a cost of USD 500. Office supplies and consumables will cost USD 120, calculated at USD 40 per month for 3 months. Furthermore, USD 80 will be spend on printing 8 T-shirts for project visibility at a cost of USD 10 per T-shirt, and USD 60 will be spend on printing 4 banners at a cost of USD 30 per banner. An amount of  USD 120 will be spend for the purchase of 3 megaphones for awareness campaigns at a cost of USD 40 per megaphone. The local contribution amounts to USD 20, while the project contribution amounts to USD 1,160.</t>
  </si>
  <si>
    <t>Monitoring and Evaluation (M&amp;E)</t>
  </si>
  <si>
    <t>USD 720 will be spend on monitoring and evaluation activities. Of this amount, USD 600 will be allocated to the rental of a Land Cruiser vehicle at a cost of USD 150 per day for 1 day per month over a period of 3 months. A total of USD 60 will cover the Coordinator’s per diem, calculated at USD 10 per day for 2 days per month over 3 months. Additionally, USD 60 will be allocated for the Monitoring and Evaluation Officer’s per diem, calculated at USD 10 per day for 2 days per month over 3 months. The entire amount of USD 720 will be funded by GlobalGiving.</t>
  </si>
  <si>
    <t>Space and Utilities</t>
  </si>
  <si>
    <t>USD 1,320 will be spend on office rental and operational expenses. Office rent amounts to USD 1050, calculated at USD 350 per month for 3 months. An amount of USD 270 will be spend to the communication, calculated at USD 90 per month for 3 months. The local contribution amounts to USD 330, while the project contribution amounts to USD 990.</t>
  </si>
  <si>
    <t xml:space="preserve">Contractual Services </t>
  </si>
  <si>
    <t>USD 900 will be spend on various project-related services. A total of USD 900 will be allocated to stipends per diems for 6 volunteesr conducting awareness sessions, calculated at USD 50 per person per month for 3 months.  The entire amount of USD 900 will be funded by GlobalGiving.</t>
  </si>
  <si>
    <t>USD 512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412.</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</si>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</sst>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s>
  <fonts count="33">
    <font>
      <sz val="11"/>
      <name val="Times New Roman"/>
      <charset val="134"/>
    </font>
    <font>
      <b/>
      <sz val="11"/>
      <name val="Times New Roman"/>
      <charset val="134"/>
    </font>
    <font>
      <b/>
      <i/>
      <sz val="11"/>
      <name val="Times New Roman"/>
      <charset val="134"/>
    </font>
    <font>
      <sz val="11"/>
      <color rgb="FFFF0000"/>
      <name val="Times New Roman"/>
      <charset val="134"/>
    </font>
    <font>
      <u/>
      <sz val="11"/>
      <name val="Times New Roman"/>
      <charset val="134"/>
    </font>
    <font>
      <b/>
      <sz val="11"/>
      <color rgb="FFFF0000"/>
      <name val="Times New Roman"/>
      <charset val="134"/>
    </font>
    <font>
      <b/>
      <i/>
      <sz val="11"/>
      <color theme="0"/>
      <name val="Times New Roman"/>
      <charset val="134"/>
    </font>
    <font>
      <u/>
      <sz val="11"/>
      <color rgb="FFFF0000"/>
      <name val="Times New Roman"/>
      <charset val="134"/>
    </font>
    <font>
      <b/>
      <sz val="11"/>
      <color theme="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9"/>
      <name val="Tahoma"/>
      <charset val="134"/>
    </font>
    <font>
      <sz val="10"/>
      <name val="SimSun"/>
      <charset val="134"/>
    </font>
    <font>
      <sz val="9"/>
      <name val="Tahoma"/>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6795556505"/>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10"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0" borderId="5" applyNumberFormat="0" applyAlignment="0" applyProtection="0">
      <alignment vertical="center"/>
    </xf>
    <xf numFmtId="0" fontId="20" fillId="11" borderId="6" applyNumberFormat="0" applyAlignment="0" applyProtection="0">
      <alignment vertical="center"/>
    </xf>
    <xf numFmtId="0" fontId="21" fillId="11" borderId="5" applyNumberFormat="0" applyAlignment="0" applyProtection="0">
      <alignment vertical="center"/>
    </xf>
    <xf numFmtId="0" fontId="22" fillId="12"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cellStyleXfs>
  <cellXfs count="133">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wrapText="1"/>
    </xf>
    <xf numFmtId="0" fontId="0" fillId="3" borderId="1" xfId="0" applyFill="1" applyBorder="1" applyAlignment="1">
      <alignment horizontal="center" vertical="center"/>
    </xf>
    <xf numFmtId="0" fontId="0" fillId="0" borderId="1" xfId="0" applyBorder="1"/>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0" fontId="2" fillId="2" borderId="1" xfId="0" applyFont="1" applyFill="1" applyBorder="1"/>
    <xf numFmtId="0" fontId="0" fillId="0" borderId="0" xfId="0" applyFont="1"/>
    <xf numFmtId="0" fontId="3" fillId="0" borderId="0" xfId="0" applyFont="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2"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2"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2"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top"/>
      <protection locked="0"/>
    </xf>
    <xf numFmtId="0" fontId="0" fillId="0" borderId="1" xfId="0" applyNumberFormat="1" applyFont="1" applyFill="1" applyBorder="1" applyAlignment="1" applyProtection="1">
      <alignment horizontal="left" vertical="center" wrapText="1"/>
      <protection locked="0"/>
    </xf>
    <xf numFmtId="178" fontId="5" fillId="6" borderId="1" xfId="0" applyNumberFormat="1" applyFont="1" applyFill="1" applyBorder="1" applyAlignment="1" applyProtection="1">
      <alignment horizontal="center" vertical="center"/>
    </xf>
    <xf numFmtId="178" fontId="2" fillId="6"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protection locked="0"/>
    </xf>
    <xf numFmtId="0" fontId="3" fillId="0" borderId="1" xfId="0" applyFont="1" applyBorder="1"/>
    <xf numFmtId="178" fontId="3" fillId="0" borderId="1" xfId="0" applyNumberFormat="1" applyFont="1" applyBorder="1"/>
    <xf numFmtId="0" fontId="0" fillId="0" borderId="0" xfId="0" applyFont="1" applyAlignment="1">
      <alignment horizontal="left" vertical="center" wrapText="1"/>
    </xf>
    <xf numFmtId="178" fontId="3" fillId="0" borderId="1" xfId="0" applyNumberFormat="1" applyFont="1" applyFill="1" applyBorder="1" applyAlignment="1" applyProtection="1">
      <alignment horizontal="center" vertical="top"/>
      <protection locked="0"/>
    </xf>
    <xf numFmtId="9" fontId="3" fillId="0" borderId="1" xfId="0" applyNumberFormat="1" applyFont="1" applyFill="1" applyBorder="1" applyAlignment="1" applyProtection="1">
      <alignment horizontal="center" vertical="top"/>
      <protection locked="0"/>
    </xf>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178" fontId="1" fillId="7" borderId="1" xfId="0" applyNumberFormat="1" applyFont="1" applyFill="1" applyBorder="1" applyAlignment="1" applyProtection="1">
      <alignment horizontal="center" vertical="center"/>
    </xf>
    <xf numFmtId="178" fontId="2" fillId="7" borderId="1" xfId="0" applyNumberFormat="1" applyFont="1" applyFill="1" applyBorder="1" applyAlignment="1" applyProtection="1">
      <alignment horizontal="left" vertical="center"/>
    </xf>
    <xf numFmtId="1" fontId="6" fillId="7" borderId="1" xfId="3" applyNumberFormat="1" applyFont="1" applyFill="1" applyBorder="1" applyAlignment="1" applyProtection="1">
      <alignment horizontal="right" vertical="center"/>
      <protection locked="0"/>
    </xf>
    <xf numFmtId="3" fontId="3" fillId="0" borderId="1" xfId="0" applyNumberFormat="1" applyFont="1" applyFill="1" applyBorder="1" applyAlignment="1" applyProtection="1">
      <alignment horizontal="center" vertical="top"/>
      <protection locked="0"/>
    </xf>
    <xf numFmtId="3" fontId="7" fillId="0" borderId="1" xfId="0" applyNumberFormat="1" applyFont="1" applyFill="1" applyBorder="1" applyAlignment="1" applyProtection="1">
      <alignment horizontal="center" vertical="top"/>
      <protection locked="0"/>
    </xf>
    <xf numFmtId="0" fontId="3" fillId="5" borderId="1" xfId="0" applyNumberFormat="1" applyFont="1" applyFill="1" applyBorder="1" applyAlignment="1" applyProtection="1">
      <alignment horizontal="left"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178" fontId="8" fillId="7" borderId="1" xfId="0" applyNumberFormat="1" applyFont="1" applyFill="1" applyBorder="1" applyAlignment="1" applyProtection="1">
      <alignment horizontal="center" vertical="center"/>
    </xf>
    <xf numFmtId="178" fontId="6" fillId="7" borderId="1" xfId="0" applyNumberFormat="1" applyFont="1" applyFill="1" applyBorder="1" applyAlignment="1" applyProtection="1">
      <alignment horizontal="left" vertical="center"/>
    </xf>
    <xf numFmtId="0" fontId="3"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0" fontId="0" fillId="0" borderId="0" xfId="0" applyFill="1"/>
    <xf numFmtId="178" fontId="3" fillId="0" borderId="0" xfId="0" applyNumberFormat="1" applyFont="1" applyFill="1"/>
    <xf numFmtId="178"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3" fontId="0" fillId="0" borderId="1" xfId="0" applyNumberFormat="1" applyFont="1" applyFill="1" applyBorder="1" applyAlignment="1" applyProtection="1">
      <alignment horizontal="right" vertical="top"/>
      <protection locked="0"/>
    </xf>
    <xf numFmtId="178" fontId="0" fillId="0" borderId="0" xfId="0" applyNumberFormat="1" applyFont="1" applyFill="1"/>
    <xf numFmtId="0" fontId="0" fillId="0" borderId="0" xfId="0" applyFont="1" applyFill="1"/>
    <xf numFmtId="0" fontId="3" fillId="0" borderId="0" xfId="0" applyFont="1" applyFill="1"/>
    <xf numFmtId="0" fontId="0" fillId="8" borderId="0" xfId="0" applyFont="1" applyFill="1"/>
    <xf numFmtId="0" fontId="0" fillId="8" borderId="0" xfId="0" applyFill="1"/>
    <xf numFmtId="178" fontId="3" fillId="3" borderId="1" xfId="0" applyNumberFormat="1" applyFont="1" applyFill="1" applyBorder="1"/>
    <xf numFmtId="178" fontId="3" fillId="0" borderId="1" xfId="0" applyNumberFormat="1" applyFont="1" applyBorder="1" applyAlignment="1">
      <alignment horizontal="right"/>
    </xf>
    <xf numFmtId="178" fontId="0" fillId="0" borderId="0" xfId="0" applyNumberFormat="1" applyFill="1" applyBorder="1"/>
    <xf numFmtId="0" fontId="0" fillId="3" borderId="1" xfId="0" applyNumberFormat="1" applyFont="1" applyFill="1" applyBorder="1" applyAlignment="1" applyProtection="1">
      <alignment vertical="center"/>
      <protection locked="0"/>
    </xf>
    <xf numFmtId="1" fontId="3" fillId="3" borderId="1" xfId="0" applyNumberFormat="1" applyFont="1" applyFill="1" applyBorder="1" applyAlignment="1" applyProtection="1">
      <alignment horizontal="center" vertical="top"/>
      <protection locked="0"/>
    </xf>
    <xf numFmtId="0" fontId="0" fillId="0" borderId="0" xfId="0" applyFill="1" applyAlignment="1">
      <alignment horizontal="right"/>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horizontal="right" vertical="center"/>
      <protection locked="0"/>
    </xf>
    <xf numFmtId="3" fontId="3" fillId="3" borderId="1" xfId="0" applyNumberFormat="1" applyFont="1" applyFill="1" applyBorder="1" applyAlignment="1" applyProtection="1">
      <alignment horizontal="center" vertical="top"/>
      <protection locked="0"/>
    </xf>
    <xf numFmtId="3" fontId="0"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178" fontId="0" fillId="0" borderId="0" xfId="0" applyNumberFormat="1" applyAlignment="1">
      <alignment horizontal="left" vertical="top"/>
    </xf>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4"/>
  <sheetViews>
    <sheetView topLeftCell="C31" workbookViewId="0">
      <selection activeCell="C16" sqref="C16"/>
    </sheetView>
  </sheetViews>
  <sheetFormatPr defaultColWidth="9" defaultRowHeight="13.8"/>
  <cols>
    <col min="1" max="1" width="4.33333333333333" style="21" customWidth="1"/>
    <col min="2" max="2" width="2.55555555555556" customWidth="1"/>
    <col min="3" max="3" width="44.5555555555556" customWidth="1"/>
    <col min="4" max="4" width="11.5555555555556" customWidth="1"/>
    <col min="5" max="5" width="7.33333333333333" customWidth="1"/>
    <col min="6" max="6" width="6.11111111111111" style="22" customWidth="1"/>
    <col min="7" max="7" width="9.11111111111111" style="22" customWidth="1"/>
    <col min="8" max="8" width="9.33333333333333" style="23" customWidth="1"/>
    <col min="9" max="9" width="8.44444444444444" style="23" customWidth="1"/>
    <col min="10" max="10" width="9.66666666666667" style="24" customWidth="1"/>
  </cols>
  <sheetData>
    <row r="1" spans="1:16">
      <c r="A1" s="25"/>
      <c r="B1" s="26"/>
      <c r="C1" s="26"/>
      <c r="D1" s="26"/>
      <c r="E1" s="26"/>
      <c r="F1" s="26"/>
      <c r="G1" s="26"/>
      <c r="H1" s="26"/>
      <c r="I1" s="26"/>
      <c r="J1" s="26"/>
      <c r="K1" s="99"/>
      <c r="L1" s="99"/>
      <c r="M1" s="99"/>
      <c r="N1" s="99"/>
      <c r="O1" s="99"/>
      <c r="P1" s="99"/>
    </row>
    <row r="2" ht="53.4" customHeight="1" spans="1:16">
      <c r="A2" s="27"/>
      <c r="B2" s="28"/>
      <c r="C2" s="29" t="s">
        <v>0</v>
      </c>
      <c r="D2" s="29" t="s">
        <v>1</v>
      </c>
      <c r="E2" s="29" t="s">
        <v>2</v>
      </c>
      <c r="F2" s="30" t="s">
        <v>3</v>
      </c>
      <c r="G2" s="30" t="s">
        <v>4</v>
      </c>
      <c r="H2" s="30" t="s">
        <v>5</v>
      </c>
      <c r="I2" s="30" t="s">
        <v>6</v>
      </c>
      <c r="J2" s="30" t="s">
        <v>7</v>
      </c>
      <c r="K2" s="100"/>
      <c r="L2" s="101"/>
      <c r="M2" s="101"/>
      <c r="N2" s="99"/>
      <c r="O2" s="99"/>
      <c r="P2" s="99"/>
    </row>
    <row r="3" spans="1:16">
      <c r="A3" s="31"/>
      <c r="B3" s="31"/>
      <c r="C3" s="32" t="s">
        <v>8</v>
      </c>
      <c r="D3" s="31"/>
      <c r="E3" s="31"/>
      <c r="F3" s="33"/>
      <c r="G3" s="33"/>
      <c r="H3" s="34"/>
      <c r="I3" s="33"/>
      <c r="J3" s="33"/>
      <c r="K3" s="101"/>
      <c r="L3" s="101"/>
      <c r="M3" s="101"/>
      <c r="N3" s="99"/>
      <c r="O3" s="99"/>
      <c r="P3" s="99"/>
    </row>
    <row r="4" spans="1:16">
      <c r="A4" s="35" t="s">
        <v>9</v>
      </c>
      <c r="B4" s="36"/>
      <c r="C4" s="36"/>
      <c r="D4" s="36"/>
      <c r="E4" s="36"/>
      <c r="F4" s="37"/>
      <c r="G4" s="37"/>
      <c r="H4" s="38"/>
      <c r="I4" s="102"/>
      <c r="J4" s="103"/>
      <c r="K4" s="101"/>
      <c r="L4" s="101"/>
      <c r="M4" s="101"/>
      <c r="N4" s="99"/>
      <c r="O4" s="99"/>
      <c r="P4" s="99"/>
    </row>
    <row r="5" spans="1:16">
      <c r="A5" s="39"/>
      <c r="B5" s="40"/>
      <c r="C5" s="36"/>
      <c r="D5" s="36"/>
      <c r="E5" s="41"/>
      <c r="F5" s="42"/>
      <c r="G5" s="43"/>
      <c r="H5" s="44"/>
      <c r="I5" s="104"/>
      <c r="J5" s="105"/>
      <c r="K5" s="101"/>
      <c r="L5" s="101"/>
      <c r="M5" s="101"/>
      <c r="N5" s="99"/>
      <c r="O5" s="99"/>
      <c r="P5" s="99"/>
    </row>
    <row r="6" spans="1:16">
      <c r="A6" s="45" t="s">
        <v>10</v>
      </c>
      <c r="B6" s="40"/>
      <c r="C6" s="36" t="s">
        <v>11</v>
      </c>
      <c r="D6" s="36" t="s">
        <v>12</v>
      </c>
      <c r="E6" s="41">
        <v>1</v>
      </c>
      <c r="F6" s="42">
        <v>3</v>
      </c>
      <c r="G6" s="46">
        <v>300</v>
      </c>
      <c r="H6" s="47">
        <f>E6*F6*G6*25%</f>
        <v>225</v>
      </c>
      <c r="I6" s="106">
        <f>E6*F6*G6*75%</f>
        <v>675</v>
      </c>
      <c r="J6" s="107">
        <f>H6+I6</f>
        <v>900</v>
      </c>
      <c r="K6" s="101"/>
      <c r="L6" s="101"/>
      <c r="M6" s="101"/>
      <c r="N6" s="99"/>
      <c r="O6" s="99"/>
      <c r="P6" s="99"/>
    </row>
    <row r="7" spans="1:16">
      <c r="A7" s="45" t="s">
        <v>13</v>
      </c>
      <c r="B7" s="36"/>
      <c r="C7" s="36" t="s">
        <v>14</v>
      </c>
      <c r="D7" s="36" t="s">
        <v>12</v>
      </c>
      <c r="E7" s="41">
        <v>1</v>
      </c>
      <c r="F7" s="42">
        <v>3</v>
      </c>
      <c r="G7" s="46">
        <v>200</v>
      </c>
      <c r="H7" s="47">
        <f>E7*F7*G7*0%</f>
        <v>0</v>
      </c>
      <c r="I7" s="106">
        <f>E7*F7*G7*100%</f>
        <v>600</v>
      </c>
      <c r="J7" s="107">
        <f t="shared" ref="J7:J10" si="0">H7+I7</f>
        <v>600</v>
      </c>
      <c r="K7" s="101"/>
      <c r="L7" s="101"/>
      <c r="M7" s="101"/>
      <c r="N7" s="99"/>
      <c r="O7" s="99"/>
      <c r="P7" s="99"/>
    </row>
    <row r="8" spans="1:16">
      <c r="A8" s="45" t="s">
        <v>15</v>
      </c>
      <c r="B8" s="36"/>
      <c r="C8" s="36" t="s">
        <v>16</v>
      </c>
      <c r="D8" s="36" t="s">
        <v>12</v>
      </c>
      <c r="E8" s="41">
        <v>1</v>
      </c>
      <c r="F8" s="42">
        <v>3</v>
      </c>
      <c r="G8" s="46">
        <v>250</v>
      </c>
      <c r="H8" s="47">
        <f>E8*F8*G8*25%</f>
        <v>187.5</v>
      </c>
      <c r="I8" s="106">
        <f>E8*F8*G8*75%</f>
        <v>562.5</v>
      </c>
      <c r="J8" s="107">
        <f t="shared" si="0"/>
        <v>750</v>
      </c>
      <c r="K8" s="101"/>
      <c r="L8" s="101"/>
      <c r="M8" s="101"/>
      <c r="N8" s="99"/>
      <c r="O8" s="99"/>
      <c r="P8" s="99"/>
    </row>
    <row r="9" spans="1:16">
      <c r="A9" s="45" t="s">
        <v>17</v>
      </c>
      <c r="B9" s="36"/>
      <c r="C9" s="48" t="s">
        <v>18</v>
      </c>
      <c r="D9" s="36" t="s">
        <v>12</v>
      </c>
      <c r="E9" s="41">
        <v>1</v>
      </c>
      <c r="F9" s="42">
        <v>3</v>
      </c>
      <c r="G9" s="49">
        <v>160</v>
      </c>
      <c r="H9" s="50">
        <f>E9*F9*G9*0%</f>
        <v>0</v>
      </c>
      <c r="I9" s="108">
        <f>E9*F9*G9*100%</f>
        <v>480</v>
      </c>
      <c r="J9" s="50">
        <f t="shared" si="0"/>
        <v>480</v>
      </c>
      <c r="K9" s="101"/>
      <c r="L9" s="101"/>
      <c r="M9" s="101"/>
      <c r="N9" s="99"/>
      <c r="O9" s="99"/>
      <c r="P9" s="99"/>
    </row>
    <row r="10" spans="1:16">
      <c r="A10" s="45" t="s">
        <v>19</v>
      </c>
      <c r="B10" s="36"/>
      <c r="C10" s="36" t="s">
        <v>20</v>
      </c>
      <c r="D10" s="36" t="s">
        <v>12</v>
      </c>
      <c r="E10" s="41">
        <v>1</v>
      </c>
      <c r="F10" s="42">
        <v>3</v>
      </c>
      <c r="G10" s="46">
        <v>200</v>
      </c>
      <c r="H10" s="47">
        <f t="shared" ref="H10" si="1">E10*F10*G10*25%</f>
        <v>150</v>
      </c>
      <c r="I10" s="106">
        <f t="shared" ref="I10" si="2">E10*F10*G10*75%</f>
        <v>450</v>
      </c>
      <c r="J10" s="107">
        <f t="shared" si="0"/>
        <v>600</v>
      </c>
      <c r="K10" s="101"/>
      <c r="L10" s="101"/>
      <c r="M10" s="101"/>
      <c r="N10" s="99"/>
      <c r="O10" s="99"/>
      <c r="P10" s="99"/>
    </row>
    <row r="11" spans="1:16">
      <c r="A11" s="51"/>
      <c r="B11" s="51"/>
      <c r="C11" s="51" t="s">
        <v>21</v>
      </c>
      <c r="D11" s="51"/>
      <c r="E11" s="51"/>
      <c r="F11" s="52"/>
      <c r="G11" s="52"/>
      <c r="H11" s="53">
        <f>H6+H7+H8+H9+H10</f>
        <v>562.5</v>
      </c>
      <c r="I11" s="53">
        <f t="shared" ref="I11:J11" si="3">I6+I7+I8+I9+I10</f>
        <v>2767.5</v>
      </c>
      <c r="J11" s="53">
        <f t="shared" si="3"/>
        <v>3330</v>
      </c>
      <c r="K11" s="101"/>
      <c r="L11" s="101"/>
      <c r="M11" s="101"/>
      <c r="N11" s="99"/>
      <c r="O11" s="99"/>
      <c r="P11" s="99"/>
    </row>
    <row r="12" spans="1:16">
      <c r="A12" s="35" t="s">
        <v>22</v>
      </c>
      <c r="B12" s="36"/>
      <c r="C12" s="36"/>
      <c r="D12" s="36"/>
      <c r="E12" s="36"/>
      <c r="F12" s="54"/>
      <c r="G12" s="54"/>
      <c r="H12" s="55"/>
      <c r="I12" s="109"/>
      <c r="J12" s="80"/>
      <c r="K12" s="101"/>
      <c r="L12" s="101"/>
      <c r="M12" s="101"/>
      <c r="N12" s="99"/>
      <c r="O12" s="99"/>
      <c r="P12" s="99"/>
    </row>
    <row r="13" spans="1:16">
      <c r="A13" s="56" t="s">
        <v>23</v>
      </c>
      <c r="B13" s="57"/>
      <c r="C13" s="11" t="s">
        <v>24</v>
      </c>
      <c r="D13" s="11" t="s">
        <v>25</v>
      </c>
      <c r="E13" s="41">
        <v>2</v>
      </c>
      <c r="F13" s="41">
        <v>3</v>
      </c>
      <c r="G13" s="41">
        <v>75</v>
      </c>
      <c r="H13" s="58">
        <f>E13*F13*G13*0%</f>
        <v>0</v>
      </c>
      <c r="I13" s="110">
        <f>E13*F13*G13*100%</f>
        <v>450</v>
      </c>
      <c r="J13" s="111">
        <f>H13+I13</f>
        <v>450</v>
      </c>
      <c r="K13" s="101"/>
      <c r="L13" s="101"/>
      <c r="M13" s="101"/>
      <c r="N13" s="99"/>
      <c r="O13" s="99"/>
      <c r="P13" s="99"/>
    </row>
    <row r="14" spans="1:16">
      <c r="A14" s="56" t="s">
        <v>26</v>
      </c>
      <c r="B14" s="36"/>
      <c r="C14" t="s">
        <v>27</v>
      </c>
      <c r="D14" s="11" t="s">
        <v>28</v>
      </c>
      <c r="E14" s="59">
        <v>40</v>
      </c>
      <c r="F14" s="41">
        <v>1</v>
      </c>
      <c r="G14" s="41">
        <v>100</v>
      </c>
      <c r="H14" s="58">
        <f>E14*F14*G14*0%</f>
        <v>0</v>
      </c>
      <c r="I14" s="110">
        <f>E14*F14*G14*100%</f>
        <v>4000</v>
      </c>
      <c r="J14" s="58">
        <f>H14+I14</f>
        <v>4000</v>
      </c>
      <c r="K14" s="101"/>
      <c r="L14" s="101"/>
      <c r="M14" s="101"/>
      <c r="N14" s="99"/>
      <c r="O14" s="99"/>
      <c r="P14" s="99"/>
    </row>
    <row r="15" s="19" customFormat="1" spans="1:16">
      <c r="A15" s="56" t="s">
        <v>29</v>
      </c>
      <c r="B15" s="36"/>
      <c r="C15" s="11" t="s">
        <v>30</v>
      </c>
      <c r="D15" s="48" t="s">
        <v>31</v>
      </c>
      <c r="E15" s="41">
        <v>4</v>
      </c>
      <c r="F15" s="41">
        <v>3</v>
      </c>
      <c r="G15" s="41">
        <v>50</v>
      </c>
      <c r="H15" s="58">
        <f>E15*F15*G15*0%</f>
        <v>0</v>
      </c>
      <c r="I15" s="110">
        <f>E15*F15*G15*100%</f>
        <v>600</v>
      </c>
      <c r="J15" s="58">
        <f>H15+I15</f>
        <v>600</v>
      </c>
      <c r="K15" s="112"/>
      <c r="L15" s="112"/>
      <c r="M15" s="112"/>
      <c r="N15" s="113"/>
      <c r="O15" s="113"/>
      <c r="P15" s="113"/>
    </row>
    <row r="16" s="20" customFormat="1" ht="27.6" spans="1:16">
      <c r="A16" s="56" t="s">
        <v>32</v>
      </c>
      <c r="B16" s="60"/>
      <c r="C16" s="11" t="s">
        <v>33</v>
      </c>
      <c r="D16" s="61" t="s">
        <v>34</v>
      </c>
      <c r="E16" s="41">
        <v>1</v>
      </c>
      <c r="F16" s="41">
        <v>1</v>
      </c>
      <c r="G16" s="41">
        <v>1500</v>
      </c>
      <c r="H16" s="58">
        <f>E16*F16*G16*0%</f>
        <v>0</v>
      </c>
      <c r="I16" s="110">
        <f>E16*F16*G16*100%</f>
        <v>1500</v>
      </c>
      <c r="J16" s="58">
        <f>H16+I16</f>
        <v>1500</v>
      </c>
      <c r="K16" s="100"/>
      <c r="L16" s="100"/>
      <c r="M16" s="100"/>
      <c r="N16" s="114"/>
      <c r="O16" s="114"/>
      <c r="P16" s="114"/>
    </row>
    <row r="17" s="19" customFormat="1" spans="1:16">
      <c r="A17" s="56" t="s">
        <v>35</v>
      </c>
      <c r="B17" s="36"/>
      <c r="C17" s="11" t="s">
        <v>36</v>
      </c>
      <c r="D17" s="61" t="s">
        <v>34</v>
      </c>
      <c r="E17" s="41">
        <v>2</v>
      </c>
      <c r="F17" s="41">
        <v>3</v>
      </c>
      <c r="G17" s="41">
        <v>250</v>
      </c>
      <c r="H17" s="58">
        <f>E17*F17*G17*0%</f>
        <v>0</v>
      </c>
      <c r="I17" s="110">
        <f>E17*F17*G17*100%</f>
        <v>1500</v>
      </c>
      <c r="J17" s="58">
        <f>H17+I17</f>
        <v>1500</v>
      </c>
      <c r="K17" s="112"/>
      <c r="L17" s="112"/>
      <c r="M17" s="112"/>
      <c r="N17" s="115"/>
      <c r="O17" s="115"/>
      <c r="P17" s="113"/>
    </row>
    <row r="18" spans="1:16">
      <c r="A18" s="62"/>
      <c r="B18" s="62"/>
      <c r="C18" s="63" t="s">
        <v>37</v>
      </c>
      <c r="D18" s="52"/>
      <c r="E18" s="52"/>
      <c r="F18" s="52"/>
      <c r="G18" s="52"/>
      <c r="H18" s="53">
        <f>H13+H14+H15+H16+H17</f>
        <v>0</v>
      </c>
      <c r="I18" s="53">
        <f>I13+I14+I15+I16+I17</f>
        <v>8050</v>
      </c>
      <c r="J18" s="53">
        <f>J13+J14+J15+J16+J17</f>
        <v>8050</v>
      </c>
      <c r="K18" s="101"/>
      <c r="L18" s="101"/>
      <c r="M18" s="101"/>
      <c r="N18" s="116"/>
      <c r="O18" s="116"/>
      <c r="P18" s="99"/>
    </row>
    <row r="19" spans="1:16">
      <c r="A19" s="64"/>
      <c r="B19" s="60"/>
      <c r="C19" s="65"/>
      <c r="D19" s="65"/>
      <c r="E19" s="65"/>
      <c r="F19" s="66"/>
      <c r="G19" s="66"/>
      <c r="H19" s="66"/>
      <c r="I19" s="117"/>
      <c r="J19" s="118"/>
      <c r="K19" s="119"/>
      <c r="L19" s="101"/>
      <c r="M19" s="101"/>
      <c r="N19" s="99"/>
      <c r="O19" s="99"/>
      <c r="P19" s="99"/>
    </row>
    <row r="20" spans="1:16">
      <c r="A20" s="35" t="s">
        <v>38</v>
      </c>
      <c r="B20" s="36"/>
      <c r="C20" s="36"/>
      <c r="D20" s="36"/>
      <c r="E20" s="36"/>
      <c r="F20" s="54"/>
      <c r="G20" s="54"/>
      <c r="H20" s="55"/>
      <c r="I20" s="109"/>
      <c r="J20" s="80"/>
      <c r="K20" s="101"/>
      <c r="L20" s="101"/>
      <c r="M20" s="101"/>
      <c r="N20" s="99"/>
      <c r="O20" s="99"/>
      <c r="P20" s="99"/>
    </row>
    <row r="21" spans="1:16">
      <c r="A21" s="41" t="s">
        <v>39</v>
      </c>
      <c r="B21" s="36"/>
      <c r="C21" s="67" t="s">
        <v>40</v>
      </c>
      <c r="D21" s="36" t="s">
        <v>41</v>
      </c>
      <c r="E21" s="41">
        <v>2</v>
      </c>
      <c r="F21" s="41">
        <v>3</v>
      </c>
      <c r="G21" s="41">
        <v>50</v>
      </c>
      <c r="H21" s="58">
        <f>E21*F21*G21*0%</f>
        <v>0</v>
      </c>
      <c r="I21" s="120">
        <f>E21*F21*G21*100%</f>
        <v>300</v>
      </c>
      <c r="J21" s="58">
        <f t="shared" ref="J21:J28" si="4">H21+I21</f>
        <v>300</v>
      </c>
      <c r="K21" s="101"/>
      <c r="L21" s="101"/>
      <c r="M21" s="101"/>
      <c r="N21" s="99"/>
      <c r="O21" s="99"/>
      <c r="P21" s="99"/>
    </row>
    <row r="22" spans="1:16">
      <c r="A22" s="41" t="s">
        <v>42</v>
      </c>
      <c r="B22" s="36"/>
      <c r="C22" s="56" t="s">
        <v>43</v>
      </c>
      <c r="D22" s="36" t="s">
        <v>31</v>
      </c>
      <c r="E22" s="41">
        <v>1</v>
      </c>
      <c r="F22" s="41">
        <v>1</v>
      </c>
      <c r="G22" s="41">
        <v>500</v>
      </c>
      <c r="H22" s="58">
        <f>E22*F22*G22*0%</f>
        <v>0</v>
      </c>
      <c r="I22" s="120">
        <f>E22*F22*G22*100%</f>
        <v>500</v>
      </c>
      <c r="J22" s="58">
        <f t="shared" si="4"/>
        <v>500</v>
      </c>
      <c r="K22" s="101"/>
      <c r="L22" s="101"/>
      <c r="M22" s="101"/>
      <c r="N22" s="99"/>
      <c r="O22" s="99"/>
      <c r="P22" s="99"/>
    </row>
    <row r="23" ht="12" customHeight="1" spans="1:16">
      <c r="A23" s="41" t="s">
        <v>44</v>
      </c>
      <c r="B23" s="36"/>
      <c r="C23" s="56" t="s">
        <v>45</v>
      </c>
      <c r="D23" s="61" t="s">
        <v>46</v>
      </c>
      <c r="E23" s="41">
        <v>1</v>
      </c>
      <c r="F23" s="41">
        <v>3</v>
      </c>
      <c r="G23" s="41">
        <v>40</v>
      </c>
      <c r="H23" s="58">
        <f>E23*F23*G23*0%</f>
        <v>0</v>
      </c>
      <c r="I23" s="120">
        <f>E23*F23*G23*100%</f>
        <v>120</v>
      </c>
      <c r="J23" s="58">
        <f t="shared" si="4"/>
        <v>120</v>
      </c>
      <c r="K23" s="101"/>
      <c r="L23" s="101"/>
      <c r="M23" s="101"/>
      <c r="N23" s="99"/>
      <c r="O23" s="99"/>
      <c r="P23" s="99"/>
    </row>
    <row r="24" spans="1:16">
      <c r="A24" s="41" t="s">
        <v>47</v>
      </c>
      <c r="B24" s="36"/>
      <c r="C24" s="56" t="s">
        <v>48</v>
      </c>
      <c r="D24" s="56" t="s">
        <v>31</v>
      </c>
      <c r="E24" s="41">
        <v>8</v>
      </c>
      <c r="F24" s="41">
        <v>1</v>
      </c>
      <c r="G24" s="41">
        <v>10</v>
      </c>
      <c r="H24" s="58">
        <f>E24*F24*G24*25%</f>
        <v>20</v>
      </c>
      <c r="I24" s="120">
        <f>E24*F24*G24*75%</f>
        <v>60</v>
      </c>
      <c r="J24" s="58">
        <f t="shared" si="4"/>
        <v>80</v>
      </c>
      <c r="K24" s="101"/>
      <c r="L24" s="101"/>
      <c r="M24" s="101"/>
      <c r="N24" s="99"/>
      <c r="O24" s="99"/>
      <c r="P24" s="99"/>
    </row>
    <row r="25" spans="1:16">
      <c r="A25" s="41" t="s">
        <v>49</v>
      </c>
      <c r="B25" s="36"/>
      <c r="C25" s="56" t="s">
        <v>50</v>
      </c>
      <c r="D25" s="56" t="s">
        <v>31</v>
      </c>
      <c r="E25" s="41">
        <v>2</v>
      </c>
      <c r="F25" s="41">
        <v>1</v>
      </c>
      <c r="G25" s="41">
        <v>30</v>
      </c>
      <c r="H25" s="58">
        <f>E25*F25*G25*0%</f>
        <v>0</v>
      </c>
      <c r="I25" s="120">
        <f>E25*F25*G25*100%</f>
        <v>60</v>
      </c>
      <c r="J25" s="58">
        <f t="shared" si="4"/>
        <v>60</v>
      </c>
      <c r="K25" s="101"/>
      <c r="L25" s="101"/>
      <c r="M25" s="101"/>
      <c r="N25" s="99"/>
      <c r="O25" s="99"/>
      <c r="P25" s="99"/>
    </row>
    <row r="26" ht="16.2" customHeight="1" spans="1:16">
      <c r="A26" s="41" t="s">
        <v>51</v>
      </c>
      <c r="B26" s="36"/>
      <c r="C26" s="11" t="s">
        <v>52</v>
      </c>
      <c r="D26" s="56" t="s">
        <v>31</v>
      </c>
      <c r="E26" s="41">
        <v>3</v>
      </c>
      <c r="F26" s="41">
        <v>1</v>
      </c>
      <c r="G26" s="41">
        <v>40</v>
      </c>
      <c r="H26" s="58">
        <f>E26*F26*G26*0%</f>
        <v>0</v>
      </c>
      <c r="I26" s="120">
        <f>E26*F26*G26*100%</f>
        <v>120</v>
      </c>
      <c r="J26" s="58">
        <f t="shared" si="4"/>
        <v>120</v>
      </c>
      <c r="K26" s="101"/>
      <c r="L26" s="101"/>
      <c r="M26" s="101"/>
      <c r="N26" s="99"/>
      <c r="O26" s="99"/>
      <c r="P26" s="99"/>
    </row>
    <row r="27" spans="1:16">
      <c r="A27" s="52"/>
      <c r="B27" s="52"/>
      <c r="C27" s="63" t="s">
        <v>53</v>
      </c>
      <c r="D27" s="52"/>
      <c r="E27" s="52"/>
      <c r="F27" s="52"/>
      <c r="G27" s="52"/>
      <c r="H27" s="53">
        <f>H21+H22+H23+H24+H25+H26</f>
        <v>20</v>
      </c>
      <c r="I27" s="53">
        <f>I21+I22+I23+I24+I25+I26</f>
        <v>1160</v>
      </c>
      <c r="J27" s="53">
        <f>J21+J22+J23+J24+J25+J26</f>
        <v>1180</v>
      </c>
      <c r="K27" s="101"/>
      <c r="L27" s="101"/>
      <c r="M27" s="101"/>
      <c r="N27" s="99"/>
      <c r="O27" s="99"/>
      <c r="P27" s="99"/>
    </row>
    <row r="28" spans="1:16">
      <c r="A28" s="57"/>
      <c r="B28" s="60"/>
      <c r="C28" s="60"/>
      <c r="D28" s="60"/>
      <c r="E28" s="60"/>
      <c r="F28" s="68"/>
      <c r="G28" s="68"/>
      <c r="H28" s="69"/>
      <c r="I28" s="121"/>
      <c r="J28" s="76"/>
      <c r="K28" s="122"/>
      <c r="L28" s="122"/>
      <c r="M28" s="122"/>
      <c r="N28" s="99"/>
      <c r="O28" s="99"/>
      <c r="P28" s="99"/>
    </row>
    <row r="29" spans="1:16">
      <c r="A29" s="35" t="s">
        <v>54</v>
      </c>
      <c r="B29" s="36"/>
      <c r="C29" s="36"/>
      <c r="D29" s="36"/>
      <c r="E29" s="36"/>
      <c r="F29" s="54"/>
      <c r="G29" s="54"/>
      <c r="H29" s="55"/>
      <c r="I29" s="109"/>
      <c r="J29" s="80"/>
      <c r="K29" s="99"/>
      <c r="L29" s="101"/>
      <c r="M29" s="101"/>
      <c r="N29" s="99"/>
      <c r="O29" s="99"/>
      <c r="P29" s="99"/>
    </row>
    <row r="30" ht="27.6" spans="1:16">
      <c r="A30" s="70" t="s">
        <v>55</v>
      </c>
      <c r="B30" s="36"/>
      <c r="C30" s="61" t="s">
        <v>56</v>
      </c>
      <c r="D30" s="61" t="s">
        <v>41</v>
      </c>
      <c r="E30" s="41">
        <v>2</v>
      </c>
      <c r="F30" s="41">
        <v>3</v>
      </c>
      <c r="G30" s="41">
        <v>100</v>
      </c>
      <c r="H30" s="58">
        <f>E30*F30*G30*0%</f>
        <v>0</v>
      </c>
      <c r="I30" s="120">
        <f>E30*F30*G30*100%</f>
        <v>600</v>
      </c>
      <c r="J30" s="58">
        <f>H30+I30</f>
        <v>600</v>
      </c>
      <c r="K30" s="101"/>
      <c r="L30" s="101"/>
      <c r="M30" s="101"/>
      <c r="N30" s="99"/>
      <c r="O30" s="99"/>
      <c r="P30" s="99"/>
    </row>
    <row r="31" spans="1:16">
      <c r="A31" s="70" t="s">
        <v>57</v>
      </c>
      <c r="B31" s="36"/>
      <c r="C31" s="36" t="s">
        <v>58</v>
      </c>
      <c r="D31" s="36" t="s">
        <v>59</v>
      </c>
      <c r="E31" s="41">
        <v>2</v>
      </c>
      <c r="F31" s="41">
        <v>3</v>
      </c>
      <c r="G31" s="41">
        <v>10</v>
      </c>
      <c r="H31" s="58">
        <f>E31*F31*G31*0%</f>
        <v>0</v>
      </c>
      <c r="I31" s="120">
        <f>E31*F31*G31*100%</f>
        <v>60</v>
      </c>
      <c r="J31" s="58">
        <f>H31+I31</f>
        <v>60</v>
      </c>
      <c r="K31" s="101"/>
      <c r="L31" s="101"/>
      <c r="M31" s="101"/>
      <c r="N31" s="99"/>
      <c r="O31" s="99"/>
      <c r="P31" s="99"/>
    </row>
    <row r="32" spans="1:16">
      <c r="A32" s="70" t="s">
        <v>60</v>
      </c>
      <c r="B32" s="36"/>
      <c r="C32" s="36" t="s">
        <v>61</v>
      </c>
      <c r="D32" s="36" t="s">
        <v>62</v>
      </c>
      <c r="E32" s="41">
        <v>2</v>
      </c>
      <c r="F32" s="41">
        <v>3</v>
      </c>
      <c r="G32" s="41">
        <v>10</v>
      </c>
      <c r="H32" s="58">
        <f>E32*F32*G32*0%</f>
        <v>0</v>
      </c>
      <c r="I32" s="120">
        <f>E32*F32*G32*100%</f>
        <v>60</v>
      </c>
      <c r="J32" s="58">
        <f>H32+I32</f>
        <v>60</v>
      </c>
      <c r="K32" s="101"/>
      <c r="L32" s="101"/>
      <c r="M32" s="101"/>
      <c r="N32" s="99"/>
      <c r="O32" s="99"/>
      <c r="P32" s="99"/>
    </row>
    <row r="33" spans="1:16">
      <c r="A33" s="52"/>
      <c r="B33" s="52"/>
      <c r="C33" s="63" t="s">
        <v>63</v>
      </c>
      <c r="D33" s="52"/>
      <c r="E33" s="52"/>
      <c r="F33" s="52"/>
      <c r="G33" s="52"/>
      <c r="H33" s="53">
        <f>H30+H31+H32</f>
        <v>0</v>
      </c>
      <c r="I33" s="53">
        <f t="shared" ref="I33:J33" si="5">I30+I31+I32</f>
        <v>720</v>
      </c>
      <c r="J33" s="53">
        <f t="shared" si="5"/>
        <v>720</v>
      </c>
      <c r="K33" s="101"/>
      <c r="L33" s="101"/>
      <c r="M33" s="101"/>
      <c r="N33" s="99"/>
      <c r="O33" s="99"/>
      <c r="P33" s="99"/>
    </row>
    <row r="34" spans="1:16">
      <c r="A34" s="35" t="s">
        <v>64</v>
      </c>
      <c r="B34" s="36"/>
      <c r="C34" s="36"/>
      <c r="D34" s="36"/>
      <c r="E34" s="36"/>
      <c r="F34" s="71"/>
      <c r="G34" s="71"/>
      <c r="H34" s="38"/>
      <c r="I34" s="102"/>
      <c r="J34" s="38"/>
      <c r="K34" s="101"/>
      <c r="L34" s="101"/>
      <c r="M34" s="101"/>
      <c r="N34" s="99"/>
      <c r="O34" s="99"/>
      <c r="P34" s="99"/>
    </row>
    <row r="35" spans="1:16">
      <c r="A35" s="70" t="s">
        <v>65</v>
      </c>
      <c r="B35" s="36"/>
      <c r="C35" s="56" t="s">
        <v>66</v>
      </c>
      <c r="D35" s="36" t="s">
        <v>67</v>
      </c>
      <c r="E35" s="41">
        <v>1</v>
      </c>
      <c r="F35" s="41">
        <v>3</v>
      </c>
      <c r="G35" s="41">
        <v>350</v>
      </c>
      <c r="H35" s="72">
        <f>E35*F35*G35*25%</f>
        <v>262.5</v>
      </c>
      <c r="I35" s="123">
        <f>E35*F35*G35*75%</f>
        <v>787.5</v>
      </c>
      <c r="J35" s="72">
        <f>H35+I35</f>
        <v>1050</v>
      </c>
      <c r="K35" s="101"/>
      <c r="L35" s="101"/>
      <c r="M35" s="101"/>
      <c r="N35" s="99"/>
      <c r="O35" s="99"/>
      <c r="P35" s="99"/>
    </row>
    <row r="36" spans="1:16">
      <c r="A36" s="41" t="s">
        <v>68</v>
      </c>
      <c r="B36" s="36"/>
      <c r="C36" s="56" t="s">
        <v>69</v>
      </c>
      <c r="D36" s="48" t="s">
        <v>70</v>
      </c>
      <c r="E36" s="41">
        <v>9</v>
      </c>
      <c r="F36" s="41">
        <v>3</v>
      </c>
      <c r="G36" s="41">
        <v>10</v>
      </c>
      <c r="H36" s="58">
        <f>E36*F36*G36*25%</f>
        <v>67.5</v>
      </c>
      <c r="I36" s="120">
        <f>E36*F36*G36*75%</f>
        <v>202.5</v>
      </c>
      <c r="J36" s="58">
        <f>H36+I36</f>
        <v>270</v>
      </c>
      <c r="K36" s="101"/>
      <c r="L36" s="101"/>
      <c r="M36" s="101"/>
      <c r="N36" s="99"/>
      <c r="O36" s="99"/>
      <c r="P36" s="99"/>
    </row>
    <row r="37" spans="1:16">
      <c r="A37" s="52"/>
      <c r="B37" s="52"/>
      <c r="C37" s="52"/>
      <c r="D37" s="52"/>
      <c r="E37" s="52"/>
      <c r="F37" s="52"/>
      <c r="G37" s="52"/>
      <c r="H37" s="53">
        <f>H35+H36</f>
        <v>330</v>
      </c>
      <c r="I37" s="53">
        <f>I35+I36</f>
        <v>990</v>
      </c>
      <c r="J37" s="53">
        <f>J35+J36</f>
        <v>1320</v>
      </c>
      <c r="K37" s="101"/>
      <c r="L37" s="101"/>
      <c r="M37" s="101"/>
      <c r="N37" s="99"/>
      <c r="O37" s="99"/>
      <c r="P37" s="99"/>
    </row>
    <row r="38" spans="1:16">
      <c r="A38" s="64"/>
      <c r="B38" s="60"/>
      <c r="C38" s="65"/>
      <c r="D38" s="65"/>
      <c r="E38" s="65"/>
      <c r="F38" s="68"/>
      <c r="G38" s="68"/>
      <c r="H38" s="69"/>
      <c r="I38" s="121"/>
      <c r="J38" s="76"/>
      <c r="K38" s="101"/>
      <c r="L38" s="101"/>
      <c r="M38" s="101"/>
      <c r="N38" s="99"/>
      <c r="O38" s="99"/>
      <c r="P38" s="99"/>
    </row>
    <row r="39" spans="1:16">
      <c r="A39" s="35" t="s">
        <v>71</v>
      </c>
      <c r="B39" s="36"/>
      <c r="C39" s="36"/>
      <c r="D39" s="36"/>
      <c r="E39" s="36"/>
      <c r="F39" s="54"/>
      <c r="G39" s="54"/>
      <c r="H39" s="55"/>
      <c r="I39" s="109"/>
      <c r="J39" s="80"/>
      <c r="K39" s="119"/>
      <c r="L39" s="119"/>
      <c r="M39" s="119"/>
      <c r="N39" s="99"/>
      <c r="O39" s="99"/>
      <c r="P39" s="99"/>
    </row>
    <row r="40" ht="27.6" spans="1:16">
      <c r="A40" s="56" t="s">
        <v>72</v>
      </c>
      <c r="B40" s="36"/>
      <c r="C40" s="61" t="s">
        <v>73</v>
      </c>
      <c r="D40" s="56" t="s">
        <v>12</v>
      </c>
      <c r="E40" s="41">
        <v>6</v>
      </c>
      <c r="F40" s="41">
        <v>3</v>
      </c>
      <c r="G40" s="41">
        <v>50</v>
      </c>
      <c r="H40" s="58">
        <f>E40*F40*G40*0%</f>
        <v>0</v>
      </c>
      <c r="I40" s="124">
        <f>E40*F40*G40*100%</f>
        <v>900</v>
      </c>
      <c r="J40" s="58">
        <f>E40*F40*G40*100%</f>
        <v>900</v>
      </c>
      <c r="K40" s="119"/>
      <c r="L40" s="119"/>
      <c r="M40" s="119"/>
      <c r="N40" s="99"/>
      <c r="O40" s="99"/>
      <c r="P40" s="99"/>
    </row>
    <row r="41" ht="13.2" customHeight="1" spans="1:16">
      <c r="A41" s="52"/>
      <c r="B41" s="52"/>
      <c r="C41" s="63" t="s">
        <v>74</v>
      </c>
      <c r="D41" s="52"/>
      <c r="E41" s="52"/>
      <c r="F41" s="52"/>
      <c r="G41" s="52"/>
      <c r="H41" s="53">
        <f>H40</f>
        <v>0</v>
      </c>
      <c r="I41" s="53">
        <f>I40</f>
        <v>900</v>
      </c>
      <c r="J41" s="53">
        <f>J40</f>
        <v>900</v>
      </c>
      <c r="K41" s="101"/>
      <c r="L41" s="101"/>
      <c r="M41" s="101"/>
      <c r="N41" s="99"/>
      <c r="O41" s="99"/>
      <c r="P41" s="99"/>
    </row>
    <row r="42" spans="1:16">
      <c r="A42" s="73"/>
      <c r="B42" s="73"/>
      <c r="C42" s="74" t="s">
        <v>75</v>
      </c>
      <c r="D42" s="73"/>
      <c r="E42" s="73"/>
      <c r="F42" s="73"/>
      <c r="G42" s="73"/>
      <c r="H42" s="75">
        <f>H11+H18+H27+H33+H37+H41</f>
        <v>912.5</v>
      </c>
      <c r="I42" s="75">
        <f>I11+I18+I27+I33+I37+I41</f>
        <v>14587.5</v>
      </c>
      <c r="J42" s="75">
        <f>J11+J18+J27+J33+J37+J41</f>
        <v>15500</v>
      </c>
      <c r="K42" s="101"/>
      <c r="L42" s="101"/>
      <c r="M42" s="101"/>
      <c r="N42" s="99"/>
      <c r="O42" s="99"/>
      <c r="P42" s="99"/>
    </row>
    <row r="43" spans="1:16">
      <c r="A43" s="57"/>
      <c r="B43" s="60"/>
      <c r="C43" s="60"/>
      <c r="D43" s="60"/>
      <c r="E43" s="60"/>
      <c r="F43" s="76"/>
      <c r="G43" s="76"/>
      <c r="H43" s="77"/>
      <c r="I43" s="125"/>
      <c r="J43" s="76"/>
      <c r="K43" s="100"/>
      <c r="L43" s="101"/>
      <c r="M43" s="101"/>
      <c r="N43" s="99"/>
      <c r="O43" s="99"/>
      <c r="P43" s="99"/>
    </row>
    <row r="44" ht="14.4" customHeight="1" spans="1:16">
      <c r="A44" s="78"/>
      <c r="B44" s="78"/>
      <c r="C44" s="32" t="s">
        <v>76</v>
      </c>
      <c r="D44" s="31"/>
      <c r="E44" s="31"/>
      <c r="F44" s="33"/>
      <c r="G44" s="33"/>
      <c r="H44" s="34"/>
      <c r="I44" s="33"/>
      <c r="J44" s="33"/>
      <c r="K44" s="101"/>
      <c r="L44" s="101"/>
      <c r="M44" s="101"/>
      <c r="N44" s="99"/>
      <c r="O44" s="99"/>
      <c r="P44" s="99"/>
    </row>
    <row r="45" spans="1:16">
      <c r="A45" s="57"/>
      <c r="B45" s="60"/>
      <c r="C45" s="36" t="s">
        <v>77</v>
      </c>
      <c r="D45" s="36" t="s">
        <v>78</v>
      </c>
      <c r="E45" s="79">
        <v>1</v>
      </c>
      <c r="F45" s="80">
        <v>1</v>
      </c>
      <c r="G45" s="41">
        <v>100</v>
      </c>
      <c r="H45" s="81">
        <f>E45*F45*G45</f>
        <v>100</v>
      </c>
      <c r="I45" s="124">
        <v>412</v>
      </c>
      <c r="J45" s="126">
        <f>H45+I45</f>
        <v>512</v>
      </c>
      <c r="K45" s="101"/>
      <c r="L45" s="101"/>
      <c r="M45" s="101"/>
      <c r="N45" s="99"/>
      <c r="O45" s="99"/>
      <c r="P45" s="99"/>
    </row>
    <row r="46" spans="1:16">
      <c r="A46" s="57"/>
      <c r="B46" s="60"/>
      <c r="C46" s="36"/>
      <c r="D46" s="36"/>
      <c r="E46" s="36"/>
      <c r="F46" s="80"/>
      <c r="G46" s="80"/>
      <c r="H46" s="80"/>
      <c r="I46" s="127"/>
      <c r="J46" s="128"/>
      <c r="K46" s="101"/>
      <c r="L46" s="101"/>
      <c r="M46" s="101"/>
      <c r="N46" s="99"/>
      <c r="O46" s="99"/>
      <c r="P46" s="99"/>
    </row>
    <row r="47" spans="1:16">
      <c r="A47" s="82"/>
      <c r="B47" s="82"/>
      <c r="C47" s="83" t="s">
        <v>79</v>
      </c>
      <c r="D47" s="82"/>
      <c r="E47" s="82"/>
      <c r="F47" s="82"/>
      <c r="G47" s="82"/>
      <c r="H47" s="75">
        <f>H42+H45</f>
        <v>1012.5</v>
      </c>
      <c r="I47" s="75">
        <f t="shared" ref="I47:J47" si="6">I42+I45</f>
        <v>14999.5</v>
      </c>
      <c r="J47" s="75">
        <f t="shared" si="6"/>
        <v>16012</v>
      </c>
      <c r="K47" s="99"/>
      <c r="L47" s="99"/>
      <c r="M47" s="99"/>
      <c r="N47" s="99"/>
      <c r="O47" s="99"/>
      <c r="P47" s="99"/>
    </row>
    <row r="48" spans="1:16">
      <c r="A48" s="84"/>
      <c r="B48" s="26"/>
      <c r="C48" s="26"/>
      <c r="D48" s="26"/>
      <c r="E48" s="26"/>
      <c r="F48" s="85"/>
      <c r="G48" s="85"/>
      <c r="H48" s="85"/>
      <c r="I48" s="85"/>
      <c r="J48" s="85"/>
      <c r="K48" s="99"/>
      <c r="L48" s="99"/>
      <c r="M48" s="99"/>
      <c r="N48" s="99"/>
      <c r="O48" s="99"/>
      <c r="P48" s="99"/>
    </row>
    <row r="49" spans="1:16">
      <c r="A49" s="25"/>
      <c r="B49" s="26"/>
      <c r="C49" s="26"/>
      <c r="D49" s="26"/>
      <c r="E49" s="26"/>
      <c r="F49" s="86"/>
      <c r="G49" s="86"/>
      <c r="I49" s="86"/>
      <c r="J49" s="86"/>
      <c r="K49" s="99"/>
      <c r="L49" s="99"/>
      <c r="M49" s="99"/>
      <c r="N49" s="99"/>
      <c r="O49" s="99"/>
      <c r="P49" s="99"/>
    </row>
    <row r="50" spans="1:16">
      <c r="A50" s="87"/>
      <c r="B50" s="88"/>
      <c r="C50" s="26"/>
      <c r="D50" s="26"/>
      <c r="E50" s="26"/>
      <c r="F50" s="89"/>
      <c r="G50" s="89"/>
      <c r="H50" s="89"/>
      <c r="I50" s="89"/>
      <c r="J50" s="89"/>
      <c r="K50" s="99"/>
      <c r="L50" s="99"/>
      <c r="M50" s="99"/>
      <c r="N50" s="99"/>
      <c r="O50" s="99"/>
      <c r="P50" s="99"/>
    </row>
    <row r="51" spans="1:16">
      <c r="A51" s="87"/>
      <c r="B51" s="88"/>
      <c r="C51" s="90"/>
      <c r="D51" s="90"/>
      <c r="E51" s="90"/>
      <c r="F51" s="86"/>
      <c r="G51" s="86"/>
      <c r="H51" s="89"/>
      <c r="I51" s="89"/>
      <c r="J51" s="89"/>
      <c r="K51" s="99"/>
      <c r="L51" s="99"/>
      <c r="M51" s="99"/>
      <c r="N51" s="99"/>
      <c r="O51" s="99"/>
      <c r="P51" s="99"/>
    </row>
    <row r="52" spans="1:16">
      <c r="A52" s="87"/>
      <c r="B52" s="88"/>
      <c r="C52" s="90"/>
      <c r="D52" s="90"/>
      <c r="E52" s="90"/>
      <c r="F52" s="86"/>
      <c r="G52" s="86"/>
      <c r="H52" s="89"/>
      <c r="I52" s="89"/>
      <c r="J52" s="89"/>
      <c r="K52" s="99"/>
      <c r="L52" s="99"/>
      <c r="M52" s="99"/>
      <c r="N52" s="99"/>
      <c r="O52" s="99"/>
      <c r="P52" s="99"/>
    </row>
    <row r="53" spans="1:10">
      <c r="A53" s="91"/>
      <c r="B53" s="92"/>
      <c r="C53" s="90"/>
      <c r="D53" s="90"/>
      <c r="E53" s="90"/>
      <c r="F53" s="93"/>
      <c r="G53" s="93"/>
      <c r="H53" s="94"/>
      <c r="I53" s="129"/>
      <c r="J53" s="129"/>
    </row>
    <row r="54" spans="3:8">
      <c r="C54" s="95"/>
      <c r="D54" s="95"/>
      <c r="E54" s="95"/>
      <c r="F54" s="96"/>
      <c r="G54" s="96"/>
      <c r="H54" s="97"/>
    </row>
    <row r="55" spans="3:5">
      <c r="C55" s="98"/>
      <c r="D55" s="98"/>
      <c r="E55" s="98"/>
    </row>
    <row r="62" spans="3:5">
      <c r="C62" s="98"/>
      <c r="D62" s="98"/>
      <c r="E62" s="98"/>
    </row>
    <row r="63" spans="3:7">
      <c r="C63" s="98"/>
      <c r="D63" s="98"/>
      <c r="E63" s="98"/>
      <c r="F63" s="96"/>
      <c r="G63" s="96"/>
    </row>
    <row r="64" spans="3:5">
      <c r="C64" s="98"/>
      <c r="D64" s="98"/>
      <c r="E64" s="98"/>
    </row>
    <row r="65" spans="3:5">
      <c r="C65" s="98"/>
      <c r="D65" s="98"/>
      <c r="E65" s="98"/>
    </row>
    <row r="67" spans="1:1">
      <c r="A67" s="130"/>
    </row>
    <row r="68" spans="1:1">
      <c r="A68" s="130"/>
    </row>
    <row r="69" spans="1:1">
      <c r="A69" s="131"/>
    </row>
    <row r="70" spans="1:7">
      <c r="A70" s="131"/>
      <c r="F70" s="96"/>
      <c r="G70" s="96"/>
    </row>
    <row r="71" spans="1:7">
      <c r="A71" s="131"/>
      <c r="F71" s="96"/>
      <c r="G71" s="96"/>
    </row>
    <row r="72" spans="1:7">
      <c r="A72" s="131"/>
      <c r="F72" s="96"/>
      <c r="G72" s="96"/>
    </row>
    <row r="73" spans="6:7">
      <c r="F73" s="132"/>
      <c r="G73" s="132"/>
    </row>
    <row r="74" spans="6:7">
      <c r="F74" s="96"/>
      <c r="G74" s="96"/>
    </row>
    <row r="75" spans="1:7">
      <c r="A75" s="130"/>
      <c r="F75" s="96"/>
      <c r="G75" s="96"/>
    </row>
    <row r="76" spans="1:7">
      <c r="A76" s="130"/>
      <c r="F76" s="96"/>
      <c r="G76" s="96"/>
    </row>
    <row r="77" spans="1:7">
      <c r="A77" s="130"/>
      <c r="F77" s="96"/>
      <c r="G77" s="96"/>
    </row>
    <row r="78" spans="1:7">
      <c r="A78" s="131"/>
      <c r="F78" s="96"/>
      <c r="G78" s="96"/>
    </row>
    <row r="79" spans="1:7">
      <c r="A79" s="131"/>
      <c r="F79" s="96"/>
      <c r="G79" s="96"/>
    </row>
    <row r="80" spans="1:7">
      <c r="A80" s="131"/>
      <c r="F80" s="96"/>
      <c r="G80" s="96"/>
    </row>
    <row r="81" spans="1:7">
      <c r="A81" s="131"/>
      <c r="F81" s="96"/>
      <c r="G81" s="96"/>
    </row>
    <row r="82" spans="6:7">
      <c r="F82" s="96"/>
      <c r="G82" s="96"/>
    </row>
    <row r="83" spans="6:7">
      <c r="F83" s="96"/>
      <c r="G83" s="96"/>
    </row>
    <row r="84" spans="6:7">
      <c r="F84" s="96"/>
      <c r="G84" s="96"/>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abSelected="1" topLeftCell="A10" workbookViewId="0">
      <selection activeCell="A4" sqref="A4:A10"/>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80</v>
      </c>
      <c r="B1" s="2"/>
      <c r="C1" s="2"/>
      <c r="D1" s="2"/>
      <c r="E1" s="2"/>
      <c r="F1" s="2"/>
    </row>
    <row r="2" spans="1:6">
      <c r="A2" s="3"/>
      <c r="B2" s="3"/>
      <c r="C2" s="3"/>
      <c r="D2" s="3"/>
      <c r="E2" s="3"/>
      <c r="F2" s="3"/>
    </row>
    <row r="3" ht="41.4" spans="1:6">
      <c r="A3" s="4"/>
      <c r="B3" s="5" t="s">
        <v>0</v>
      </c>
      <c r="C3" s="6" t="s">
        <v>5</v>
      </c>
      <c r="D3" s="6" t="s">
        <v>6</v>
      </c>
      <c r="E3" s="6" t="s">
        <v>81</v>
      </c>
      <c r="F3" s="5" t="s">
        <v>82</v>
      </c>
    </row>
    <row r="4" ht="132" customHeight="1" spans="1:6">
      <c r="A4" s="7">
        <v>1</v>
      </c>
      <c r="B4" s="8" t="s">
        <v>83</v>
      </c>
      <c r="C4" s="9">
        <f>'Detailed Budget'!H11</f>
        <v>562.5</v>
      </c>
      <c r="D4" s="10">
        <f>'Detailed Budget'!I11</f>
        <v>2767.5</v>
      </c>
      <c r="E4" s="9">
        <f t="shared" ref="E4:E10" si="0">C4+D4</f>
        <v>3330</v>
      </c>
      <c r="F4" s="11" t="s">
        <v>84</v>
      </c>
    </row>
    <row r="5" ht="224" customHeight="1" spans="1:6">
      <c r="A5" s="7">
        <v>2</v>
      </c>
      <c r="B5" s="12" t="s">
        <v>85</v>
      </c>
      <c r="C5" s="9">
        <f>'Detailed Budget'!H18</f>
        <v>0</v>
      </c>
      <c r="D5" s="10">
        <f>'Detailed Budget'!I18</f>
        <v>8050</v>
      </c>
      <c r="E5" s="9">
        <f t="shared" si="0"/>
        <v>8050</v>
      </c>
      <c r="F5" s="13" t="s">
        <v>86</v>
      </c>
    </row>
    <row r="6" ht="283" customHeight="1" spans="1:6">
      <c r="A6" s="7">
        <v>3</v>
      </c>
      <c r="B6" s="12" t="s">
        <v>87</v>
      </c>
      <c r="C6" s="9">
        <f>'Detailed Budget'!H27</f>
        <v>20</v>
      </c>
      <c r="D6" s="10">
        <f>'Detailed Budget'!I27</f>
        <v>1160</v>
      </c>
      <c r="E6" s="7">
        <f t="shared" si="0"/>
        <v>1180</v>
      </c>
      <c r="F6" s="11" t="s">
        <v>88</v>
      </c>
    </row>
    <row r="7" ht="190" customHeight="1" spans="1:6">
      <c r="A7" s="7">
        <v>4</v>
      </c>
      <c r="B7" s="12" t="s">
        <v>89</v>
      </c>
      <c r="C7" s="9">
        <f>'Detailed Budget'!H33</f>
        <v>0</v>
      </c>
      <c r="D7" s="10">
        <f>'Detailed Budget'!I33</f>
        <v>720</v>
      </c>
      <c r="E7" s="7">
        <f t="shared" si="0"/>
        <v>720</v>
      </c>
      <c r="F7" s="13" t="s">
        <v>90</v>
      </c>
    </row>
    <row r="8" ht="117" customHeight="1" spans="1:6">
      <c r="A8" s="7">
        <v>5</v>
      </c>
      <c r="B8" s="12" t="s">
        <v>91</v>
      </c>
      <c r="C8" s="9">
        <f>'Detailed Budget'!H37</f>
        <v>330</v>
      </c>
      <c r="D8" s="10">
        <f>'Detailed Budget'!I37</f>
        <v>990</v>
      </c>
      <c r="E8" s="7">
        <f t="shared" si="0"/>
        <v>1320</v>
      </c>
      <c r="F8" s="11" t="s">
        <v>92</v>
      </c>
    </row>
    <row r="9" ht="99" customHeight="1" spans="1:6">
      <c r="A9" s="7">
        <v>6</v>
      </c>
      <c r="B9" s="12" t="s">
        <v>93</v>
      </c>
      <c r="C9" s="9">
        <f>'Detailed Budget'!H33</f>
        <v>0</v>
      </c>
      <c r="D9" s="10">
        <f>'Detailed Budget'!I41</f>
        <v>900</v>
      </c>
      <c r="E9" s="9">
        <f t="shared" si="0"/>
        <v>900</v>
      </c>
      <c r="F9" s="13" t="s">
        <v>94</v>
      </c>
    </row>
    <row r="10" ht="114" customHeight="1" spans="1:6">
      <c r="A10" s="7">
        <v>7</v>
      </c>
      <c r="B10" s="12" t="s">
        <v>77</v>
      </c>
      <c r="C10" s="7">
        <f>'Detailed Budget'!H45</f>
        <v>100</v>
      </c>
      <c r="D10" s="14">
        <f>'Detailed Budget'!I45</f>
        <v>412</v>
      </c>
      <c r="E10" s="7">
        <f t="shared" si="0"/>
        <v>512</v>
      </c>
      <c r="F10" s="13" t="s">
        <v>95</v>
      </c>
    </row>
    <row r="11" spans="1:6">
      <c r="A11" s="7"/>
      <c r="B11" s="12"/>
      <c r="C11" s="7"/>
      <c r="D11" s="14"/>
      <c r="E11" s="7"/>
      <c r="F11" s="15"/>
    </row>
    <row r="12" spans="1:6">
      <c r="A12" s="16"/>
      <c r="B12" s="16" t="s">
        <v>96</v>
      </c>
      <c r="C12" s="17">
        <f>C4+C5+C6+C7+C8+C9+C10</f>
        <v>1012.5</v>
      </c>
      <c r="D12" s="17">
        <f>D4+D5+D6+D7+D8+D9+D10</f>
        <v>14999.5</v>
      </c>
      <c r="E12" s="17">
        <f>E4+E5+E6+E7+E8+E9+E10</f>
        <v>16012</v>
      </c>
      <c r="F12" s="18"/>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x m l   v e r s i o n = " 1 . 0 " ? > < L o n g P r o p e r t i e s   x m l n s = " h t t p : / / s c h e m a s . m i c r o s o f t . c o m / o f f i c e / 2 0 0 6 / m e t a d a t a / l o n g 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BF0A2B-6755-49E5-BEB4-32E5A4F4707C}">
  <ds:schemaRefs/>
</ds:datastoreItem>
</file>

<file path=customXml/itemProps2.xml><?xml version="1.0" encoding="utf-8"?>
<ds:datastoreItem xmlns:ds="http://schemas.openxmlformats.org/officeDocument/2006/customXml" ds:itemID="{C786AE91-7433-4749-8CE5-C2837D6B9EF6}">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F64B0711-8039-404D-A1A3-9D61D9B8BB7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2026-06-23T17:25:25Z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