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1700" windowHeight="4416" activeTab="1"/>
  </bookViews>
  <sheets>
    <sheet name="Detailed Budget" sheetId="1" r:id="rId1"/>
    <sheet name="Budget Narrative" sheetId="2" r:id="rId2"/>
  </sheets>
  <definedNames>
    <definedName name="_xlnm.Print_Area" localSheetId="0">'Detailed Budget'!$A$1:$J$54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Shannon Reilly</author>
    <author>tc={5ADEB160-DFB9-4951-A6D5-E9C6B149700F}</author>
  </authors>
  <commentList>
    <comment ref="H3" authorId="0">
      <text>
        <r>
          <rPr>
            <b/>
            <sz val="9"/>
            <rFont val="Tahoma"/>
            <charset val="134"/>
          </rPr>
          <t>Shannon Reilly:</t>
        </r>
        <r>
          <rPr>
            <sz val="9"/>
            <rFont val="Tahoma"/>
            <charset val="134"/>
          </rPr>
          <t xml:space="preserve">
Percent of total cost covered by NED 
</t>
        </r>
      </text>
    </comment>
    <comment ref="G24" authorId="0">
      <text>
        <r>
          <rPr>
            <b/>
            <sz val="9"/>
            <rFont val="Tahoma"/>
            <charset val="134"/>
          </rPr>
          <t>Shannon Reilly:</t>
        </r>
        <r>
          <rPr>
            <sz val="9"/>
            <rFont val="Tahoma"/>
            <charset val="134"/>
          </rPr>
          <t xml:space="preserve">
Unit cost is 100% of a single unit. </t>
        </r>
      </text>
    </comment>
    <comment ref="H24" authorId="0">
      <text>
        <r>
          <rPr>
            <b/>
            <sz val="9"/>
            <rFont val="Tahoma"/>
            <charset val="134"/>
          </rPr>
          <t>Shannon Reilly:</t>
        </r>
        <r>
          <rPr>
            <sz val="9"/>
            <rFont val="Tahoma"/>
            <charset val="134"/>
          </rPr>
          <t xml:space="preserve">
Percent of total cost covered by NED 
</t>
        </r>
      </text>
    </comment>
    <comment ref="J24" authorId="0">
      <text>
        <r>
          <rPr>
            <b/>
            <sz val="9"/>
            <rFont val="Tahoma"/>
            <charset val="134"/>
          </rPr>
          <t>Shannon Reilly:</t>
        </r>
        <r>
          <rPr>
            <sz val="9"/>
            <rFont val="Tahoma"/>
            <charset val="134"/>
          </rPr>
          <t xml:space="preserve">
Examples: month, hr, person, etc. 
</t>
        </r>
      </text>
    </comment>
    <comment ref="A52" authorId="1">
      <text>
        <r>
          <rPr>
            <sz val="10"/>
            <rFont val="SimSun"/>
            <charset val="134"/>
          </rPr>
          <t>[Threaded comment]
Your version of Excel allows you to read this threaded comment; however, any edits to it will get removed if the file is opened in a newer version of Excel. Learn more: https://go.microsoft.com/fwlink/?linkid=870924
Comment:
    include cost base (MTDC, total direct costs, etc.) and % rate</t>
        </r>
      </text>
    </comment>
  </commentList>
</comments>
</file>

<file path=xl/sharedStrings.xml><?xml version="1.0" encoding="utf-8"?>
<sst xmlns="http://schemas.openxmlformats.org/spreadsheetml/2006/main" count="135" uniqueCount="112">
  <si>
    <t>Designation</t>
  </si>
  <si>
    <t>Unit</t>
  </si>
  <si>
    <t>Quantity</t>
  </si>
  <si>
    <t>Frequency</t>
  </si>
  <si>
    <t>Unit Price (USD)</t>
  </si>
  <si>
    <t>Local Contribution (USD)</t>
  </si>
  <si>
    <t>Global Giving Contribution (USD)</t>
  </si>
  <si>
    <t>Total Price (USD)</t>
  </si>
  <si>
    <t>DIRECT COSTS</t>
  </si>
  <si>
    <t>I. Salaries</t>
  </si>
  <si>
    <t>1.1</t>
  </si>
  <si>
    <t>Coordinator/Project Manager</t>
  </si>
  <si>
    <t>Person</t>
  </si>
  <si>
    <t>1.2</t>
  </si>
  <si>
    <t>WASH / Environmental Specialist</t>
  </si>
  <si>
    <t>1.3</t>
  </si>
  <si>
    <t>Monitoring and Evaluation Officer</t>
  </si>
  <si>
    <t>1.4</t>
  </si>
  <si>
    <t>Community Awareness and Mobilization Officer</t>
  </si>
  <si>
    <t>1.5</t>
  </si>
  <si>
    <t>Accountant-Cashier</t>
  </si>
  <si>
    <t>Sub/Total saliries</t>
  </si>
  <si>
    <t xml:space="preserve">II. Activity Costs </t>
  </si>
  <si>
    <t>2.1</t>
  </si>
  <si>
    <t>Mass awareness campaigns</t>
  </si>
  <si>
    <t>Campaigns</t>
  </si>
  <si>
    <t>2.2</t>
  </si>
  <si>
    <t>Organization of community clean-up days along the shoreline and collection of solid waste in polluted areas of the lake.</t>
  </si>
  <si>
    <t>Items</t>
  </si>
  <si>
    <t>2.3</t>
  </si>
  <si>
    <t>Establishment of pilot community waste collection points</t>
  </si>
  <si>
    <t>2.6</t>
  </si>
  <si>
    <t>Broadcast radio programs</t>
  </si>
  <si>
    <t>2.8</t>
  </si>
  <si>
    <t>Strengthening of Local Lake Protection Committees</t>
  </si>
  <si>
    <t>Training</t>
  </si>
  <si>
    <t>2.10</t>
  </si>
  <si>
    <t>Advocacy meetings with local authorities</t>
  </si>
  <si>
    <t>Sub/Total activity costs</t>
  </si>
  <si>
    <t>III. Taxes</t>
  </si>
  <si>
    <t>3.1</t>
  </si>
  <si>
    <t>Taxes paid to the General Directorate of Taxes (DGI)</t>
  </si>
  <si>
    <t>Taxe</t>
  </si>
  <si>
    <t>3.2</t>
  </si>
  <si>
    <t>Social security contributions paid to the National Social Security Fund (CNSS).</t>
  </si>
  <si>
    <t>3.3</t>
  </si>
  <si>
    <t>Taxes paid to the the Provincial Revenue Mobilization Division (DPMR)</t>
  </si>
  <si>
    <t>Sub/Total Taxes</t>
  </si>
  <si>
    <t>IV. Space and Utilities</t>
  </si>
  <si>
    <t>Office Rent</t>
  </si>
  <si>
    <t>Month</t>
  </si>
  <si>
    <t>Electricity Expenses</t>
  </si>
  <si>
    <t>3.4</t>
  </si>
  <si>
    <t>Phone call</t>
  </si>
  <si>
    <t>Cards</t>
  </si>
  <si>
    <t>Sub/Total Space and utilities</t>
  </si>
  <si>
    <t xml:space="preserve">V. Equipment </t>
  </si>
  <si>
    <t>4.1</t>
  </si>
  <si>
    <t>Motorcycle rental for supervision activities</t>
  </si>
  <si>
    <t>Days</t>
  </si>
  <si>
    <t>4.2</t>
  </si>
  <si>
    <t>Procurement of laptops</t>
  </si>
  <si>
    <t>4.3</t>
  </si>
  <si>
    <t>Office consumables</t>
  </si>
  <si>
    <t>Monthly cost</t>
  </si>
  <si>
    <t>4.4</t>
  </si>
  <si>
    <t>T-Shirts for visibility</t>
  </si>
  <si>
    <t>4.5</t>
  </si>
  <si>
    <t>Promotional banners</t>
  </si>
  <si>
    <t>4.6</t>
  </si>
  <si>
    <t>Procurement of megaphones for awareness campaigns</t>
  </si>
  <si>
    <t>Sub/Total Equipment</t>
  </si>
  <si>
    <t>VI. Monitoring and Evaluation (M&amp;E)</t>
  </si>
  <si>
    <t>5.5</t>
  </si>
  <si>
    <t>Land Cruiser rental for monitoring and evaluation activities</t>
  </si>
  <si>
    <t>5.6</t>
  </si>
  <si>
    <t>Per diem for Coordinator</t>
  </si>
  <si>
    <t>Days/Quarter</t>
  </si>
  <si>
    <t>5.7</t>
  </si>
  <si>
    <t>Per diem for Monitoring &amp; evaluation Officer</t>
  </si>
  <si>
    <t>Days/Month</t>
  </si>
  <si>
    <t>Sub/Total Monitoring and Evaluation (M&amp;E)</t>
  </si>
  <si>
    <t xml:space="preserve">VII. Contractual Services </t>
  </si>
  <si>
    <t>6.1</t>
  </si>
  <si>
    <t>Payment of per diems to volunteers conducting awareness sessions</t>
  </si>
  <si>
    <t>6.4</t>
  </si>
  <si>
    <t>Audit</t>
  </si>
  <si>
    <t>Sub/Total Contractual Services</t>
  </si>
  <si>
    <t>Total Direct Costs</t>
  </si>
  <si>
    <t xml:space="preserve">INDIRECT COSTS </t>
  </si>
  <si>
    <t>Administrative costs</t>
  </si>
  <si>
    <t>Percent</t>
  </si>
  <si>
    <t>GENERAL TOTAL</t>
  </si>
  <si>
    <t>Budget Narrative</t>
  </si>
  <si>
    <t>Total Costs (USA)</t>
  </si>
  <si>
    <t>The budget explanatory note</t>
  </si>
  <si>
    <t xml:space="preserve"> Salaries</t>
  </si>
  <si>
    <t>USD 4,500 will be spend on staff salaries for a period of 3 months, covering one Coordinator/Project Manager; one WASH / Environmental Specialist, one Monitoring and Evaluation Officer, one Community Awareness and Mobilization Officer; and one Accountant-Cashier. The local contribution amounts to USD 773; while GlobalGiving's contribution amounts to USD 3,728.</t>
  </si>
  <si>
    <t xml:space="preserve">Activity Costs </t>
  </si>
  <si>
    <t>USD 10,500 will be spend on project activities. A total of USD 900 will be allocated to the organization of 6 mass awareness campaigns at a cost of USD 150 per campaign. An amount of USD 900 will be used to organize of community clean-up days along the shoreline and collection of solid waste in polluted areas of the lake. Additionally, USD 4,000 will be spend on the establishment of 5 pilot communities waste collection points at a cost of USD 800 per point. An amount of USD 600 will be spend to 12 broadcast radio programs on at a cost of USD 50 per broadcast. An amount of USD 2,000 will be spend to the strengthening of Local Lake Protection Committees to a three days. An amount of USD 2,100 will be spend for the advocacy meetings with local authorities to a 4 days at a cost of USD 350 per meeting.  The entire amount of USD 10,500 will be funded by GlobalGiving.</t>
  </si>
  <si>
    <t>Taxes</t>
  </si>
  <si>
    <t>USD 750 will be spend on the payment of  taxes, including USD 300 to the General Directorate of Taxes (DGI), USD 300 to the National Social Security Institute (INSS), and USD 150 to the Provincial Revenue Mobilization Division (DPMR).The local contribution amounts to USD 188, while the project contribution amounts to USD 563.</t>
  </si>
  <si>
    <t>Space and Utilities</t>
  </si>
  <si>
    <t>USD 1,200 will be spend on office rental and operational expenses. Office rent amounts to USD 750, calculated at USD 250 per month for 3 months. Rental-related utility costs amount to USD 150, calculated at USD 50 per month for 3 months, while communication expenses amount to USD 300, calculated at USD 100 per month for 6 months. The local contribution amounts to USD 300, while the project contribution amounts to USD 900.</t>
  </si>
  <si>
    <t>Equipments</t>
  </si>
  <si>
    <t>USD 1,361 will be spend on the purchase of equipment and project supplies. A total of USD 300 will be allocated for motorcycle rental to support activity supervision, at a cost of USD 50 per day for 2 days per month over 3 months. An additional USD 500 will be allocated for the purchase of one laptop computers at a cost of USD 500 per laptop. Office supplies and consumables will cost USD 225, calculated at USD 75 per month for 3 months. Furthermore, USD 96 will be spend on printing 8 T-shirts for project visibility at a cost of USD 12 per T-shirt, and USD 120 will be spend on printing 4 banners at a cost of USD 30 per banner. An amount of  USD 120 will be spend for the purchase of 3 megaphones for awareness campaigns at a cost of USD 40 per megaphone. The local contribution amounts to USD 24, while the project contribution amounts to USD 1,337.</t>
  </si>
  <si>
    <t>Monitoring and Evaluation (M&amp;E)</t>
  </si>
  <si>
    <t>USD 1080 will be spend on monitoring and evaluation activities of this amount, USD 900 will be allocated to the rental of a Land Cruiser vehicle at a cost of USD 150 per day for 2 days per month over a period of 3 months. A total of USD 90 will cover the Coordinator’s per diem, calculated at USD 15 per day for 2 days per month over 3 months. Additionally, USD 90 will be allocated for the Monitoring and Evaluation Officer’s per diem, calculated at USD 15 per day for 2 days per month over 6 months. The entire amount of USD 1,080 will be funded by GlobalGiving.</t>
  </si>
  <si>
    <t xml:space="preserve">Contractual Services </t>
  </si>
  <si>
    <t>USD 1,400 will be spend on various project-related services. A total of USD 900 will be allocated to stipends per diems for 6 volunteesr conducting awareness sessions, calculated at USD 50 per person per month for 3 months.  Finally, USD 500 will be allocated for the organization of an audit. The entire amount of USD 1,400 will be funded by GlobalGiving.</t>
  </si>
  <si>
    <t>USD 593 will be allocated to administrative costs, including bank transfer fees, bank account maintenance charges, and the depreciation of office equipment and office furniture required for project implementation.The local contribution amounts to USD 100, while the project contribution amounts to USD 493.</t>
  </si>
  <si>
    <t>Général Total</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</si>
</sst>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quot;$&quot;#,##0"/>
    <numFmt numFmtId="179" formatCode="0.0"/>
  </numFmts>
  <fonts count="33">
    <font>
      <sz val="11"/>
      <name val="Times New Roman"/>
      <charset val="134"/>
    </font>
    <font>
      <b/>
      <sz val="11"/>
      <name val="Times New Roman"/>
      <charset val="134"/>
    </font>
    <font>
      <b/>
      <i/>
      <sz val="11"/>
      <name val="Times New Roman"/>
      <charset val="134"/>
    </font>
    <font>
      <sz val="11"/>
      <color rgb="FFFF0000"/>
      <name val="Times New Roman"/>
      <charset val="134"/>
    </font>
    <font>
      <u/>
      <sz val="11"/>
      <name val="Times New Roman"/>
      <charset val="134"/>
    </font>
    <font>
      <b/>
      <sz val="11"/>
      <color rgb="FFFF0000"/>
      <name val="Times New Roman"/>
      <charset val="134"/>
    </font>
    <font>
      <b/>
      <i/>
      <sz val="11"/>
      <color theme="0"/>
      <name val="Times New Roman"/>
      <charset val="134"/>
    </font>
    <font>
      <u/>
      <sz val="11"/>
      <color rgb="FFFF0000"/>
      <name val="Times New Roman"/>
      <charset val="134"/>
    </font>
    <font>
      <b/>
      <sz val="11"/>
      <color theme="0"/>
      <name val="Times New Roman"/>
      <charset val="134"/>
    </font>
    <font>
      <sz val="11"/>
      <color theme="1"/>
      <name val="Calibri"/>
      <charset val="134"/>
      <scheme val="minor"/>
    </font>
    <font>
      <sz val="10"/>
      <name val="Arial"/>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9"/>
      <name val="Tahoma"/>
      <charset val="134"/>
    </font>
    <font>
      <sz val="9"/>
      <name val="Tahoma"/>
      <charset val="134"/>
    </font>
    <font>
      <sz val="10"/>
      <name val="SimSun"/>
      <charset val="134"/>
    </font>
  </fonts>
  <fills count="40">
    <fill>
      <patternFill patternType="none"/>
    </fill>
    <fill>
      <patternFill patternType="gray125"/>
    </fill>
    <fill>
      <patternFill patternType="solid">
        <fgColor theme="2" tint="-0.249977111117893"/>
        <bgColor indexed="64"/>
      </patternFill>
    </fill>
    <fill>
      <patternFill patternType="solid">
        <fgColor theme="2"/>
        <bgColor indexed="64"/>
      </patternFill>
    </fill>
    <fill>
      <patternFill patternType="solid">
        <fgColor theme="2" tint="-0.499984740745262"/>
        <bgColor indexed="64"/>
      </patternFill>
    </fill>
    <fill>
      <patternFill patternType="solid">
        <fgColor theme="0" tint="-0.14996795556505"/>
        <bgColor indexed="64"/>
      </patternFill>
    </fill>
    <fill>
      <patternFill patternType="solid">
        <fgColor theme="2" tint="-0.0999786370433668"/>
        <bgColor indexed="64"/>
      </patternFill>
    </fill>
    <fill>
      <patternFill patternType="solid">
        <fgColor theme="1"/>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9" fillId="0" borderId="0" applyFont="0" applyFill="0" applyBorder="0" applyAlignment="0" applyProtection="0">
      <alignment vertical="center"/>
    </xf>
    <xf numFmtId="44" fontId="9" fillId="0" borderId="0" applyFont="0" applyFill="0" applyBorder="0" applyAlignment="0" applyProtection="0">
      <alignment vertical="center"/>
    </xf>
    <xf numFmtId="9" fontId="10" fillId="0" borderId="0" applyFont="0" applyFill="0" applyBorder="0" applyAlignment="0" applyProtection="0"/>
    <xf numFmtId="177" fontId="9" fillId="0" borderId="0" applyFont="0" applyFill="0" applyBorder="0" applyAlignment="0" applyProtection="0">
      <alignment vertical="center"/>
    </xf>
    <xf numFmtId="42" fontId="9"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9" fillId="9"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10" borderId="5" applyNumberFormat="0" applyAlignment="0" applyProtection="0">
      <alignment vertical="center"/>
    </xf>
    <xf numFmtId="0" fontId="20" fillId="11" borderId="6" applyNumberFormat="0" applyAlignment="0" applyProtection="0">
      <alignment vertical="center"/>
    </xf>
    <xf numFmtId="0" fontId="21" fillId="11" borderId="5" applyNumberFormat="0" applyAlignment="0" applyProtection="0">
      <alignment vertical="center"/>
    </xf>
    <xf numFmtId="0" fontId="22" fillId="12"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28" fillId="36" borderId="0" applyNumberFormat="0" applyBorder="0" applyAlignment="0" applyProtection="0">
      <alignment vertical="center"/>
    </xf>
    <xf numFmtId="0" fontId="29" fillId="37" borderId="0" applyNumberFormat="0" applyBorder="0" applyAlignment="0" applyProtection="0">
      <alignment vertical="center"/>
    </xf>
    <xf numFmtId="0" fontId="29" fillId="38" borderId="0" applyNumberFormat="0" applyBorder="0" applyAlignment="0" applyProtection="0">
      <alignment vertical="center"/>
    </xf>
    <xf numFmtId="0" fontId="28" fillId="39" borderId="0" applyNumberFormat="0" applyBorder="0" applyAlignment="0" applyProtection="0">
      <alignment vertical="center"/>
    </xf>
  </cellStyleXfs>
  <cellXfs count="141">
    <xf numFmtId="0" fontId="0" fillId="0" borderId="0" xfId="0"/>
    <xf numFmtId="0" fontId="1" fillId="0" borderId="0" xfId="0" applyFont="1" applyBorder="1" applyAlignment="1">
      <alignment horizontal="center" vertical="center" wrapText="1"/>
    </xf>
    <xf numFmtId="0" fontId="0" fillId="0" borderId="0" xfId="0" applyAlignment="1">
      <alignment wrapText="1"/>
    </xf>
    <xf numFmtId="0" fontId="0" fillId="0" borderId="0" xfId="0" applyBorder="1"/>
    <xf numFmtId="0" fontId="1" fillId="2" borderId="1" xfId="0" applyFont="1" applyFill="1" applyBorder="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xf>
    <xf numFmtId="1" fontId="0" fillId="0" borderId="1" xfId="0" applyNumberFormat="1" applyBorder="1" applyAlignment="1">
      <alignment horizontal="center" vertical="center"/>
    </xf>
    <xf numFmtId="1" fontId="0" fillId="3" borderId="1" xfId="0" applyNumberFormat="1" applyFill="1" applyBorder="1" applyAlignment="1">
      <alignment horizontal="center" vertical="center"/>
    </xf>
    <xf numFmtId="0" fontId="0" fillId="0" borderId="1" xfId="0" applyFont="1" applyBorder="1" applyAlignment="1">
      <alignment vertical="center" wrapText="1"/>
    </xf>
    <xf numFmtId="0" fontId="0" fillId="0" borderId="1" xfId="0" applyFont="1" applyBorder="1" applyAlignment="1">
      <alignment vertical="center"/>
    </xf>
    <xf numFmtId="0" fontId="0" fillId="0" borderId="1" xfId="0" applyFont="1" applyBorder="1" applyAlignment="1">
      <alignment wrapText="1"/>
    </xf>
    <xf numFmtId="0" fontId="0" fillId="0" borderId="1" xfId="0" applyBorder="1" applyAlignment="1">
      <alignment horizontal="left" vertical="center"/>
    </xf>
    <xf numFmtId="0" fontId="0" fillId="3" borderId="1" xfId="0" applyFill="1" applyBorder="1" applyAlignment="1">
      <alignment horizontal="center" vertical="center"/>
    </xf>
    <xf numFmtId="0" fontId="0" fillId="0" borderId="1" xfId="0" applyBorder="1"/>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2" fillId="2" borderId="1" xfId="0" applyFont="1" applyFill="1" applyBorder="1"/>
    <xf numFmtId="0" fontId="0" fillId="0" borderId="0" xfId="0" applyFont="1"/>
    <xf numFmtId="0" fontId="3" fillId="0" borderId="0" xfId="0" applyFont="1"/>
    <xf numFmtId="0" fontId="0" fillId="0" borderId="0" xfId="0" applyAlignment="1">
      <alignment vertical="center"/>
    </xf>
    <xf numFmtId="178" fontId="0" fillId="0" borderId="0" xfId="0" applyNumberFormat="1" applyFont="1"/>
    <xf numFmtId="178" fontId="0" fillId="0" borderId="0" xfId="0" applyNumberFormat="1"/>
    <xf numFmtId="178" fontId="0" fillId="0" borderId="0" xfId="0" applyNumberFormat="1" applyAlignment="1">
      <alignment horizontal="right"/>
    </xf>
    <xf numFmtId="0" fontId="0" fillId="0" borderId="0" xfId="0" applyFont="1" applyFill="1" applyAlignment="1">
      <alignment horizontal="left" vertical="center"/>
    </xf>
    <xf numFmtId="0" fontId="0" fillId="0" borderId="0" xfId="0" applyFont="1" applyFill="1" applyAlignment="1">
      <alignment horizontal="left" vertical="top"/>
    </xf>
    <xf numFmtId="0" fontId="0" fillId="4" borderId="1" xfId="0" applyNumberFormat="1" applyFont="1" applyFill="1" applyBorder="1" applyAlignment="1" applyProtection="1">
      <alignment horizontal="left" vertical="center"/>
      <protection locked="0"/>
    </xf>
    <xf numFmtId="0" fontId="0" fillId="4" borderId="1" xfId="0" applyNumberFormat="1" applyFont="1" applyFill="1" applyBorder="1" applyAlignment="1" applyProtection="1">
      <alignment horizontal="left" vertical="top"/>
      <protection locked="0"/>
    </xf>
    <xf numFmtId="0" fontId="1" fillId="4" borderId="1" xfId="0" applyNumberFormat="1" applyFont="1" applyFill="1" applyBorder="1" applyAlignment="1" applyProtection="1">
      <alignment horizontal="center" vertical="center"/>
      <protection locked="0"/>
    </xf>
    <xf numFmtId="178" fontId="1" fillId="4" borderId="1" xfId="0" applyNumberFormat="1" applyFont="1" applyFill="1" applyBorder="1" applyAlignment="1">
      <alignment horizontal="center" vertical="center" wrapText="1"/>
    </xf>
    <xf numFmtId="0" fontId="0" fillId="5" borderId="1" xfId="0" applyNumberFormat="1" applyFont="1" applyFill="1" applyBorder="1" applyAlignment="1" applyProtection="1">
      <alignment horizontal="left" vertical="top"/>
      <protection locked="0"/>
    </xf>
    <xf numFmtId="0" fontId="2" fillId="5" borderId="1" xfId="0" applyNumberFormat="1" applyFont="1" applyFill="1" applyBorder="1" applyAlignment="1" applyProtection="1">
      <alignment horizontal="left" vertical="top"/>
      <protection locked="0"/>
    </xf>
    <xf numFmtId="0" fontId="0" fillId="5" borderId="1" xfId="0" applyFont="1" applyFill="1" applyBorder="1" applyAlignment="1">
      <alignment horizontal="center" vertical="top"/>
    </xf>
    <xf numFmtId="0" fontId="4" fillId="5" borderId="1" xfId="0" applyFont="1" applyFill="1" applyBorder="1" applyAlignment="1">
      <alignment horizontal="center" vertical="top" wrapText="1"/>
    </xf>
    <xf numFmtId="0" fontId="1" fillId="0" borderId="1" xfId="0" applyNumberFormat="1" applyFont="1" applyFill="1" applyBorder="1" applyAlignment="1" applyProtection="1">
      <alignment horizontal="left" vertical="center"/>
      <protection locked="0"/>
    </xf>
    <xf numFmtId="0" fontId="0" fillId="0" borderId="1" xfId="0" applyNumberFormat="1" applyFont="1" applyFill="1" applyBorder="1" applyAlignment="1" applyProtection="1">
      <alignment horizontal="left" vertical="top"/>
      <protection locked="0"/>
    </xf>
    <xf numFmtId="0" fontId="0" fillId="0" borderId="1" xfId="0" applyFont="1" applyFill="1" applyBorder="1" applyAlignment="1">
      <alignment horizontal="center" vertical="top"/>
    </xf>
    <xf numFmtId="0" fontId="0" fillId="0" borderId="1" xfId="0" applyFont="1" applyFill="1" applyBorder="1" applyAlignment="1">
      <alignment horizontal="center" vertical="top" wrapText="1"/>
    </xf>
    <xf numFmtId="0" fontId="0" fillId="0" borderId="1" xfId="0" applyFont="1" applyFill="1" applyBorder="1" applyAlignment="1">
      <alignment horizontal="left" vertical="center"/>
    </xf>
    <xf numFmtId="0" fontId="0" fillId="0" borderId="1" xfId="0" applyFont="1" applyBorder="1" applyAlignment="1">
      <alignment horizontal="left" vertical="top"/>
    </xf>
    <xf numFmtId="0" fontId="0" fillId="0" borderId="1" xfId="0" applyNumberFormat="1" applyFont="1" applyFill="1" applyBorder="1" applyAlignment="1" applyProtection="1">
      <alignment horizontal="center" vertical="center"/>
      <protection locked="0"/>
    </xf>
    <xf numFmtId="3" fontId="0" fillId="0" borderId="1" xfId="0" applyNumberFormat="1" applyFont="1" applyBorder="1" applyAlignment="1">
      <alignment horizontal="center" vertical="center"/>
    </xf>
    <xf numFmtId="178" fontId="0" fillId="0" borderId="1" xfId="0" applyNumberFormat="1" applyFont="1" applyBorder="1" applyAlignment="1">
      <alignment horizontal="center" vertical="center"/>
    </xf>
    <xf numFmtId="178" fontId="0" fillId="0" borderId="1" xfId="0" applyNumberFormat="1" applyBorder="1"/>
    <xf numFmtId="0" fontId="0" fillId="0" borderId="1" xfId="0" applyFont="1" applyFill="1" applyBorder="1" applyAlignment="1">
      <alignment horizontal="center" vertical="center"/>
    </xf>
    <xf numFmtId="3" fontId="0" fillId="0" borderId="1" xfId="0" applyNumberFormat="1" applyFont="1" applyFill="1" applyBorder="1" applyAlignment="1" applyProtection="1">
      <alignment horizontal="center" vertical="top"/>
    </xf>
    <xf numFmtId="3" fontId="0" fillId="0" borderId="1" xfId="0" applyNumberFormat="1" applyBorder="1"/>
    <xf numFmtId="0" fontId="0" fillId="0" borderId="1" xfId="0" applyNumberFormat="1" applyFont="1" applyFill="1" applyBorder="1" applyAlignment="1" applyProtection="1">
      <alignment horizontal="left" vertical="top" wrapText="1"/>
      <protection locked="0"/>
    </xf>
    <xf numFmtId="3" fontId="0" fillId="0" borderId="1" xfId="0" applyNumberFormat="1" applyFont="1" applyFill="1" applyBorder="1" applyAlignment="1" applyProtection="1">
      <alignment horizontal="center" vertical="center"/>
    </xf>
    <xf numFmtId="3" fontId="0" fillId="0" borderId="1" xfId="0" applyNumberFormat="1" applyBorder="1" applyAlignment="1">
      <alignment horizontal="right" vertical="center"/>
    </xf>
    <xf numFmtId="0" fontId="2" fillId="6" borderId="1" xfId="0" applyNumberFormat="1" applyFont="1" applyFill="1" applyBorder="1" applyAlignment="1" applyProtection="1">
      <alignment horizontal="left" vertical="center"/>
      <protection locked="0"/>
    </xf>
    <xf numFmtId="178" fontId="1" fillId="6" borderId="1" xfId="0" applyNumberFormat="1" applyFont="1" applyFill="1" applyBorder="1" applyAlignment="1" applyProtection="1">
      <alignment horizontal="center" vertical="center"/>
    </xf>
    <xf numFmtId="1" fontId="2" fillId="6" borderId="1" xfId="3" applyNumberFormat="1" applyFont="1" applyFill="1" applyBorder="1" applyAlignment="1" applyProtection="1">
      <alignment horizontal="right" vertical="center"/>
      <protection locked="0"/>
    </xf>
    <xf numFmtId="178" fontId="0" fillId="0" borderId="1" xfId="0" applyNumberFormat="1" applyFont="1" applyFill="1" applyBorder="1" applyAlignment="1" applyProtection="1">
      <alignment horizontal="center" vertical="top"/>
      <protection locked="0"/>
    </xf>
    <xf numFmtId="9" fontId="0" fillId="0" borderId="1" xfId="0" applyNumberFormat="1" applyFont="1" applyFill="1" applyBorder="1" applyAlignment="1" applyProtection="1">
      <alignment horizontal="center" vertical="top"/>
      <protection locked="0"/>
    </xf>
    <xf numFmtId="0" fontId="0" fillId="0" borderId="1" xfId="0" applyNumberFormat="1" applyFont="1" applyFill="1" applyBorder="1" applyAlignment="1" applyProtection="1">
      <alignment horizontal="left" vertical="center"/>
      <protection locked="0"/>
    </xf>
    <xf numFmtId="0" fontId="3" fillId="0" borderId="1" xfId="0" applyNumberFormat="1" applyFont="1" applyFill="1" applyBorder="1" applyAlignment="1" applyProtection="1">
      <alignment horizontal="left" vertical="center"/>
      <protection locked="0"/>
    </xf>
    <xf numFmtId="0" fontId="0" fillId="0" borderId="1" xfId="0" applyNumberFormat="1" applyFont="1" applyFill="1" applyBorder="1" applyAlignment="1" applyProtection="1">
      <alignment horizontal="right" vertical="center"/>
      <protection locked="0"/>
    </xf>
    <xf numFmtId="0" fontId="0" fillId="0" borderId="1" xfId="0" applyNumberFormat="1" applyFont="1" applyFill="1" applyBorder="1" applyAlignment="1" applyProtection="1">
      <alignment horizontal="left" vertical="center" wrapText="1"/>
      <protection locked="0"/>
    </xf>
    <xf numFmtId="0" fontId="0"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left" vertical="top"/>
      <protection locked="0"/>
    </xf>
    <xf numFmtId="178" fontId="5" fillId="6" borderId="1" xfId="0" applyNumberFormat="1" applyFont="1" applyFill="1" applyBorder="1" applyAlignment="1" applyProtection="1">
      <alignment horizontal="center" vertical="center"/>
    </xf>
    <xf numFmtId="178" fontId="2" fillId="6" borderId="1" xfId="0" applyNumberFormat="1" applyFont="1" applyFill="1" applyBorder="1" applyAlignment="1" applyProtection="1">
      <alignment horizontal="left" vertical="center"/>
    </xf>
    <xf numFmtId="9" fontId="0" fillId="0" borderId="1" xfId="0" applyNumberFormat="1" applyFont="1" applyFill="1" applyBorder="1" applyAlignment="1">
      <alignment horizontal="center" vertical="top"/>
    </xf>
    <xf numFmtId="0" fontId="0" fillId="0" borderId="1" xfId="0" applyFont="1" applyBorder="1"/>
    <xf numFmtId="0" fontId="0" fillId="0" borderId="1" xfId="0" applyFont="1" applyBorder="1" applyAlignment="1">
      <alignment horizontal="center" vertical="center"/>
    </xf>
    <xf numFmtId="3" fontId="0" fillId="0" borderId="1" xfId="0" applyNumberFormat="1" applyFont="1" applyFill="1" applyBorder="1" applyAlignment="1" applyProtection="1">
      <alignment horizontal="center" vertical="center"/>
      <protection locked="0"/>
    </xf>
    <xf numFmtId="3" fontId="0" fillId="0" borderId="1" xfId="0" applyNumberFormat="1" applyFont="1" applyBorder="1" applyAlignment="1">
      <alignment horizontal="right" vertical="center"/>
    </xf>
    <xf numFmtId="3" fontId="0" fillId="0" borderId="1" xfId="0" applyNumberFormat="1" applyFont="1" applyFill="1" applyBorder="1" applyAlignment="1" applyProtection="1">
      <alignment horizontal="center" vertical="top" wrapText="1"/>
      <protection locked="0"/>
    </xf>
    <xf numFmtId="0" fontId="0" fillId="0" borderId="1" xfId="0" applyNumberFormat="1" applyFont="1" applyFill="1" applyBorder="1" applyAlignment="1" applyProtection="1">
      <alignment horizontal="right" vertical="top"/>
      <protection locked="0"/>
    </xf>
    <xf numFmtId="0" fontId="5" fillId="0" borderId="1" xfId="0" applyNumberFormat="1" applyFont="1" applyFill="1" applyBorder="1" applyAlignment="1" applyProtection="1">
      <alignment horizontal="left" vertical="center"/>
      <protection locked="0"/>
    </xf>
    <xf numFmtId="0" fontId="3" fillId="0" borderId="1" xfId="0" applyFont="1" applyBorder="1"/>
    <xf numFmtId="178" fontId="3" fillId="0" borderId="1" xfId="0" applyNumberFormat="1" applyFont="1" applyBorder="1"/>
    <xf numFmtId="0" fontId="0" fillId="0" borderId="0" xfId="0" applyFont="1" applyAlignment="1">
      <alignment horizontal="left" vertical="center" wrapText="1"/>
    </xf>
    <xf numFmtId="178" fontId="3" fillId="0" borderId="1" xfId="0" applyNumberFormat="1" applyFont="1" applyFill="1" applyBorder="1" applyAlignment="1" applyProtection="1">
      <alignment horizontal="center" vertical="top"/>
      <protection locked="0"/>
    </xf>
    <xf numFmtId="9" fontId="3" fillId="0" borderId="1" xfId="0" applyNumberFormat="1" applyFont="1" applyFill="1" applyBorder="1" applyAlignment="1" applyProtection="1">
      <alignment horizontal="center" vertical="top"/>
      <protection locked="0"/>
    </xf>
    <xf numFmtId="178" fontId="1" fillId="7" borderId="1" xfId="0" applyNumberFormat="1" applyFont="1" applyFill="1" applyBorder="1" applyAlignment="1" applyProtection="1">
      <alignment horizontal="center" vertical="center"/>
    </xf>
    <xf numFmtId="178" fontId="2" fillId="7" borderId="1" xfId="0" applyNumberFormat="1" applyFont="1" applyFill="1" applyBorder="1" applyAlignment="1" applyProtection="1">
      <alignment horizontal="left" vertical="center"/>
    </xf>
    <xf numFmtId="1" fontId="6" fillId="7" borderId="1" xfId="3" applyNumberFormat="1" applyFont="1" applyFill="1" applyBorder="1" applyAlignment="1" applyProtection="1">
      <alignment horizontal="right" vertical="center"/>
      <protection locked="0"/>
    </xf>
    <xf numFmtId="3" fontId="3" fillId="0" borderId="1" xfId="0" applyNumberFormat="1" applyFont="1" applyFill="1" applyBorder="1" applyAlignment="1" applyProtection="1">
      <alignment horizontal="center" vertical="top"/>
      <protection locked="0"/>
    </xf>
    <xf numFmtId="3" fontId="7" fillId="0" borderId="1" xfId="0" applyNumberFormat="1" applyFont="1" applyFill="1" applyBorder="1" applyAlignment="1" applyProtection="1">
      <alignment horizontal="center" vertical="top"/>
      <protection locked="0"/>
    </xf>
    <xf numFmtId="0" fontId="3" fillId="5" borderId="1" xfId="0" applyNumberFormat="1" applyFont="1" applyFill="1" applyBorder="1" applyAlignment="1" applyProtection="1">
      <alignment horizontal="left" vertical="top"/>
      <protection locked="0"/>
    </xf>
    <xf numFmtId="1" fontId="0" fillId="0" borderId="1" xfId="0" applyNumberFormat="1" applyFont="1" applyFill="1" applyBorder="1" applyAlignment="1" applyProtection="1">
      <alignment horizontal="center" vertical="center"/>
      <protection locked="0"/>
    </xf>
    <xf numFmtId="3" fontId="0" fillId="0" borderId="1" xfId="0" applyNumberFormat="1" applyFont="1" applyFill="1" applyBorder="1" applyAlignment="1" applyProtection="1">
      <alignment horizontal="center" vertical="top"/>
      <protection locked="0"/>
    </xf>
    <xf numFmtId="0" fontId="0" fillId="0" borderId="1" xfId="0" applyNumberFormat="1" applyFont="1" applyFill="1" applyBorder="1" applyAlignment="1" applyProtection="1">
      <alignment vertical="center"/>
      <protection locked="0"/>
    </xf>
    <xf numFmtId="178" fontId="8" fillId="7" borderId="1" xfId="0" applyNumberFormat="1" applyFont="1" applyFill="1" applyBorder="1" applyAlignment="1" applyProtection="1">
      <alignment horizontal="center" vertical="center"/>
    </xf>
    <xf numFmtId="178" fontId="6" fillId="7" borderId="1" xfId="0" applyNumberFormat="1" applyFont="1" applyFill="1" applyBorder="1" applyAlignment="1" applyProtection="1">
      <alignment horizontal="left" vertical="center"/>
    </xf>
    <xf numFmtId="0" fontId="3" fillId="0" borderId="0" xfId="0" applyFont="1" applyFill="1" applyAlignment="1">
      <alignment horizontal="left" vertical="center"/>
    </xf>
    <xf numFmtId="178" fontId="0" fillId="0" borderId="0" xfId="0" applyNumberFormat="1" applyFont="1" applyFill="1" applyAlignment="1">
      <alignment horizontal="center" vertical="top"/>
    </xf>
    <xf numFmtId="178" fontId="0" fillId="0" borderId="0" xfId="0" applyNumberFormat="1" applyFont="1" applyFill="1" applyAlignment="1">
      <alignment horizontal="left" vertical="top"/>
    </xf>
    <xf numFmtId="0" fontId="0" fillId="0" borderId="0" xfId="0" applyFill="1" applyAlignment="1">
      <alignment horizontal="left" vertical="center"/>
    </xf>
    <xf numFmtId="0" fontId="0" fillId="0" borderId="0" xfId="0" applyFill="1" applyAlignment="1">
      <alignment horizontal="left" vertical="top"/>
    </xf>
    <xf numFmtId="178" fontId="0" fillId="0" borderId="0" xfId="0" applyNumberFormat="1" applyFill="1" applyAlignment="1">
      <alignment horizontal="left" vertical="top"/>
    </xf>
    <xf numFmtId="49" fontId="0" fillId="0" borderId="0" xfId="0" applyNumberFormat="1" applyFill="1" applyAlignment="1">
      <alignment horizontal="left" vertical="top"/>
    </xf>
    <xf numFmtId="0" fontId="0" fillId="0" borderId="0" xfId="0" applyAlignment="1">
      <alignment horizontal="left" vertical="center"/>
    </xf>
    <xf numFmtId="0" fontId="0" fillId="0" borderId="0" xfId="0" applyAlignment="1">
      <alignment horizontal="left" vertical="top"/>
    </xf>
    <xf numFmtId="178" fontId="0" fillId="0" borderId="0" xfId="0" applyNumberFormat="1" applyFont="1" applyBorder="1" applyAlignment="1">
      <alignment horizontal="left" vertical="top"/>
    </xf>
    <xf numFmtId="178" fontId="0" fillId="0" borderId="0" xfId="0" applyNumberFormat="1" applyBorder="1" applyAlignment="1">
      <alignment horizontal="left" vertical="top"/>
    </xf>
    <xf numFmtId="49" fontId="0" fillId="0" borderId="0" xfId="0" applyNumberFormat="1" applyAlignment="1">
      <alignment horizontal="left" vertical="top"/>
    </xf>
    <xf numFmtId="178" fontId="0" fillId="0" borderId="0" xfId="0" applyNumberFormat="1" applyFont="1" applyBorder="1"/>
    <xf numFmtId="178" fontId="0" fillId="0" borderId="0" xfId="0" applyNumberFormat="1" applyBorder="1"/>
    <xf numFmtId="49" fontId="0" fillId="0" borderId="0" xfId="0" applyNumberFormat="1"/>
    <xf numFmtId="0" fontId="0" fillId="0" borderId="0" xfId="0" applyFill="1"/>
    <xf numFmtId="178" fontId="3" fillId="0" borderId="0" xfId="0" applyNumberFormat="1" applyFont="1" applyFill="1"/>
    <xf numFmtId="178" fontId="0" fillId="0" borderId="0" xfId="0" applyNumberFormat="1" applyFill="1"/>
    <xf numFmtId="0" fontId="0" fillId="3" borderId="1" xfId="0" applyFont="1" applyFill="1" applyBorder="1" applyAlignment="1">
      <alignment horizontal="center" vertical="top"/>
    </xf>
    <xf numFmtId="0" fontId="0" fillId="0" borderId="1" xfId="0" applyFont="1" applyBorder="1" applyAlignment="1">
      <alignment horizontal="center" vertical="top"/>
    </xf>
    <xf numFmtId="178" fontId="0" fillId="3" borderId="1" xfId="0" applyNumberFormat="1" applyFill="1" applyBorder="1"/>
    <xf numFmtId="178" fontId="0" fillId="0" borderId="1" xfId="0" applyNumberFormat="1" applyBorder="1" applyAlignment="1">
      <alignment horizontal="right"/>
    </xf>
    <xf numFmtId="3" fontId="0" fillId="3" borderId="1" xfId="0" applyNumberFormat="1" applyFill="1" applyBorder="1"/>
    <xf numFmtId="3" fontId="0" fillId="0" borderId="1" xfId="0" applyNumberFormat="1" applyBorder="1" applyAlignment="1">
      <alignment horizontal="right"/>
    </xf>
    <xf numFmtId="3" fontId="0" fillId="3" borderId="1" xfId="0" applyNumberFormat="1" applyFill="1" applyBorder="1" applyAlignment="1">
      <alignment horizontal="right" vertical="center"/>
    </xf>
    <xf numFmtId="1" fontId="0" fillId="3" borderId="1" xfId="0" applyNumberFormat="1" applyFont="1" applyFill="1" applyBorder="1" applyAlignment="1" applyProtection="1">
      <alignment horizontal="center" vertical="top"/>
      <protection locked="0"/>
    </xf>
    <xf numFmtId="0" fontId="0" fillId="3" borderId="1" xfId="0" applyFont="1" applyFill="1" applyBorder="1" applyAlignment="1">
      <alignment horizontal="right" vertical="center"/>
    </xf>
    <xf numFmtId="3" fontId="0" fillId="0" borderId="1" xfId="0" applyNumberFormat="1" applyFont="1" applyFill="1" applyBorder="1" applyAlignment="1" applyProtection="1">
      <alignment horizontal="right" vertical="top"/>
      <protection locked="0"/>
    </xf>
    <xf numFmtId="178" fontId="0" fillId="0" borderId="0" xfId="0" applyNumberFormat="1" applyFont="1" applyFill="1"/>
    <xf numFmtId="0" fontId="0" fillId="0" borderId="0" xfId="0" applyFont="1" applyFill="1"/>
    <xf numFmtId="0" fontId="3" fillId="0" borderId="0" xfId="0" applyFont="1" applyFill="1"/>
    <xf numFmtId="0" fontId="0" fillId="8" borderId="0" xfId="0" applyFont="1" applyFill="1"/>
    <xf numFmtId="0" fontId="0" fillId="8" borderId="0" xfId="0" applyFill="1"/>
    <xf numFmtId="1" fontId="0" fillId="3" borderId="1" xfId="0" applyNumberFormat="1" applyFont="1" applyFill="1" applyBorder="1" applyAlignment="1">
      <alignment horizontal="center" vertical="top"/>
    </xf>
    <xf numFmtId="178" fontId="0" fillId="0" borderId="1" xfId="0" applyNumberFormat="1" applyFont="1" applyFill="1" applyBorder="1" applyAlignment="1">
      <alignment horizontal="center" vertical="top"/>
    </xf>
    <xf numFmtId="3" fontId="0" fillId="3" borderId="1" xfId="0" applyNumberFormat="1" applyFont="1" applyFill="1" applyBorder="1" applyAlignment="1">
      <alignment horizontal="right" vertical="center"/>
    </xf>
    <xf numFmtId="0" fontId="0" fillId="3" borderId="1" xfId="0" applyNumberFormat="1" applyFont="1" applyFill="1" applyBorder="1" applyAlignment="1" applyProtection="1">
      <alignment horizontal="right" vertical="top"/>
      <protection locked="0"/>
    </xf>
    <xf numFmtId="0" fontId="0" fillId="3" borderId="1" xfId="0" applyNumberFormat="1" applyFont="1" applyFill="1" applyBorder="1" applyAlignment="1" applyProtection="1">
      <alignment vertical="center"/>
      <protection locked="0"/>
    </xf>
    <xf numFmtId="178" fontId="3" fillId="3" borderId="1" xfId="0" applyNumberFormat="1" applyFont="1" applyFill="1" applyBorder="1"/>
    <xf numFmtId="178" fontId="3" fillId="0" borderId="1" xfId="0" applyNumberFormat="1" applyFont="1" applyBorder="1" applyAlignment="1">
      <alignment horizontal="right"/>
    </xf>
    <xf numFmtId="178" fontId="0" fillId="0" borderId="0" xfId="0" applyNumberFormat="1" applyFill="1" applyBorder="1"/>
    <xf numFmtId="1" fontId="3" fillId="3" borderId="1" xfId="0" applyNumberFormat="1" applyFont="1" applyFill="1" applyBorder="1" applyAlignment="1" applyProtection="1">
      <alignment horizontal="center" vertical="top"/>
      <protection locked="0"/>
    </xf>
    <xf numFmtId="0" fontId="0" fillId="0" borderId="0" xfId="0" applyFill="1" applyAlignment="1">
      <alignment horizontal="right"/>
    </xf>
    <xf numFmtId="0" fontId="0" fillId="3" borderId="1" xfId="0" applyNumberFormat="1" applyFont="1" applyFill="1" applyBorder="1" applyAlignment="1" applyProtection="1">
      <alignment horizontal="right" vertical="center"/>
      <protection locked="0"/>
    </xf>
    <xf numFmtId="3" fontId="3" fillId="3" borderId="1" xfId="0" applyNumberFormat="1" applyFont="1" applyFill="1" applyBorder="1" applyAlignment="1" applyProtection="1">
      <alignment horizontal="center" vertical="top"/>
      <protection locked="0"/>
    </xf>
    <xf numFmtId="179" fontId="0" fillId="3" borderId="1" xfId="0" applyNumberFormat="1" applyFont="1" applyFill="1" applyBorder="1" applyAlignment="1" applyProtection="1">
      <alignment vertical="center"/>
      <protection locked="0"/>
    </xf>
    <xf numFmtId="3" fontId="0" fillId="0" borderId="1" xfId="0" applyNumberFormat="1" applyFont="1" applyFill="1" applyBorder="1" applyAlignment="1" applyProtection="1">
      <alignment vertical="top"/>
      <protection locked="0"/>
    </xf>
    <xf numFmtId="178" fontId="0" fillId="3" borderId="1" xfId="0" applyNumberFormat="1" applyFont="1" applyFill="1" applyBorder="1" applyAlignment="1">
      <alignment horizontal="center" vertical="top"/>
    </xf>
    <xf numFmtId="178" fontId="0" fillId="0" borderId="0" xfId="0" applyNumberFormat="1" applyAlignment="1">
      <alignment horizontal="left" vertical="top"/>
    </xf>
    <xf numFmtId="178" fontId="0" fillId="0" borderId="0" xfId="0" applyNumberFormat="1" applyAlignment="1">
      <alignment vertical="center"/>
    </xf>
    <xf numFmtId="49" fontId="0" fillId="0" borderId="0" xfId="0" applyNumberFormat="1" applyAlignment="1">
      <alignment vertical="center"/>
    </xf>
    <xf numFmtId="0" fontId="0" fillId="0" borderId="0" xfId="0" applyFont="1" applyBorder="1"/>
  </cellXfs>
  <cellStyles count="49">
    <cellStyle name="Normal" xfId="0" builtinId="0"/>
    <cellStyle name="Virgule" xfId="1" builtinId="3"/>
    <cellStyle name="Monétaire" xfId="2" builtinId="4"/>
    <cellStyle name="Pourcentage" xfId="3" builtinId="5"/>
    <cellStyle name="Milliers [0]" xfId="4" builtinId="6"/>
    <cellStyle name="Monétaire [0]" xfId="5" builtinId="7"/>
    <cellStyle name="Lien hypertexte" xfId="6" builtinId="8"/>
    <cellStyle name="Lien hypertexte visité" xfId="7" builtinId="9"/>
    <cellStyle name="Note" xfId="8" builtinId="10"/>
    <cellStyle name="Avertissement" xfId="9" builtinId="11"/>
    <cellStyle name="Titre" xfId="10" builtinId="15"/>
    <cellStyle name="CTexte explicatif" xfId="11" builtinId="53"/>
    <cellStyle name="Titre 1" xfId="12" builtinId="16"/>
    <cellStyle name="Titre 2" xfId="13" builtinId="17"/>
    <cellStyle name="Titre 3" xfId="14" builtinId="18"/>
    <cellStyle name="Titre 4" xfId="15" builtinId="19"/>
    <cellStyle name="Entrée" xfId="16" builtinId="20"/>
    <cellStyle name="Sortie" xfId="17" builtinId="21"/>
    <cellStyle name="Calcul" xfId="18" builtinId="22"/>
    <cellStyle name="Vérification de cellule" xfId="19" builtinId="23"/>
    <cellStyle name="Cellule liée" xfId="20" builtinId="24"/>
    <cellStyle name="Total" xfId="21" builtinId="25"/>
    <cellStyle name="Satisfaisant" xfId="22" builtinId="26"/>
    <cellStyle name="Insatisfaisant" xfId="23" builtinId="27"/>
    <cellStyle name="Neutre" xfId="24" builtinId="28"/>
    <cellStyle name="Accent1" xfId="25" builtinId="29"/>
    <cellStyle name="20 % - Accent1" xfId="26" builtinId="30"/>
    <cellStyle name="40 % - Accent1" xfId="27" builtinId="31"/>
    <cellStyle name="60 % - Accent1" xfId="28" builtinId="32"/>
    <cellStyle name="Accent2" xfId="29" builtinId="33"/>
    <cellStyle name="20 % - Accent2" xfId="30" builtinId="34"/>
    <cellStyle name="40 % - Accent2" xfId="31" builtinId="35"/>
    <cellStyle name="60 % - Accent2" xfId="32" builtinId="36"/>
    <cellStyle name="Accent3" xfId="33" builtinId="37"/>
    <cellStyle name="20 % - Accent3" xfId="34" builtinId="38"/>
    <cellStyle name="40 % - Accent3" xfId="35" builtinId="39"/>
    <cellStyle name="60 % - Accent3" xfId="36" builtinId="40"/>
    <cellStyle name="Accent4" xfId="37" builtinId="41"/>
    <cellStyle name="20 % - Accent4" xfId="38" builtinId="42"/>
    <cellStyle name="40 % - Accent4" xfId="39" builtinId="43"/>
    <cellStyle name="60 % - Accent4" xfId="40" builtinId="44"/>
    <cellStyle name="Accent5" xfId="41" builtinId="45"/>
    <cellStyle name="20 % - Accent5" xfId="42" builtinId="46"/>
    <cellStyle name="40 % - Accent5" xfId="43" builtinId="47"/>
    <cellStyle name="60 % - Accent5" xfId="44" builtinId="48"/>
    <cellStyle name="Accent6" xfId="45" builtinId="49"/>
    <cellStyle name="20 % - Accent6" xfId="46" builtinId="50"/>
    <cellStyle name="40 % - Accent6" xfId="47" builtinId="51"/>
    <cellStyle name="60 %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4.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2"/>
  <sheetViews>
    <sheetView topLeftCell="C43" workbookViewId="0">
      <selection activeCell="C47" sqref="C47"/>
    </sheetView>
  </sheetViews>
  <sheetFormatPr defaultColWidth="9" defaultRowHeight="13.8"/>
  <cols>
    <col min="1" max="1" width="4.33333333333333" style="22" customWidth="1"/>
    <col min="2" max="2" width="2.55555555555556" customWidth="1"/>
    <col min="3" max="3" width="44.5555555555556" customWidth="1"/>
    <col min="4" max="4" width="11.5555555555556" customWidth="1"/>
    <col min="5" max="5" width="7.33333333333333" customWidth="1"/>
    <col min="6" max="6" width="6.11111111111111" style="23" customWidth="1"/>
    <col min="7" max="7" width="9.11111111111111" style="23" customWidth="1"/>
    <col min="8" max="8" width="9.33333333333333" style="24" customWidth="1"/>
    <col min="9" max="9" width="8.44444444444444" style="24" customWidth="1"/>
    <col min="10" max="10" width="9.66666666666667" style="25" customWidth="1"/>
  </cols>
  <sheetData>
    <row r="1" spans="1:16">
      <c r="A1" s="26"/>
      <c r="B1" s="27"/>
      <c r="C1" s="27"/>
      <c r="D1" s="27"/>
      <c r="E1" s="27"/>
      <c r="F1" s="27"/>
      <c r="G1" s="27"/>
      <c r="H1" s="27"/>
      <c r="I1" s="27"/>
      <c r="J1" s="27"/>
      <c r="K1" s="104"/>
      <c r="L1" s="104"/>
      <c r="M1" s="104"/>
      <c r="N1" s="104"/>
      <c r="O1" s="104"/>
      <c r="P1" s="104"/>
    </row>
    <row r="2" ht="53.4" customHeight="1" spans="1:16">
      <c r="A2" s="28"/>
      <c r="B2" s="29"/>
      <c r="C2" s="30" t="s">
        <v>0</v>
      </c>
      <c r="D2" s="30" t="s">
        <v>1</v>
      </c>
      <c r="E2" s="30" t="s">
        <v>2</v>
      </c>
      <c r="F2" s="31" t="s">
        <v>3</v>
      </c>
      <c r="G2" s="31" t="s">
        <v>4</v>
      </c>
      <c r="H2" s="31" t="s">
        <v>5</v>
      </c>
      <c r="I2" s="31" t="s">
        <v>6</v>
      </c>
      <c r="J2" s="31" t="s">
        <v>7</v>
      </c>
      <c r="K2" s="105"/>
      <c r="L2" s="106"/>
      <c r="M2" s="106"/>
      <c r="N2" s="104"/>
      <c r="O2" s="104"/>
      <c r="P2" s="104"/>
    </row>
    <row r="3" spans="1:16">
      <c r="A3" s="32"/>
      <c r="B3" s="32"/>
      <c r="C3" s="33" t="s">
        <v>8</v>
      </c>
      <c r="D3" s="32"/>
      <c r="E3" s="32"/>
      <c r="F3" s="34"/>
      <c r="G3" s="34"/>
      <c r="H3" s="35"/>
      <c r="I3" s="34"/>
      <c r="J3" s="34"/>
      <c r="K3" s="106"/>
      <c r="L3" s="106"/>
      <c r="M3" s="106"/>
      <c r="N3" s="104"/>
      <c r="O3" s="104"/>
      <c r="P3" s="104"/>
    </row>
    <row r="4" spans="1:16">
      <c r="A4" s="36" t="s">
        <v>9</v>
      </c>
      <c r="B4" s="37"/>
      <c r="C4" s="37"/>
      <c r="D4" s="37"/>
      <c r="E4" s="37"/>
      <c r="F4" s="38"/>
      <c r="G4" s="38"/>
      <c r="H4" s="39"/>
      <c r="I4" s="107"/>
      <c r="J4" s="108"/>
      <c r="K4" s="106"/>
      <c r="L4" s="106"/>
      <c r="M4" s="106"/>
      <c r="N4" s="104"/>
      <c r="O4" s="104"/>
      <c r="P4" s="104"/>
    </row>
    <row r="5" spans="1:16">
      <c r="A5" s="40"/>
      <c r="B5" s="41"/>
      <c r="C5" s="37"/>
      <c r="D5" s="37"/>
      <c r="E5" s="42"/>
      <c r="F5" s="43"/>
      <c r="G5" s="44"/>
      <c r="H5" s="45"/>
      <c r="I5" s="109"/>
      <c r="J5" s="110"/>
      <c r="K5" s="106"/>
      <c r="L5" s="106"/>
      <c r="M5" s="106"/>
      <c r="N5" s="104"/>
      <c r="O5" s="104"/>
      <c r="P5" s="104"/>
    </row>
    <row r="6" spans="1:16">
      <c r="A6" s="46" t="s">
        <v>10</v>
      </c>
      <c r="B6" s="41"/>
      <c r="C6" s="37" t="s">
        <v>11</v>
      </c>
      <c r="D6" s="37" t="s">
        <v>12</v>
      </c>
      <c r="E6" s="42">
        <v>1</v>
      </c>
      <c r="F6" s="43">
        <v>3</v>
      </c>
      <c r="G6" s="47">
        <v>400</v>
      </c>
      <c r="H6" s="48">
        <f>E6*F6*G6*25%</f>
        <v>300</v>
      </c>
      <c r="I6" s="111">
        <f>E6*F6*G6*75%</f>
        <v>900</v>
      </c>
      <c r="J6" s="112">
        <f>H6+I6</f>
        <v>1200</v>
      </c>
      <c r="K6" s="106"/>
      <c r="L6" s="106"/>
      <c r="M6" s="106"/>
      <c r="N6" s="104"/>
      <c r="O6" s="104"/>
      <c r="P6" s="104"/>
    </row>
    <row r="7" spans="1:16">
      <c r="A7" s="46" t="s">
        <v>13</v>
      </c>
      <c r="B7" s="37"/>
      <c r="C7" s="37" t="s">
        <v>14</v>
      </c>
      <c r="D7" s="37" t="s">
        <v>12</v>
      </c>
      <c r="E7" s="42">
        <v>1</v>
      </c>
      <c r="F7" s="43">
        <v>3</v>
      </c>
      <c r="G7" s="47">
        <v>250</v>
      </c>
      <c r="H7" s="48">
        <f>E7*F7*G7*0%</f>
        <v>0</v>
      </c>
      <c r="I7" s="111">
        <f>E7*F7*G7*100%</f>
        <v>750</v>
      </c>
      <c r="J7" s="112">
        <f t="shared" ref="J7:J10" si="0">H7+I7</f>
        <v>750</v>
      </c>
      <c r="K7" s="106"/>
      <c r="L7" s="106"/>
      <c r="M7" s="106"/>
      <c r="N7" s="104"/>
      <c r="O7" s="104"/>
      <c r="P7" s="104"/>
    </row>
    <row r="8" spans="1:16">
      <c r="A8" s="46" t="s">
        <v>15</v>
      </c>
      <c r="B8" s="37"/>
      <c r="C8" s="37" t="s">
        <v>16</v>
      </c>
      <c r="D8" s="37" t="s">
        <v>12</v>
      </c>
      <c r="E8" s="42">
        <v>1</v>
      </c>
      <c r="F8" s="43">
        <v>3</v>
      </c>
      <c r="G8" s="47">
        <v>330</v>
      </c>
      <c r="H8" s="48">
        <f>E8*F8*G8*25%</f>
        <v>247.5</v>
      </c>
      <c r="I8" s="111">
        <f>E8*F8*G8*75%</f>
        <v>742.5</v>
      </c>
      <c r="J8" s="112">
        <f t="shared" si="0"/>
        <v>990</v>
      </c>
      <c r="K8" s="106"/>
      <c r="L8" s="106"/>
      <c r="M8" s="106"/>
      <c r="N8" s="104"/>
      <c r="O8" s="104"/>
      <c r="P8" s="104"/>
    </row>
    <row r="9" spans="1:16">
      <c r="A9" s="46" t="s">
        <v>17</v>
      </c>
      <c r="B9" s="37"/>
      <c r="C9" s="49" t="s">
        <v>18</v>
      </c>
      <c r="D9" s="37" t="s">
        <v>12</v>
      </c>
      <c r="E9" s="42">
        <v>1</v>
      </c>
      <c r="F9" s="43">
        <v>3</v>
      </c>
      <c r="G9" s="50">
        <v>220</v>
      </c>
      <c r="H9" s="51">
        <f>E9*F9*G9*0%</f>
        <v>0</v>
      </c>
      <c r="I9" s="113">
        <f>E9*F9*G9*100%</f>
        <v>660</v>
      </c>
      <c r="J9" s="51">
        <f t="shared" si="0"/>
        <v>660</v>
      </c>
      <c r="K9" s="106"/>
      <c r="L9" s="106"/>
      <c r="M9" s="106"/>
      <c r="N9" s="104"/>
      <c r="O9" s="104"/>
      <c r="P9" s="104"/>
    </row>
    <row r="10" spans="1:16">
      <c r="A10" s="46" t="s">
        <v>19</v>
      </c>
      <c r="B10" s="37"/>
      <c r="C10" s="37" t="s">
        <v>20</v>
      </c>
      <c r="D10" s="37" t="s">
        <v>12</v>
      </c>
      <c r="E10" s="42">
        <v>1</v>
      </c>
      <c r="F10" s="43">
        <v>3</v>
      </c>
      <c r="G10" s="47">
        <v>300</v>
      </c>
      <c r="H10" s="48">
        <f t="shared" ref="H10" si="1">E10*F10*G10*25%</f>
        <v>225</v>
      </c>
      <c r="I10" s="111">
        <f t="shared" ref="I10" si="2">E10*F10*G10*75%</f>
        <v>675</v>
      </c>
      <c r="J10" s="112">
        <f t="shared" si="0"/>
        <v>900</v>
      </c>
      <c r="K10" s="106"/>
      <c r="L10" s="106"/>
      <c r="M10" s="106"/>
      <c r="N10" s="104"/>
      <c r="O10" s="104"/>
      <c r="P10" s="104"/>
    </row>
    <row r="11" spans="1:16">
      <c r="A11" s="52"/>
      <c r="B11" s="52"/>
      <c r="C11" s="52" t="s">
        <v>21</v>
      </c>
      <c r="D11" s="52"/>
      <c r="E11" s="52"/>
      <c r="F11" s="53"/>
      <c r="G11" s="53"/>
      <c r="H11" s="54">
        <f>H6+H7+H8+H9+H10</f>
        <v>772.5</v>
      </c>
      <c r="I11" s="54">
        <f t="shared" ref="I11:J11" si="3">I6+I7+I8+I9+I10</f>
        <v>3727.5</v>
      </c>
      <c r="J11" s="54">
        <f t="shared" si="3"/>
        <v>4500</v>
      </c>
      <c r="K11" s="106"/>
      <c r="L11" s="106"/>
      <c r="M11" s="106"/>
      <c r="N11" s="104"/>
      <c r="O11" s="104"/>
      <c r="P11" s="104"/>
    </row>
    <row r="12" spans="1:16">
      <c r="A12" s="36" t="s">
        <v>22</v>
      </c>
      <c r="B12" s="37"/>
      <c r="C12" s="37"/>
      <c r="D12" s="37"/>
      <c r="E12" s="37"/>
      <c r="F12" s="55"/>
      <c r="G12" s="55"/>
      <c r="H12" s="56"/>
      <c r="I12" s="114"/>
      <c r="J12" s="85"/>
      <c r="K12" s="106"/>
      <c r="L12" s="106"/>
      <c r="M12" s="106"/>
      <c r="N12" s="104"/>
      <c r="O12" s="104"/>
      <c r="P12" s="104"/>
    </row>
    <row r="13" spans="1:16">
      <c r="A13" s="57" t="s">
        <v>23</v>
      </c>
      <c r="B13" s="58"/>
      <c r="C13" s="11" t="s">
        <v>24</v>
      </c>
      <c r="D13" s="11" t="s">
        <v>25</v>
      </c>
      <c r="E13" s="42">
        <v>2</v>
      </c>
      <c r="F13" s="42">
        <v>3</v>
      </c>
      <c r="G13" s="42">
        <v>150</v>
      </c>
      <c r="H13" s="59">
        <f t="shared" ref="H13:H18" si="4">E13*F13*G13*0%</f>
        <v>0</v>
      </c>
      <c r="I13" s="115">
        <f t="shared" ref="I13:I18" si="5">E13*F13*G13*100%</f>
        <v>900</v>
      </c>
      <c r="J13" s="116">
        <f t="shared" ref="J13:J18" si="6">H13+I13</f>
        <v>900</v>
      </c>
      <c r="K13" s="106"/>
      <c r="L13" s="106"/>
      <c r="M13" s="106"/>
      <c r="N13" s="104"/>
      <c r="O13" s="104"/>
      <c r="P13" s="104"/>
    </row>
    <row r="14" ht="41.4" spans="1:16">
      <c r="A14" s="57" t="s">
        <v>26</v>
      </c>
      <c r="B14" s="37"/>
      <c r="C14" s="2" t="s">
        <v>27</v>
      </c>
      <c r="D14" s="60" t="s">
        <v>28</v>
      </c>
      <c r="E14" s="61">
        <v>2</v>
      </c>
      <c r="F14" s="42">
        <v>3</v>
      </c>
      <c r="G14" s="42">
        <v>150</v>
      </c>
      <c r="H14" s="59">
        <f t="shared" si="4"/>
        <v>0</v>
      </c>
      <c r="I14" s="115">
        <f t="shared" si="5"/>
        <v>900</v>
      </c>
      <c r="J14" s="59">
        <f t="shared" si="6"/>
        <v>900</v>
      </c>
      <c r="K14" s="106"/>
      <c r="L14" s="106"/>
      <c r="M14" s="106"/>
      <c r="N14" s="104"/>
      <c r="O14" s="104"/>
      <c r="P14" s="104"/>
    </row>
    <row r="15" s="20" customFormat="1" ht="27.6" spans="1:16">
      <c r="A15" s="57" t="s">
        <v>29</v>
      </c>
      <c r="B15" s="37"/>
      <c r="C15" s="11" t="s">
        <v>30</v>
      </c>
      <c r="D15" s="49" t="s">
        <v>28</v>
      </c>
      <c r="E15" s="61">
        <v>5</v>
      </c>
      <c r="F15" s="42">
        <v>1</v>
      </c>
      <c r="G15" s="42">
        <v>800</v>
      </c>
      <c r="H15" s="59">
        <f t="shared" si="4"/>
        <v>0</v>
      </c>
      <c r="I15" s="115">
        <f t="shared" si="5"/>
        <v>4000</v>
      </c>
      <c r="J15" s="59">
        <f t="shared" si="6"/>
        <v>4000</v>
      </c>
      <c r="K15" s="117"/>
      <c r="L15" s="117"/>
      <c r="M15" s="117"/>
      <c r="N15" s="118"/>
      <c r="O15" s="118"/>
      <c r="P15" s="118"/>
    </row>
    <row r="16" s="20" customFormat="1" spans="1:16">
      <c r="A16" s="57" t="s">
        <v>31</v>
      </c>
      <c r="B16" s="37"/>
      <c r="C16" s="11" t="s">
        <v>32</v>
      </c>
      <c r="D16" s="49" t="s">
        <v>28</v>
      </c>
      <c r="E16" s="42">
        <v>4</v>
      </c>
      <c r="F16" s="42">
        <v>3</v>
      </c>
      <c r="G16" s="42">
        <v>50</v>
      </c>
      <c r="H16" s="59">
        <f t="shared" si="4"/>
        <v>0</v>
      </c>
      <c r="I16" s="115">
        <f t="shared" si="5"/>
        <v>600</v>
      </c>
      <c r="J16" s="59">
        <f t="shared" si="6"/>
        <v>600</v>
      </c>
      <c r="K16" s="117"/>
      <c r="L16" s="117"/>
      <c r="M16" s="117"/>
      <c r="N16" s="118"/>
      <c r="O16" s="118"/>
      <c r="P16" s="118"/>
    </row>
    <row r="17" s="21" customFormat="1" spans="1:16">
      <c r="A17" s="57" t="s">
        <v>33</v>
      </c>
      <c r="B17" s="62"/>
      <c r="C17" s="11" t="s">
        <v>34</v>
      </c>
      <c r="D17" s="60" t="s">
        <v>35</v>
      </c>
      <c r="E17" s="42">
        <v>1</v>
      </c>
      <c r="F17" s="42">
        <v>1</v>
      </c>
      <c r="G17" s="42">
        <v>2000</v>
      </c>
      <c r="H17" s="59">
        <f t="shared" si="4"/>
        <v>0</v>
      </c>
      <c r="I17" s="115">
        <f t="shared" si="5"/>
        <v>2000</v>
      </c>
      <c r="J17" s="59">
        <f t="shared" si="6"/>
        <v>2000</v>
      </c>
      <c r="K17" s="105"/>
      <c r="L17" s="105"/>
      <c r="M17" s="105"/>
      <c r="N17" s="119"/>
      <c r="O17" s="119"/>
      <c r="P17" s="119"/>
    </row>
    <row r="18" s="20" customFormat="1" spans="1:16">
      <c r="A18" s="57" t="s">
        <v>36</v>
      </c>
      <c r="B18" s="37"/>
      <c r="C18" s="11" t="s">
        <v>37</v>
      </c>
      <c r="D18" s="60" t="s">
        <v>35</v>
      </c>
      <c r="E18" s="42">
        <v>2</v>
      </c>
      <c r="F18" s="42">
        <v>3</v>
      </c>
      <c r="G18" s="42">
        <v>350</v>
      </c>
      <c r="H18" s="59">
        <f t="shared" si="4"/>
        <v>0</v>
      </c>
      <c r="I18" s="115">
        <f t="shared" si="5"/>
        <v>2100</v>
      </c>
      <c r="J18" s="59">
        <f t="shared" si="6"/>
        <v>2100</v>
      </c>
      <c r="K18" s="117"/>
      <c r="L18" s="117"/>
      <c r="M18" s="117"/>
      <c r="N18" s="120"/>
      <c r="O18" s="120"/>
      <c r="P18" s="118"/>
    </row>
    <row r="19" spans="1:16">
      <c r="A19" s="63"/>
      <c r="B19" s="63"/>
      <c r="C19" s="64" t="s">
        <v>38</v>
      </c>
      <c r="D19" s="53"/>
      <c r="E19" s="53"/>
      <c r="F19" s="53"/>
      <c r="G19" s="53"/>
      <c r="H19" s="54">
        <f>H13+H14+H15+H16+H17+H18</f>
        <v>0</v>
      </c>
      <c r="I19" s="54">
        <f>I13+I14+I15+I16+I17+I18</f>
        <v>10500</v>
      </c>
      <c r="J19" s="54">
        <f>J13+J14+J15+J16+J17+J18</f>
        <v>10500</v>
      </c>
      <c r="K19" s="106"/>
      <c r="L19" s="106"/>
      <c r="M19" s="106"/>
      <c r="N19" s="121"/>
      <c r="O19" s="121"/>
      <c r="P19" s="104"/>
    </row>
    <row r="20" spans="1:16">
      <c r="A20" s="36" t="s">
        <v>39</v>
      </c>
      <c r="B20" s="37"/>
      <c r="C20" s="37"/>
      <c r="D20" s="37"/>
      <c r="E20" s="37"/>
      <c r="F20" s="55"/>
      <c r="G20" s="55"/>
      <c r="H20" s="65"/>
      <c r="I20" s="122"/>
      <c r="J20" s="123"/>
      <c r="K20" s="105"/>
      <c r="L20" s="106"/>
      <c r="M20" s="106"/>
      <c r="N20" s="104"/>
      <c r="O20" s="104"/>
      <c r="P20" s="104"/>
    </row>
    <row r="21" spans="1:16">
      <c r="A21" s="42" t="s">
        <v>40</v>
      </c>
      <c r="B21" s="37"/>
      <c r="C21" s="66" t="s">
        <v>41</v>
      </c>
      <c r="D21" s="12" t="s">
        <v>42</v>
      </c>
      <c r="E21" s="67">
        <v>1</v>
      </c>
      <c r="F21" s="68">
        <v>1</v>
      </c>
      <c r="G21" s="68">
        <v>300</v>
      </c>
      <c r="H21" s="69">
        <f>E21*F21*G21*25%</f>
        <v>75</v>
      </c>
      <c r="I21" s="124">
        <f>E21*F21*G21*75%</f>
        <v>225</v>
      </c>
      <c r="J21" s="69">
        <f>H21+I21</f>
        <v>300</v>
      </c>
      <c r="K21" s="106"/>
      <c r="L21" s="106"/>
      <c r="M21" s="106"/>
      <c r="N21" s="104"/>
      <c r="O21" s="104"/>
      <c r="P21" s="104"/>
    </row>
    <row r="22" ht="27.6" spans="1:16">
      <c r="A22" s="42" t="s">
        <v>43</v>
      </c>
      <c r="B22" s="37"/>
      <c r="C22" s="13" t="s">
        <v>44</v>
      </c>
      <c r="D22" s="12" t="s">
        <v>42</v>
      </c>
      <c r="E22" s="67">
        <v>1</v>
      </c>
      <c r="F22" s="68">
        <v>1</v>
      </c>
      <c r="G22" s="68">
        <v>300</v>
      </c>
      <c r="H22" s="69">
        <f>E22*F22*G22*25%</f>
        <v>75</v>
      </c>
      <c r="I22" s="124">
        <f>E22*F22*G22*75%</f>
        <v>225</v>
      </c>
      <c r="J22" s="69">
        <f>H22+I22</f>
        <v>300</v>
      </c>
      <c r="K22" s="106"/>
      <c r="L22" s="106"/>
      <c r="M22" s="106"/>
      <c r="N22" s="104"/>
      <c r="O22" s="104"/>
      <c r="P22" s="104"/>
    </row>
    <row r="23" ht="27.6" spans="1:16">
      <c r="A23" s="42" t="s">
        <v>45</v>
      </c>
      <c r="B23" s="37"/>
      <c r="C23" s="13" t="s">
        <v>46</v>
      </c>
      <c r="D23" s="12" t="s">
        <v>42</v>
      </c>
      <c r="E23" s="67">
        <v>1</v>
      </c>
      <c r="F23" s="68">
        <v>1</v>
      </c>
      <c r="G23" s="68">
        <v>150</v>
      </c>
      <c r="H23" s="69">
        <f>E23*F23*G23*25%</f>
        <v>37.5</v>
      </c>
      <c r="I23" s="124">
        <f>E23*F23*G23*75%</f>
        <v>112.5</v>
      </c>
      <c r="J23" s="69">
        <f>H23+I23</f>
        <v>150</v>
      </c>
      <c r="K23" s="106"/>
      <c r="L23" s="106"/>
      <c r="M23" s="106"/>
      <c r="N23" s="104"/>
      <c r="O23" s="104"/>
      <c r="P23" s="104"/>
    </row>
    <row r="24" spans="1:16">
      <c r="A24" s="52"/>
      <c r="B24" s="52"/>
      <c r="C24" s="52" t="s">
        <v>47</v>
      </c>
      <c r="D24" s="52"/>
      <c r="E24" s="52"/>
      <c r="F24" s="53"/>
      <c r="G24" s="53"/>
      <c r="H24" s="54">
        <f>H21+H22+H23</f>
        <v>187.5</v>
      </c>
      <c r="I24" s="54">
        <f t="shared" ref="I24:J24" si="7">I21+I22+I23</f>
        <v>562.5</v>
      </c>
      <c r="J24" s="54">
        <f t="shared" si="7"/>
        <v>750</v>
      </c>
      <c r="K24" s="106"/>
      <c r="L24" s="106"/>
      <c r="M24" s="106"/>
      <c r="N24" s="104"/>
      <c r="O24" s="104"/>
      <c r="P24" s="104"/>
    </row>
    <row r="25" spans="1:16">
      <c r="A25" s="36" t="s">
        <v>48</v>
      </c>
      <c r="B25" s="37"/>
      <c r="C25" s="37"/>
      <c r="D25" s="37"/>
      <c r="E25" s="37"/>
      <c r="F25" s="70"/>
      <c r="G25" s="70"/>
      <c r="H25" s="39"/>
      <c r="I25" s="107"/>
      <c r="J25" s="39"/>
      <c r="K25" s="106"/>
      <c r="L25" s="106"/>
      <c r="M25" s="106"/>
      <c r="N25" s="104"/>
      <c r="O25" s="104"/>
      <c r="P25" s="104"/>
    </row>
    <row r="26" spans="1:16">
      <c r="A26" s="67" t="s">
        <v>40</v>
      </c>
      <c r="B26" s="37"/>
      <c r="C26" s="57" t="s">
        <v>49</v>
      </c>
      <c r="D26" s="37" t="s">
        <v>50</v>
      </c>
      <c r="E26" s="42">
        <v>1</v>
      </c>
      <c r="F26" s="42">
        <v>3</v>
      </c>
      <c r="G26" s="42">
        <v>250</v>
      </c>
      <c r="H26" s="71">
        <f>E26*F26*G26*25%</f>
        <v>187.5</v>
      </c>
      <c r="I26" s="125">
        <f>E26*F26*G26*75%</f>
        <v>562.5</v>
      </c>
      <c r="J26" s="71">
        <f>H26+I26</f>
        <v>750</v>
      </c>
      <c r="K26" s="106"/>
      <c r="L26" s="106"/>
      <c r="M26" s="106"/>
      <c r="N26" s="104"/>
      <c r="O26" s="104"/>
      <c r="P26" s="104"/>
    </row>
    <row r="27" spans="1:16">
      <c r="A27" s="42" t="s">
        <v>43</v>
      </c>
      <c r="B27" s="37"/>
      <c r="C27" s="57" t="s">
        <v>51</v>
      </c>
      <c r="D27" s="37" t="s">
        <v>50</v>
      </c>
      <c r="E27" s="42">
        <v>1</v>
      </c>
      <c r="F27" s="42">
        <v>3</v>
      </c>
      <c r="G27" s="42">
        <v>50</v>
      </c>
      <c r="H27" s="71">
        <f>E27*F27*G27*25%</f>
        <v>37.5</v>
      </c>
      <c r="I27" s="125">
        <f>E27*F27*G27*75%</f>
        <v>112.5</v>
      </c>
      <c r="J27" s="71">
        <f>H27+I27</f>
        <v>150</v>
      </c>
      <c r="K27" s="106"/>
      <c r="L27" s="106"/>
      <c r="M27" s="106"/>
      <c r="N27" s="104"/>
      <c r="O27" s="104"/>
      <c r="P27" s="104"/>
    </row>
    <row r="28" spans="1:16">
      <c r="A28" s="42" t="s">
        <v>52</v>
      </c>
      <c r="B28" s="37"/>
      <c r="C28" s="57" t="s">
        <v>53</v>
      </c>
      <c r="D28" s="60" t="s">
        <v>54</v>
      </c>
      <c r="E28" s="42">
        <v>10</v>
      </c>
      <c r="F28" s="42">
        <v>3</v>
      </c>
      <c r="G28" s="42">
        <v>10</v>
      </c>
      <c r="H28" s="59">
        <f>E28*F28*G28*25%</f>
        <v>75</v>
      </c>
      <c r="I28" s="126">
        <f>E28*F28*G28*75%</f>
        <v>225</v>
      </c>
      <c r="J28" s="59">
        <f>H28+I28</f>
        <v>300</v>
      </c>
      <c r="K28" s="106"/>
      <c r="L28" s="106"/>
      <c r="M28" s="106"/>
      <c r="N28" s="104"/>
      <c r="O28" s="104"/>
      <c r="P28" s="104"/>
    </row>
    <row r="29" spans="1:16">
      <c r="A29" s="52"/>
      <c r="B29" s="52"/>
      <c r="C29" s="52" t="s">
        <v>55</v>
      </c>
      <c r="D29" s="52"/>
      <c r="E29" s="52"/>
      <c r="F29" s="53"/>
      <c r="G29" s="53"/>
      <c r="H29" s="54">
        <f>H26+H27+H28</f>
        <v>300</v>
      </c>
      <c r="I29" s="54">
        <f>I26+I27+I28</f>
        <v>900</v>
      </c>
      <c r="J29" s="54">
        <f>J26+J27+J28</f>
        <v>1200</v>
      </c>
      <c r="K29" s="106"/>
      <c r="L29" s="106"/>
      <c r="M29" s="106"/>
      <c r="N29" s="104"/>
      <c r="O29" s="104"/>
      <c r="P29" s="104"/>
    </row>
    <row r="30" spans="1:16">
      <c r="A30" s="72"/>
      <c r="B30" s="62"/>
      <c r="C30" s="73"/>
      <c r="D30" s="73"/>
      <c r="E30" s="73"/>
      <c r="F30" s="74"/>
      <c r="G30" s="74"/>
      <c r="H30" s="74"/>
      <c r="I30" s="127"/>
      <c r="J30" s="128"/>
      <c r="K30" s="129"/>
      <c r="L30" s="106"/>
      <c r="M30" s="106"/>
      <c r="N30" s="104"/>
      <c r="O30" s="104"/>
      <c r="P30" s="104"/>
    </row>
    <row r="31" spans="1:16">
      <c r="A31" s="36" t="s">
        <v>56</v>
      </c>
      <c r="B31" s="37"/>
      <c r="C31" s="37"/>
      <c r="D31" s="37"/>
      <c r="E31" s="37"/>
      <c r="F31" s="55"/>
      <c r="G31" s="55"/>
      <c r="H31" s="56"/>
      <c r="I31" s="114"/>
      <c r="J31" s="85"/>
      <c r="K31" s="106"/>
      <c r="L31" s="106"/>
      <c r="M31" s="106"/>
      <c r="N31" s="104"/>
      <c r="O31" s="104"/>
      <c r="P31" s="104"/>
    </row>
    <row r="32" spans="1:16">
      <c r="A32" s="42" t="s">
        <v>57</v>
      </c>
      <c r="B32" s="37"/>
      <c r="C32" s="75" t="s">
        <v>58</v>
      </c>
      <c r="D32" s="37" t="s">
        <v>59</v>
      </c>
      <c r="E32" s="42">
        <v>2</v>
      </c>
      <c r="F32" s="42">
        <v>3</v>
      </c>
      <c r="G32" s="42">
        <v>50</v>
      </c>
      <c r="H32" s="59">
        <f>E32*F32*G32*0%</f>
        <v>0</v>
      </c>
      <c r="I32" s="126">
        <f>E32*F32*G32*100%</f>
        <v>300</v>
      </c>
      <c r="J32" s="59">
        <f t="shared" ref="J32:J39" si="8">H32+I32</f>
        <v>300</v>
      </c>
      <c r="K32" s="106"/>
      <c r="L32" s="106"/>
      <c r="M32" s="106"/>
      <c r="N32" s="104"/>
      <c r="O32" s="104"/>
      <c r="P32" s="104"/>
    </row>
    <row r="33" spans="1:16">
      <c r="A33" s="42" t="s">
        <v>60</v>
      </c>
      <c r="B33" s="37"/>
      <c r="C33" s="57" t="s">
        <v>61</v>
      </c>
      <c r="D33" s="37" t="s">
        <v>28</v>
      </c>
      <c r="E33" s="42">
        <v>1</v>
      </c>
      <c r="F33" s="42">
        <v>1</v>
      </c>
      <c r="G33" s="42">
        <v>500</v>
      </c>
      <c r="H33" s="59">
        <f>E33*F33*G33*0%</f>
        <v>0</v>
      </c>
      <c r="I33" s="126">
        <f>E33*F33*G33*100%</f>
        <v>500</v>
      </c>
      <c r="J33" s="59">
        <f t="shared" si="8"/>
        <v>500</v>
      </c>
      <c r="K33" s="106"/>
      <c r="L33" s="106"/>
      <c r="M33" s="106"/>
      <c r="N33" s="104"/>
      <c r="O33" s="104"/>
      <c r="P33" s="104"/>
    </row>
    <row r="34" ht="12" customHeight="1" spans="1:16">
      <c r="A34" s="42" t="s">
        <v>62</v>
      </c>
      <c r="B34" s="37"/>
      <c r="C34" s="57" t="s">
        <v>63</v>
      </c>
      <c r="D34" s="60" t="s">
        <v>64</v>
      </c>
      <c r="E34" s="42">
        <v>1</v>
      </c>
      <c r="F34" s="42">
        <v>3</v>
      </c>
      <c r="G34" s="42">
        <v>75</v>
      </c>
      <c r="H34" s="59">
        <f>E34*F34*G34*0%</f>
        <v>0</v>
      </c>
      <c r="I34" s="126">
        <f>E34*F34*G34*100%</f>
        <v>225</v>
      </c>
      <c r="J34" s="59">
        <f t="shared" si="8"/>
        <v>225</v>
      </c>
      <c r="K34" s="106"/>
      <c r="L34" s="106"/>
      <c r="M34" s="106"/>
      <c r="N34" s="104"/>
      <c r="O34" s="104"/>
      <c r="P34" s="104"/>
    </row>
    <row r="35" spans="1:16">
      <c r="A35" s="42" t="s">
        <v>65</v>
      </c>
      <c r="B35" s="37"/>
      <c r="C35" s="57" t="s">
        <v>66</v>
      </c>
      <c r="D35" s="57" t="s">
        <v>28</v>
      </c>
      <c r="E35" s="42">
        <v>8</v>
      </c>
      <c r="F35" s="42">
        <v>1</v>
      </c>
      <c r="G35" s="42">
        <v>12</v>
      </c>
      <c r="H35" s="59">
        <f>E35*F35*G35*25%</f>
        <v>24</v>
      </c>
      <c r="I35" s="126">
        <f>E35*F35*G35*75%</f>
        <v>72</v>
      </c>
      <c r="J35" s="59">
        <f t="shared" si="8"/>
        <v>96</v>
      </c>
      <c r="K35" s="106"/>
      <c r="L35" s="106"/>
      <c r="M35" s="106"/>
      <c r="N35" s="104"/>
      <c r="O35" s="104"/>
      <c r="P35" s="104"/>
    </row>
    <row r="36" spans="1:16">
      <c r="A36" s="42" t="s">
        <v>67</v>
      </c>
      <c r="B36" s="37"/>
      <c r="C36" s="57" t="s">
        <v>68</v>
      </c>
      <c r="D36" s="57" t="s">
        <v>28</v>
      </c>
      <c r="E36" s="42">
        <v>4</v>
      </c>
      <c r="F36" s="42">
        <v>1</v>
      </c>
      <c r="G36" s="42">
        <v>30</v>
      </c>
      <c r="H36" s="59">
        <f>E36*F36*G36*0%</f>
        <v>0</v>
      </c>
      <c r="I36" s="126">
        <f>E36*F36*G36*100%</f>
        <v>120</v>
      </c>
      <c r="J36" s="59">
        <f t="shared" si="8"/>
        <v>120</v>
      </c>
      <c r="K36" s="106"/>
      <c r="L36" s="106"/>
      <c r="M36" s="106"/>
      <c r="N36" s="104"/>
      <c r="O36" s="104"/>
      <c r="P36" s="104"/>
    </row>
    <row r="37" ht="16.2" customHeight="1" spans="1:16">
      <c r="A37" s="42" t="s">
        <v>69</v>
      </c>
      <c r="B37" s="37"/>
      <c r="C37" s="11" t="s">
        <v>70</v>
      </c>
      <c r="D37" s="57" t="s">
        <v>28</v>
      </c>
      <c r="E37" s="42">
        <v>3</v>
      </c>
      <c r="F37" s="42">
        <v>1</v>
      </c>
      <c r="G37" s="42">
        <v>40</v>
      </c>
      <c r="H37" s="59">
        <f>E37*F37*G37*0%</f>
        <v>0</v>
      </c>
      <c r="I37" s="126">
        <f>E37*F37*G37*100%</f>
        <v>120</v>
      </c>
      <c r="J37" s="59">
        <f t="shared" si="8"/>
        <v>120</v>
      </c>
      <c r="K37" s="106"/>
      <c r="L37" s="106"/>
      <c r="M37" s="106"/>
      <c r="N37" s="104"/>
      <c r="O37" s="104"/>
      <c r="P37" s="104"/>
    </row>
    <row r="38" spans="1:16">
      <c r="A38" s="53"/>
      <c r="B38" s="53"/>
      <c r="C38" s="64" t="s">
        <v>71</v>
      </c>
      <c r="D38" s="53"/>
      <c r="E38" s="53"/>
      <c r="F38" s="53"/>
      <c r="G38" s="53"/>
      <c r="H38" s="54">
        <f>H32+H33+H34+H35+H36+H37</f>
        <v>24</v>
      </c>
      <c r="I38" s="54">
        <f>I32+I33+I34+I35+I36+I37</f>
        <v>1337</v>
      </c>
      <c r="J38" s="54">
        <f>J32+J33+J34+J35+J36+J37</f>
        <v>1361</v>
      </c>
      <c r="K38" s="106"/>
      <c r="L38" s="106"/>
      <c r="M38" s="106"/>
      <c r="N38" s="104"/>
      <c r="O38" s="104"/>
      <c r="P38" s="104"/>
    </row>
    <row r="39" spans="1:16">
      <c r="A39" s="58"/>
      <c r="B39" s="62"/>
      <c r="C39" s="62"/>
      <c r="D39" s="62"/>
      <c r="E39" s="62"/>
      <c r="F39" s="76"/>
      <c r="G39" s="76"/>
      <c r="H39" s="77"/>
      <c r="I39" s="130"/>
      <c r="J39" s="81"/>
      <c r="K39" s="131"/>
      <c r="L39" s="131"/>
      <c r="M39" s="131"/>
      <c r="N39" s="104"/>
      <c r="O39" s="104"/>
      <c r="P39" s="104"/>
    </row>
    <row r="40" spans="1:16">
      <c r="A40" s="36" t="s">
        <v>72</v>
      </c>
      <c r="B40" s="37"/>
      <c r="C40" s="37"/>
      <c r="D40" s="37"/>
      <c r="E40" s="37"/>
      <c r="F40" s="55"/>
      <c r="G40" s="55"/>
      <c r="H40" s="56"/>
      <c r="I40" s="114"/>
      <c r="J40" s="85"/>
      <c r="K40" s="104"/>
      <c r="L40" s="106"/>
      <c r="M40" s="106"/>
      <c r="N40" s="104"/>
      <c r="O40" s="104"/>
      <c r="P40" s="104"/>
    </row>
    <row r="41" ht="27.6" spans="1:16">
      <c r="A41" s="67" t="s">
        <v>73</v>
      </c>
      <c r="B41" s="37"/>
      <c r="C41" s="60" t="s">
        <v>74</v>
      </c>
      <c r="D41" s="60" t="s">
        <v>59</v>
      </c>
      <c r="E41" s="42">
        <v>2</v>
      </c>
      <c r="F41" s="42">
        <v>3</v>
      </c>
      <c r="G41" s="42">
        <v>150</v>
      </c>
      <c r="H41" s="59">
        <f>E41*F41*G41*0%</f>
        <v>0</v>
      </c>
      <c r="I41" s="126">
        <f>E41*F41*G41*100%</f>
        <v>900</v>
      </c>
      <c r="J41" s="59">
        <f>H41+I41</f>
        <v>900</v>
      </c>
      <c r="K41" s="106"/>
      <c r="L41" s="106"/>
      <c r="M41" s="106"/>
      <c r="N41" s="104"/>
      <c r="O41" s="104"/>
      <c r="P41" s="104"/>
    </row>
    <row r="42" spans="1:16">
      <c r="A42" s="67" t="s">
        <v>75</v>
      </c>
      <c r="B42" s="37"/>
      <c r="C42" s="37" t="s">
        <v>76</v>
      </c>
      <c r="D42" s="37" t="s">
        <v>77</v>
      </c>
      <c r="E42" s="42">
        <v>2</v>
      </c>
      <c r="F42" s="42">
        <v>3</v>
      </c>
      <c r="G42" s="42">
        <v>15</v>
      </c>
      <c r="H42" s="59">
        <f>E42*F42*G42*0%</f>
        <v>0</v>
      </c>
      <c r="I42" s="126">
        <f>E42*F42*G42*100%</f>
        <v>90</v>
      </c>
      <c r="J42" s="59">
        <f>H42+I42</f>
        <v>90</v>
      </c>
      <c r="K42" s="106"/>
      <c r="L42" s="106"/>
      <c r="M42" s="106"/>
      <c r="N42" s="104"/>
      <c r="O42" s="104"/>
      <c r="P42" s="104"/>
    </row>
    <row r="43" spans="1:16">
      <c r="A43" s="67" t="s">
        <v>78</v>
      </c>
      <c r="B43" s="37"/>
      <c r="C43" s="37" t="s">
        <v>79</v>
      </c>
      <c r="D43" s="37" t="s">
        <v>80</v>
      </c>
      <c r="E43" s="42">
        <v>2</v>
      </c>
      <c r="F43" s="42">
        <v>3</v>
      </c>
      <c r="G43" s="42">
        <v>15</v>
      </c>
      <c r="H43" s="59">
        <f>E43*F43*G43*0%</f>
        <v>0</v>
      </c>
      <c r="I43" s="126">
        <f>E43*F43*G43*100%</f>
        <v>90</v>
      </c>
      <c r="J43" s="59">
        <f>H43+I43</f>
        <v>90</v>
      </c>
      <c r="K43" s="106"/>
      <c r="L43" s="106"/>
      <c r="M43" s="106"/>
      <c r="N43" s="104"/>
      <c r="O43" s="104"/>
      <c r="P43" s="104"/>
    </row>
    <row r="44" spans="1:16">
      <c r="A44" s="53"/>
      <c r="B44" s="53"/>
      <c r="C44" s="64" t="s">
        <v>81</v>
      </c>
      <c r="D44" s="53"/>
      <c r="E44" s="53"/>
      <c r="F44" s="53"/>
      <c r="G44" s="53"/>
      <c r="H44" s="54">
        <f>H41+H42+H43</f>
        <v>0</v>
      </c>
      <c r="I44" s="54">
        <f t="shared" ref="I44:J44" si="9">I41+I42+I43</f>
        <v>1080</v>
      </c>
      <c r="J44" s="54">
        <f t="shared" si="9"/>
        <v>1080</v>
      </c>
      <c r="K44" s="106"/>
      <c r="L44" s="106"/>
      <c r="M44" s="106"/>
      <c r="N44" s="104"/>
      <c r="O44" s="104"/>
      <c r="P44" s="104"/>
    </row>
    <row r="45" spans="1:16">
      <c r="A45" s="72"/>
      <c r="B45" s="62"/>
      <c r="C45" s="73"/>
      <c r="D45" s="73"/>
      <c r="E45" s="73"/>
      <c r="F45" s="76"/>
      <c r="G45" s="76"/>
      <c r="H45" s="77"/>
      <c r="I45" s="130"/>
      <c r="J45" s="81"/>
      <c r="K45" s="106"/>
      <c r="L45" s="106"/>
      <c r="M45" s="106"/>
      <c r="N45" s="104"/>
      <c r="O45" s="104"/>
      <c r="P45" s="104"/>
    </row>
    <row r="46" spans="1:16">
      <c r="A46" s="36" t="s">
        <v>82</v>
      </c>
      <c r="B46" s="37"/>
      <c r="C46" s="37"/>
      <c r="D46" s="37"/>
      <c r="E46" s="37"/>
      <c r="F46" s="55"/>
      <c r="G46" s="55"/>
      <c r="H46" s="56"/>
      <c r="I46" s="114"/>
      <c r="J46" s="85"/>
      <c r="K46" s="129"/>
      <c r="L46" s="129"/>
      <c r="M46" s="129"/>
      <c r="N46" s="104"/>
      <c r="O46" s="104"/>
      <c r="P46" s="104"/>
    </row>
    <row r="47" ht="27.6" spans="1:16">
      <c r="A47" s="57" t="s">
        <v>83</v>
      </c>
      <c r="B47" s="37"/>
      <c r="C47" s="60" t="s">
        <v>84</v>
      </c>
      <c r="D47" s="57" t="s">
        <v>12</v>
      </c>
      <c r="E47" s="42">
        <v>6</v>
      </c>
      <c r="F47" s="42">
        <v>3</v>
      </c>
      <c r="G47" s="42">
        <v>50</v>
      </c>
      <c r="H47" s="59">
        <f>E47*F47*G47*0%</f>
        <v>0</v>
      </c>
      <c r="I47" s="132">
        <f>E47*F47*G47*100%</f>
        <v>900</v>
      </c>
      <c r="J47" s="59">
        <f>E47*F47*G47*100%</f>
        <v>900</v>
      </c>
      <c r="K47" s="129"/>
      <c r="L47" s="129"/>
      <c r="M47" s="129"/>
      <c r="N47" s="104"/>
      <c r="O47" s="104"/>
      <c r="P47" s="104"/>
    </row>
    <row r="48" spans="1:16">
      <c r="A48" s="57" t="s">
        <v>85</v>
      </c>
      <c r="B48" s="37"/>
      <c r="C48" s="66" t="s">
        <v>86</v>
      </c>
      <c r="D48" s="66" t="s">
        <v>86</v>
      </c>
      <c r="E48" s="67">
        <v>1</v>
      </c>
      <c r="F48" s="42">
        <v>1</v>
      </c>
      <c r="G48" s="42">
        <v>500</v>
      </c>
      <c r="H48" s="59">
        <f>E48*F48*G48*0%</f>
        <v>0</v>
      </c>
      <c r="I48" s="132">
        <f t="shared" ref="I48" si="10">E48*F48*G48*100%</f>
        <v>500</v>
      </c>
      <c r="J48" s="59">
        <f>H48+I48</f>
        <v>500</v>
      </c>
      <c r="K48" s="106"/>
      <c r="L48" s="106"/>
      <c r="M48" s="106"/>
      <c r="N48" s="104"/>
      <c r="O48" s="104"/>
      <c r="P48" s="104"/>
    </row>
    <row r="49" ht="13.2" customHeight="1" spans="1:16">
      <c r="A49" s="53"/>
      <c r="B49" s="53"/>
      <c r="C49" s="64" t="s">
        <v>87</v>
      </c>
      <c r="D49" s="53"/>
      <c r="E49" s="53"/>
      <c r="F49" s="53"/>
      <c r="G49" s="53"/>
      <c r="H49" s="54">
        <f>H47+H48</f>
        <v>0</v>
      </c>
      <c r="I49" s="54">
        <f t="shared" ref="I49:J49" si="11">I47+I48</f>
        <v>1400</v>
      </c>
      <c r="J49" s="54">
        <f t="shared" si="11"/>
        <v>1400</v>
      </c>
      <c r="K49" s="106"/>
      <c r="L49" s="106"/>
      <c r="M49" s="106"/>
      <c r="N49" s="104"/>
      <c r="O49" s="104"/>
      <c r="P49" s="104"/>
    </row>
    <row r="50" spans="1:16">
      <c r="A50" s="78"/>
      <c r="B50" s="78"/>
      <c r="C50" s="79" t="s">
        <v>88</v>
      </c>
      <c r="D50" s="78"/>
      <c r="E50" s="78"/>
      <c r="F50" s="78"/>
      <c r="G50" s="78"/>
      <c r="H50" s="80">
        <f>H11+H24+H29+H38+H44+H49+H19</f>
        <v>1284</v>
      </c>
      <c r="I50" s="80">
        <f>I11+I24+I29+I38+I44+I49+I19</f>
        <v>19507</v>
      </c>
      <c r="J50" s="80">
        <f>J11+J24+J29+J38+J44+J49+J19</f>
        <v>20791</v>
      </c>
      <c r="K50" s="106"/>
      <c r="L50" s="106"/>
      <c r="M50" s="106"/>
      <c r="N50" s="104"/>
      <c r="O50" s="104"/>
      <c r="P50" s="104"/>
    </row>
    <row r="51" spans="1:16">
      <c r="A51" s="58"/>
      <c r="B51" s="62"/>
      <c r="C51" s="62"/>
      <c r="D51" s="62"/>
      <c r="E51" s="62"/>
      <c r="F51" s="81"/>
      <c r="G51" s="81"/>
      <c r="H51" s="82"/>
      <c r="I51" s="133"/>
      <c r="J51" s="81"/>
      <c r="K51" s="105"/>
      <c r="L51" s="106"/>
      <c r="M51" s="106"/>
      <c r="N51" s="104"/>
      <c r="O51" s="104"/>
      <c r="P51" s="104"/>
    </row>
    <row r="52" ht="14.4" customHeight="1" spans="1:16">
      <c r="A52" s="83"/>
      <c r="B52" s="83"/>
      <c r="C52" s="33" t="s">
        <v>89</v>
      </c>
      <c r="D52" s="32"/>
      <c r="E52" s="32"/>
      <c r="F52" s="34"/>
      <c r="G52" s="34"/>
      <c r="H52" s="35"/>
      <c r="I52" s="34"/>
      <c r="J52" s="34"/>
      <c r="K52" s="106"/>
      <c r="L52" s="106"/>
      <c r="M52" s="106"/>
      <c r="N52" s="104"/>
      <c r="O52" s="104"/>
      <c r="P52" s="104"/>
    </row>
    <row r="53" spans="1:16">
      <c r="A53" s="58"/>
      <c r="B53" s="62"/>
      <c r="C53" s="37" t="s">
        <v>90</v>
      </c>
      <c r="D53" s="37" t="s">
        <v>91</v>
      </c>
      <c r="E53" s="84">
        <v>1</v>
      </c>
      <c r="F53" s="85">
        <v>1</v>
      </c>
      <c r="G53" s="42">
        <v>100</v>
      </c>
      <c r="H53" s="86">
        <f>E53*F53*G53</f>
        <v>100</v>
      </c>
      <c r="I53" s="134">
        <v>493</v>
      </c>
      <c r="J53" s="135">
        <f>H53+I53</f>
        <v>593</v>
      </c>
      <c r="K53" s="106"/>
      <c r="L53" s="106"/>
      <c r="M53" s="106"/>
      <c r="N53" s="104"/>
      <c r="O53" s="104"/>
      <c r="P53" s="104"/>
    </row>
    <row r="54" spans="1:16">
      <c r="A54" s="58"/>
      <c r="B54" s="62"/>
      <c r="C54" s="37"/>
      <c r="D54" s="37"/>
      <c r="E54" s="37"/>
      <c r="F54" s="85"/>
      <c r="G54" s="85"/>
      <c r="H54" s="85"/>
      <c r="I54" s="136"/>
      <c r="J54" s="123"/>
      <c r="K54" s="106"/>
      <c r="L54" s="106"/>
      <c r="M54" s="106"/>
      <c r="N54" s="104"/>
      <c r="O54" s="104"/>
      <c r="P54" s="104"/>
    </row>
    <row r="55" spans="1:16">
      <c r="A55" s="87"/>
      <c r="B55" s="87"/>
      <c r="C55" s="88" t="s">
        <v>92</v>
      </c>
      <c r="D55" s="87"/>
      <c r="E55" s="87"/>
      <c r="F55" s="87"/>
      <c r="G55" s="87"/>
      <c r="H55" s="80">
        <f>H50+H53</f>
        <v>1384</v>
      </c>
      <c r="I55" s="80">
        <f t="shared" ref="I55:J55" si="12">I50+I53</f>
        <v>20000</v>
      </c>
      <c r="J55" s="80">
        <f t="shared" si="12"/>
        <v>21384</v>
      </c>
      <c r="K55" s="104"/>
      <c r="L55" s="104"/>
      <c r="M55" s="104"/>
      <c r="N55" s="104"/>
      <c r="O55" s="104"/>
      <c r="P55" s="104"/>
    </row>
    <row r="56" spans="1:16">
      <c r="A56" s="89"/>
      <c r="B56" s="27"/>
      <c r="C56" s="27"/>
      <c r="D56" s="27"/>
      <c r="E56" s="27"/>
      <c r="F56" s="90"/>
      <c r="G56" s="90"/>
      <c r="H56" s="90"/>
      <c r="I56" s="90"/>
      <c r="J56" s="90"/>
      <c r="K56" s="104"/>
      <c r="L56" s="104"/>
      <c r="M56" s="104"/>
      <c r="N56" s="104"/>
      <c r="O56" s="104"/>
      <c r="P56" s="104"/>
    </row>
    <row r="57" spans="1:16">
      <c r="A57" s="26"/>
      <c r="B57" s="27"/>
      <c r="C57" s="27"/>
      <c r="D57" s="27"/>
      <c r="E57" s="27"/>
      <c r="F57" s="91"/>
      <c r="G57" s="91"/>
      <c r="I57" s="91"/>
      <c r="J57" s="91"/>
      <c r="K57" s="104"/>
      <c r="L57" s="104"/>
      <c r="M57" s="104"/>
      <c r="N57" s="104"/>
      <c r="O57" s="104"/>
      <c r="P57" s="104"/>
    </row>
    <row r="58" spans="1:16">
      <c r="A58" s="92"/>
      <c r="B58" s="93"/>
      <c r="C58" s="27"/>
      <c r="D58" s="27"/>
      <c r="E58" s="27"/>
      <c r="F58" s="94"/>
      <c r="G58" s="94"/>
      <c r="H58" s="94"/>
      <c r="I58" s="94"/>
      <c r="J58" s="94"/>
      <c r="K58" s="104"/>
      <c r="L58" s="104"/>
      <c r="M58" s="104"/>
      <c r="N58" s="104"/>
      <c r="O58" s="104"/>
      <c r="P58" s="104"/>
    </row>
    <row r="59" spans="1:16">
      <c r="A59" s="92"/>
      <c r="B59" s="93"/>
      <c r="C59" s="95"/>
      <c r="D59" s="95"/>
      <c r="E59" s="95"/>
      <c r="F59" s="91"/>
      <c r="G59" s="91"/>
      <c r="H59" s="94"/>
      <c r="I59" s="94"/>
      <c r="J59" s="94"/>
      <c r="K59" s="104"/>
      <c r="L59" s="104"/>
      <c r="M59" s="104"/>
      <c r="N59" s="104"/>
      <c r="O59" s="104"/>
      <c r="P59" s="104"/>
    </row>
    <row r="60" spans="1:16">
      <c r="A60" s="92"/>
      <c r="B60" s="93"/>
      <c r="C60" s="95"/>
      <c r="D60" s="95"/>
      <c r="E60" s="95"/>
      <c r="F60" s="91"/>
      <c r="G60" s="91"/>
      <c r="H60" s="94"/>
      <c r="I60" s="94"/>
      <c r="J60" s="94"/>
      <c r="K60" s="104"/>
      <c r="L60" s="104"/>
      <c r="M60" s="104"/>
      <c r="N60" s="104"/>
      <c r="O60" s="104"/>
      <c r="P60" s="104"/>
    </row>
    <row r="61" spans="1:10">
      <c r="A61" s="96"/>
      <c r="B61" s="97"/>
      <c r="C61" s="95"/>
      <c r="D61" s="95"/>
      <c r="E61" s="95"/>
      <c r="F61" s="98"/>
      <c r="G61" s="98"/>
      <c r="H61" s="99"/>
      <c r="I61" s="137"/>
      <c r="J61" s="137"/>
    </row>
    <row r="62" spans="3:8">
      <c r="C62" s="100"/>
      <c r="D62" s="100"/>
      <c r="E62" s="100"/>
      <c r="F62" s="101"/>
      <c r="G62" s="101"/>
      <c r="H62" s="102"/>
    </row>
    <row r="63" spans="3:5">
      <c r="C63" s="103"/>
      <c r="D63" s="103"/>
      <c r="E63" s="103"/>
    </row>
    <row r="70" spans="3:5">
      <c r="C70" s="103"/>
      <c r="D70" s="103"/>
      <c r="E70" s="103"/>
    </row>
    <row r="71" spans="3:7">
      <c r="C71" s="103"/>
      <c r="D71" s="103"/>
      <c r="E71" s="103"/>
      <c r="F71" s="101"/>
      <c r="G71" s="101"/>
    </row>
    <row r="72" spans="3:5">
      <c r="C72" s="103"/>
      <c r="D72" s="103"/>
      <c r="E72" s="103"/>
    </row>
    <row r="73" spans="3:5">
      <c r="C73" s="103"/>
      <c r="D73" s="103"/>
      <c r="E73" s="103"/>
    </row>
    <row r="75" spans="1:1">
      <c r="A75" s="138"/>
    </row>
    <row r="76" spans="1:1">
      <c r="A76" s="138"/>
    </row>
    <row r="77" spans="1:1">
      <c r="A77" s="139"/>
    </row>
    <row r="78" spans="1:7">
      <c r="A78" s="139"/>
      <c r="F78" s="101"/>
      <c r="G78" s="101"/>
    </row>
    <row r="79" spans="1:7">
      <c r="A79" s="139"/>
      <c r="F79" s="101"/>
      <c r="G79" s="101"/>
    </row>
    <row r="80" spans="1:7">
      <c r="A80" s="139"/>
      <c r="F80" s="101"/>
      <c r="G80" s="101"/>
    </row>
    <row r="81" spans="6:7">
      <c r="F81" s="140"/>
      <c r="G81" s="140"/>
    </row>
    <row r="82" spans="6:7">
      <c r="F82" s="101"/>
      <c r="G82" s="101"/>
    </row>
    <row r="83" spans="1:7">
      <c r="A83" s="138"/>
      <c r="F83" s="101"/>
      <c r="G83" s="101"/>
    </row>
    <row r="84" spans="1:7">
      <c r="A84" s="138"/>
      <c r="F84" s="101"/>
      <c r="G84" s="101"/>
    </row>
    <row r="85" spans="1:7">
      <c r="A85" s="138"/>
      <c r="F85" s="101"/>
      <c r="G85" s="101"/>
    </row>
    <row r="86" spans="1:7">
      <c r="A86" s="139"/>
      <c r="F86" s="101"/>
      <c r="G86" s="101"/>
    </row>
    <row r="87" spans="1:7">
      <c r="A87" s="139"/>
      <c r="F87" s="101"/>
      <c r="G87" s="101"/>
    </row>
    <row r="88" spans="1:7">
      <c r="A88" s="139"/>
      <c r="F88" s="101"/>
      <c r="G88" s="101"/>
    </row>
    <row r="89" spans="1:7">
      <c r="A89" s="139"/>
      <c r="F89" s="101"/>
      <c r="G89" s="101"/>
    </row>
    <row r="90" spans="6:7">
      <c r="F90" s="101"/>
      <c r="G90" s="101"/>
    </row>
    <row r="91" spans="6:7">
      <c r="F91" s="101"/>
      <c r="G91" s="101"/>
    </row>
    <row r="92" spans="6:7">
      <c r="F92" s="101"/>
      <c r="G92" s="101"/>
    </row>
  </sheetData>
  <printOptions horizontalCentered="1"/>
  <pageMargins left="1" right="1" top="1" bottom="1" header="0.5" footer="0.5"/>
  <pageSetup paperSize="1" scale="75" fitToWidth="0" fitToHeight="0" orientation="portrait"/>
  <headerFooter>
    <oddHeader>&amp;R&amp;10 
&amp;"Times New Roman,Italic"Organization Legal Name&amp;"Times New Roman,Regular"</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tabSelected="1" topLeftCell="C5" workbookViewId="0">
      <selection activeCell="F9" sqref="F9"/>
    </sheetView>
  </sheetViews>
  <sheetFormatPr defaultColWidth="11" defaultRowHeight="13.8" outlineLevelCol="5"/>
  <cols>
    <col min="1" max="1" width="3.33333333333333" customWidth="1"/>
    <col min="2" max="2" width="29" customWidth="1"/>
    <col min="3" max="4" width="13.7777777777778" customWidth="1"/>
    <col min="5" max="5" width="12.7777777777778" customWidth="1"/>
    <col min="6" max="6" width="37.8888888888889" customWidth="1"/>
  </cols>
  <sheetData>
    <row r="1" spans="1:6">
      <c r="A1" s="1" t="s">
        <v>93</v>
      </c>
      <c r="B1" s="2"/>
      <c r="C1" s="2"/>
      <c r="D1" s="2"/>
      <c r="E1" s="2"/>
      <c r="F1" s="2"/>
    </row>
    <row r="2" spans="1:6">
      <c r="A2" s="3"/>
      <c r="B2" s="3"/>
      <c r="C2" s="3"/>
      <c r="D2" s="3"/>
      <c r="E2" s="3"/>
      <c r="F2" s="3"/>
    </row>
    <row r="3" ht="41.4" spans="1:6">
      <c r="A3" s="4"/>
      <c r="B3" s="5" t="s">
        <v>0</v>
      </c>
      <c r="C3" s="6" t="s">
        <v>5</v>
      </c>
      <c r="D3" s="6" t="s">
        <v>6</v>
      </c>
      <c r="E3" s="6" t="s">
        <v>94</v>
      </c>
      <c r="F3" s="5" t="s">
        <v>95</v>
      </c>
    </row>
    <row r="4" ht="124.2" spans="1:6">
      <c r="A4" s="7">
        <v>1</v>
      </c>
      <c r="B4" s="8" t="s">
        <v>96</v>
      </c>
      <c r="C4" s="9">
        <f>'Detailed Budget'!H11</f>
        <v>772.5</v>
      </c>
      <c r="D4" s="10">
        <f>'Detailed Budget'!I11</f>
        <v>3727.5</v>
      </c>
      <c r="E4" s="9">
        <f>C4+D4</f>
        <v>4500</v>
      </c>
      <c r="F4" s="11" t="s">
        <v>97</v>
      </c>
    </row>
    <row r="5" ht="289" customHeight="1" spans="1:6">
      <c r="A5" s="7">
        <v>2</v>
      </c>
      <c r="B5" s="12" t="s">
        <v>98</v>
      </c>
      <c r="C5" s="9">
        <f>'Detailed Budget'!H19</f>
        <v>0</v>
      </c>
      <c r="D5" s="10">
        <f>'Detailed Budget'!I19</f>
        <v>10500</v>
      </c>
      <c r="E5" s="9">
        <f>C5+D5</f>
        <v>10500</v>
      </c>
      <c r="F5" s="13" t="s">
        <v>99</v>
      </c>
    </row>
    <row r="6" ht="110.4" spans="1:6">
      <c r="A6" s="7">
        <v>3</v>
      </c>
      <c r="B6" s="14" t="s">
        <v>100</v>
      </c>
      <c r="C6" s="9">
        <f>'Detailed Budget'!H24</f>
        <v>187.5</v>
      </c>
      <c r="D6" s="10">
        <f>'Detailed Budget'!I24</f>
        <v>562.5</v>
      </c>
      <c r="E6" s="9">
        <f>C6+D6</f>
        <v>750</v>
      </c>
      <c r="F6" s="11" t="s">
        <v>101</v>
      </c>
    </row>
    <row r="7" ht="154" customHeight="1" spans="1:6">
      <c r="A7" s="7">
        <v>4</v>
      </c>
      <c r="B7" s="12" t="s">
        <v>102</v>
      </c>
      <c r="C7" s="9">
        <f>'Detailed Budget'!H29</f>
        <v>300</v>
      </c>
      <c r="D7" s="10">
        <f>'Detailed Budget'!I29</f>
        <v>900</v>
      </c>
      <c r="E7" s="7">
        <f>C7+D7</f>
        <v>1200</v>
      </c>
      <c r="F7" s="11" t="s">
        <v>103</v>
      </c>
    </row>
    <row r="8" ht="277" customHeight="1" spans="1:6">
      <c r="A8" s="7">
        <v>5</v>
      </c>
      <c r="B8" s="12" t="s">
        <v>104</v>
      </c>
      <c r="C8" s="9">
        <f>'Detailed Budget'!H38</f>
        <v>24</v>
      </c>
      <c r="D8" s="10">
        <f>'Detailed Budget'!I38</f>
        <v>1337</v>
      </c>
      <c r="E8" s="7">
        <f>C8+D8</f>
        <v>1361</v>
      </c>
      <c r="F8" s="11" t="s">
        <v>105</v>
      </c>
    </row>
    <row r="9" ht="179.4" spans="1:6">
      <c r="A9" s="7">
        <v>6</v>
      </c>
      <c r="B9" s="12" t="s">
        <v>106</v>
      </c>
      <c r="C9" s="9">
        <f>'Detailed Budget'!H44</f>
        <v>0</v>
      </c>
      <c r="D9" s="10">
        <f>'Detailed Budget'!I44</f>
        <v>1080</v>
      </c>
      <c r="E9" s="7">
        <f t="shared" ref="E9:E11" si="0">C9+D9</f>
        <v>1080</v>
      </c>
      <c r="F9" s="13" t="s">
        <v>107</v>
      </c>
    </row>
    <row r="10" ht="124.2" spans="1:6">
      <c r="A10" s="7">
        <v>7</v>
      </c>
      <c r="B10" s="12" t="s">
        <v>108</v>
      </c>
      <c r="C10" s="9">
        <f>'Detailed Budget'!H44</f>
        <v>0</v>
      </c>
      <c r="D10" s="10">
        <f>'Detailed Budget'!I49</f>
        <v>1400</v>
      </c>
      <c r="E10" s="7">
        <f t="shared" si="0"/>
        <v>1400</v>
      </c>
      <c r="F10" s="13" t="s">
        <v>109</v>
      </c>
    </row>
    <row r="11" ht="110.4" spans="1:6">
      <c r="A11" s="7">
        <v>8</v>
      </c>
      <c r="B11" s="12" t="s">
        <v>90</v>
      </c>
      <c r="C11" s="7">
        <f>'Detailed Budget'!H53</f>
        <v>100</v>
      </c>
      <c r="D11" s="15">
        <f>'Detailed Budget'!I53</f>
        <v>493</v>
      </c>
      <c r="E11" s="7">
        <f t="shared" si="0"/>
        <v>593</v>
      </c>
      <c r="F11" s="13" t="s">
        <v>110</v>
      </c>
    </row>
    <row r="12" spans="1:6">
      <c r="A12" s="7"/>
      <c r="B12" s="12"/>
      <c r="C12" s="7"/>
      <c r="D12" s="15"/>
      <c r="E12" s="7"/>
      <c r="F12" s="16"/>
    </row>
    <row r="13" spans="1:6">
      <c r="A13" s="17"/>
      <c r="B13" s="17" t="s">
        <v>111</v>
      </c>
      <c r="C13" s="18">
        <f>SUM(C4:C11)</f>
        <v>1384</v>
      </c>
      <c r="D13" s="18">
        <f>SUM(D4:D11)</f>
        <v>20000</v>
      </c>
      <c r="E13" s="18">
        <f>SUM(E4:E11)</f>
        <v>21384</v>
      </c>
      <c r="F13" s="19"/>
    </row>
  </sheetData>
  <mergeCells count="1">
    <mergeCell ref="A1:F1"/>
  </mergeCells>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p : p r o p e r t i e s   x m l n s : p = " h t t p : / / s c h e m a s . m i c r o s o f t . c o m / o f f i c e / 2 0 0 6 / m e t a d a t a / p r o p e r t i e s "   x m l n s : x s i = " h t t p : / / w w w . w 3 . o r g / 2 0 0 1 / X M L S c h e m a - i n s t a n c e "   x m l n s : p c = " h t t p : / / s c h e m a s . m i c r o s o f t . c o m / o f f i c e / i n f o p a t h / 2 0 0 7 / P a r t n e r C o n t r o l s " > < d o c u m e n t M a n a g e m e n t / > < / p : p r o p e r t i e s > 
</file>

<file path=customXml/item2.xml>��< ? x m l   v e r s i o n = " 1 . 0 " ? > < L o n g P r o p e r t i e s   x m l n s = " h t t p : / / s c h e m a s . m i c r o s o f t . c o m / o f f i c e / 2 0 0 6 / m e t a d a t a / l o n g P r o p e r t i e s " / > 
</file>

<file path=customXml/item3.xml>��< ? m s o - c o n t e n t T y p e ? > < F o r m T e m p l a t e s   x m l n s = " h t t p : / / s c h e m a s . m i c r o s o f t . c o m / s h a r e p o i n t / v 3 / c o n t e n t t y p e / f o r m s " > < D i s p l a y > D o c u m e n t L i b r a r y F o r m < / D i s p l a y > < E d i t > D o c u m e n t L i b r a r y F o r m < / E d i t > < N e w > D o c u m e n t L i b r a r y F o r m < / N e w > < / F o r m T e m p l a t e s > 
</file>

<file path=customXml/item4.xml>��< ? x m l   v e r s i o n = " 1 . 0 " ? > < c t : c o n t e n t T y p e S c h e m a   c t : _ = " "   m a : _ = " "   m a : c o n t e n t T y p e N a m e = " D o c u m e n t "   m a : c o n t e n t T y p e I D = " 0 x 0 1 0 1 0 0 8 2 6 D 4 F D 6 3 9 A 5 5 F 4 E A 8 8 2 9 C A F 0 5 3 6 7 1 E C "   m a : c o n t e n t T y p e V e r s i o n = " 1 "   m a : c o n t e n t T y p e D e s c r i p t i o n = " C r e a t e   a   n e w   d o c u m e n t . "   m a : c o n t e n t T y p e S c o p e = " "   m a : v e r s i o n I D = " 9 8 5 a 8 0 1 c a 4 7 c 0 7 e f 1 5 8 d 4 c 0 9 8 6 c 4 1 f 8 2 "   x m l n s : c t = " h t t p : / / s c h e m a s . m i c r o s o f t . c o m / o f f i c e / 2 0 0 6 / m e t a d a t a / c o n t e n t T y p e "   x m l n s : m a = " h t t p : / / s c h e m a s . m i c r o s o f t . c o m / o f f i c e / 2 0 0 6 / m e t a d a t a / p r o p e r t i e s / m e t a A t t r i b u t e s " >  
 < x s d : s c h e m a   t a r g e t N a m e s p a c e = " h t t p : / / s c h e m a s . m i c r o s o f t . c o m / o f f i c e / 2 0 0 6 / m e t a d a t a / p r o p e r t i e s "   m a : r o o t = " t r u e "   m a : f i e l d s I D = " 5 f 0 2 b c 5 d a 2 c a 1 3 c 9 2 5 c b 1 f d d f 5 4 3 8 0 8 e "   n s 2 : _ = " "   x m l n s : x s d = " h t t p : / / w w w . w 3 . o r g / 2 0 0 1 / X M L S c h e m a "   x m l n s : x s = " h t t p : / / w w w . w 3 . o r g / 2 0 0 1 / X M L S c h e m a "   x m l n s : p = " h t t p : / / s c h e m a s . m i c r o s o f t . c o m / o f f i c e / 2 0 0 6 / m e t a d a t a / p r o p e r t i e s "   x m l n s : n s 2 = " 7 1 c c 0 6 8 5 - 9 c c 9 - 4 0 4 2 - 8 2 6 d - f 4 f 9 7 5 7 7 3 4 d b " >  
 < x s d : i m p o r t   n a m e s p a c e = " 7 1 c c 0 6 8 5 - 9 c c 9 - 4 0 4 2 - 8 2 6 d - f 4 f 9 7 5 7 7 3 4 d b " / >  
 < x s d : e l e m e n t   n a m e = " p r o p e r t i e s " >  
 < x s d : c o m p l e x T y p e >  
 < x s d : s e q u e n c e >  
 < x s d : e l e m e n t   n a m e = " d o c u m e n t M a n a g e m e n t " >  
 < x s d : c o m p l e x T y p e >  
 < x s d : a l l >  
 < x s d : e l e m e n t   r e f = " n s 2 : S h a r e d W i t h U s e r s "   m i n O c c u r s = " 0 " / >  
 < / x s d : a l l >  
 < / x s d : c o m p l e x T y p e >  
 < / x s d : e l e m e n t >  
 < / x s d : s e q u e n c e >  
 < / x s d : c o m p l e x T y p e >  
 < / x s d : e l e m e n t >  
 < / x s d : s c h e m a >  
 < x s d : s c h e m a   t a r g e t N a m e s p a c e = " 7 1 c c 0 6 8 5 - 9 c c 9 - 4 0 4 2 - 8 2 6 d - f 4 f 9 7 5 7 7 3 4 d b " 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8 "   n i l l a b l e = " t r u e "   m a : d i s p l a y N a m e = " S h a r e d   W i t h " 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C o n t e n t   T y p e " / >  
 < x s d : e l e m e n t   r e f = " d c : t i t l e "   m i n O c c u r s = " 0 "   m a x O c c u r s = " 1 "   m a : i n d e x = " 4 "   m a : d i s p l a y N a m e = " T i t l e " / > 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Props1.xml><?xml version="1.0" encoding="utf-8"?>
<ds:datastoreItem xmlns:ds="http://schemas.openxmlformats.org/officeDocument/2006/customXml" ds:itemID="{81BF0A2B-6755-49E5-BEB4-32E5A4F4707C}">
  <ds:schemaRefs/>
</ds:datastoreItem>
</file>

<file path=customXml/itemProps2.xml><?xml version="1.0" encoding="utf-8"?>
<ds:datastoreItem xmlns:ds="http://schemas.openxmlformats.org/officeDocument/2006/customXml" ds:itemID="{C786AE91-7433-4749-8CE5-C2837D6B9EF6}">
  <ds:schemaRefs/>
</ds:datastoreItem>
</file>

<file path=customXml/itemProps3.xml><?xml version="1.0" encoding="utf-8"?>
<ds:datastoreItem xmlns:ds="http://schemas.openxmlformats.org/officeDocument/2006/customXml" ds:itemID="{42845297-50E2-4D1F-B5C0-DF5D8A095357}">
  <ds:schemaRefs/>
</ds:datastoreItem>
</file>

<file path=customXml/itemProps4.xml><?xml version="1.0" encoding="utf-8"?>
<ds:datastoreItem xmlns:ds="http://schemas.openxmlformats.org/officeDocument/2006/customXml" ds:itemID="{F64B0711-8039-404D-A1A3-9D61D9B8BB7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Detailed Budget</vt:lpstr>
      <vt:lpstr>Budget Narrative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SAFARI</cp:lastModifiedBy>
  <dcterms:created xsi:type="dcterms:W3CDTF">2003-11-17T20:19:00Z</dcterms:created>
  <cp:lastPrinted>2026-06-03T09:45:00Z</cp:lastPrinted>
  <dcterms:modified xsi:type="dcterms:W3CDTF">2026-06-24T08:16:52Z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te Type">
    <vt:lpwstr>Budget</vt:lpwstr>
  </property>
  <property fmtid="{D5CDD505-2E9C-101B-9397-08002B2CF9AE}" pid="3" name="ContentTypeId">
    <vt:lpwstr>0x010100826D4FD639A55F4EA8829CAF053671EC</vt:lpwstr>
  </property>
  <property fmtid="{D5CDD505-2E9C-101B-9397-08002B2CF9AE}" pid="4" name="ICV">
    <vt:lpwstr>152BA409A96B4D9D8141C3F33E448115_13</vt:lpwstr>
  </property>
  <property fmtid="{D5CDD505-2E9C-101B-9397-08002B2CF9AE}" pid="5" name="KSOProductBuildVer">
    <vt:lpwstr>1036-12.2.0.23196</vt:lpwstr>
  </property>
</Properties>
</file>