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d.docs.live.net/28c40bffe854d6ec/Microsoft Edge Drop Files/Desktop/SCD PROJECT/"/>
    </mc:Choice>
  </mc:AlternateContent>
  <xr:revisionPtr revIDLastSave="220" documentId="8_{A5B34C69-A710-48E0-8F35-BB6BB2B8C51A}" xr6:coauthVersionLast="47" xr6:coauthVersionMax="47" xr10:uidLastSave="{057B595E-F77E-4F99-92DB-381829A6078B}"/>
  <bookViews>
    <workbookView xWindow="-110" yWindow="-110" windowWidth="22780" windowHeight="14540" xr2:uid="{00000000-000D-0000-FFFF-FFFF00000000}"/>
  </bookViews>
  <sheets>
    <sheet name="Project schedule" sheetId="11" r:id="rId1"/>
    <sheet name="Project Schedule2" sheetId="13" r:id="rId2"/>
  </sheets>
  <definedNames>
    <definedName name="Display_Week">'Project schedule'!$Q$2</definedName>
    <definedName name="_xlnm.Print_Titles" localSheetId="0">'Project schedule'!$4:$6</definedName>
    <definedName name="Project_Start">'Project schedule'!$Q$1</definedName>
    <definedName name="task_end" localSheetId="0">'Project schedule'!$F1</definedName>
    <definedName name="task_progress" localSheetId="0">'Project schedule'!$D1</definedName>
    <definedName name="task_start" localSheetId="0">'Project schedule'!$E1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1" l="1"/>
  <c r="F28" i="11" s="1"/>
  <c r="H7" i="11"/>
  <c r="E9" i="11" l="1"/>
  <c r="E16" i="11" s="1"/>
  <c r="F16" i="11" s="1"/>
  <c r="F9" i="11" l="1"/>
  <c r="E10" i="11" s="1"/>
  <c r="F10" i="11" s="1"/>
  <c r="I5" i="11"/>
  <c r="H35" i="11"/>
  <c r="H29" i="11"/>
  <c r="H24" i="11"/>
  <c r="H17" i="11"/>
  <c r="H8" i="11"/>
  <c r="E25" i="11" l="1"/>
  <c r="E22" i="11"/>
  <c r="F22" i="11" s="1"/>
  <c r="H9" i="11"/>
  <c r="E11" i="11"/>
  <c r="F11" i="11" s="1"/>
  <c r="E21" i="11" s="1"/>
  <c r="F21" i="11" s="1"/>
  <c r="I6" i="11"/>
  <c r="E27" i="11" l="1"/>
  <c r="F27" i="11" s="1"/>
  <c r="E26" i="11"/>
  <c r="F25" i="11"/>
  <c r="H25" i="11" s="1"/>
  <c r="E30" i="11"/>
  <c r="H10" i="11"/>
  <c r="H27" i="11"/>
  <c r="E12" i="11"/>
  <c r="F12" i="11" s="1"/>
  <c r="E13" i="11" s="1"/>
  <c r="F13" i="11" s="1"/>
  <c r="E14" i="11" s="1"/>
  <c r="F14" i="11" s="1"/>
  <c r="E15" i="11" s="1"/>
  <c r="F15" i="11" s="1"/>
  <c r="E18" i="11" s="1"/>
  <c r="J5" i="11"/>
  <c r="K5" i="11" s="1"/>
  <c r="L5" i="11" s="1"/>
  <c r="M5" i="11" s="1"/>
  <c r="N5" i="11" s="1"/>
  <c r="O5" i="11" s="1"/>
  <c r="P5" i="11" s="1"/>
  <c r="I4" i="11"/>
  <c r="E20" i="11" l="1"/>
  <c r="F20" i="11" s="1"/>
  <c r="E19" i="11"/>
  <c r="F19" i="11" s="1"/>
  <c r="F18" i="11"/>
  <c r="E33" i="11"/>
  <c r="F33" i="11" s="1"/>
  <c r="H33" i="11" s="1"/>
  <c r="E34" i="11"/>
  <c r="F34" i="11" s="1"/>
  <c r="H34" i="11" s="1"/>
  <c r="F30" i="11"/>
  <c r="H18" i="11"/>
  <c r="F26" i="11"/>
  <c r="H26" i="11"/>
  <c r="H28" i="11"/>
  <c r="E23" i="11"/>
  <c r="F23" i="11" s="1"/>
  <c r="H11" i="11"/>
  <c r="P4" i="11"/>
  <c r="Q5" i="11"/>
  <c r="R5" i="11" s="1"/>
  <c r="S5" i="11" s="1"/>
  <c r="T5" i="11" s="1"/>
  <c r="U5" i="11" s="1"/>
  <c r="V5" i="11" s="1"/>
  <c r="W5" i="11" s="1"/>
  <c r="J6" i="11"/>
  <c r="E31" i="11" l="1"/>
  <c r="H30" i="11"/>
  <c r="H12" i="11"/>
  <c r="H23" i="11"/>
  <c r="H20" i="11"/>
  <c r="H19" i="11"/>
  <c r="W4" i="11"/>
  <c r="X5" i="11"/>
  <c r="Y5" i="11" s="1"/>
  <c r="Z5" i="11" s="1"/>
  <c r="AA5" i="11" s="1"/>
  <c r="AB5" i="11" s="1"/>
  <c r="AC5" i="11" s="1"/>
  <c r="AD5" i="11" s="1"/>
  <c r="K6" i="11"/>
  <c r="F31" i="11" l="1"/>
  <c r="E32" i="11" s="1"/>
  <c r="F32" i="11" s="1"/>
  <c r="H32" i="11" s="1"/>
  <c r="H31" i="11"/>
  <c r="AE5" i="1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<sst xmlns="http://schemas.openxmlformats.org/spreadsheetml/2006/main" count="114" uniqueCount="83">
  <si>
    <t>PROGRESS</t>
  </si>
  <si>
    <t>START</t>
  </si>
  <si>
    <t>END</t>
  </si>
  <si>
    <t>TASK</t>
  </si>
  <si>
    <t xml:space="preserve">Do not delete this row. This row is hidden to preserve a formula that is used to highlight the current day within the project schedule. </t>
  </si>
  <si>
    <t>Gokce Aslan</t>
  </si>
  <si>
    <t>Hayden Cook</t>
  </si>
  <si>
    <t>Jens Martensson</t>
  </si>
  <si>
    <t>Nuria Acevedo</t>
  </si>
  <si>
    <t>Olivia Wilson</t>
  </si>
  <si>
    <t>Initiation</t>
  </si>
  <si>
    <t>Monitor progress</t>
  </si>
  <si>
    <t>Track expenses</t>
  </si>
  <si>
    <t>Evaluate progress</t>
  </si>
  <si>
    <t>Address risks</t>
  </si>
  <si>
    <t>Gather feedback</t>
  </si>
  <si>
    <t>Project start:</t>
  </si>
  <si>
    <t>Display week:</t>
  </si>
  <si>
    <t>ASSIGNED TO</t>
  </si>
  <si>
    <t>Evaluation</t>
  </si>
  <si>
    <t>Stakeholder Engagement</t>
  </si>
  <si>
    <t>Recruitment &amp; Training</t>
  </si>
  <si>
    <r>
      <t>Recruit 3</t>
    </r>
    <r>
      <rPr>
        <b/>
        <sz val="11"/>
        <color theme="1"/>
        <rFont val="Segoe UI"/>
        <family val="2"/>
      </rPr>
      <t xml:space="preserve"> Community Health Workers (CHWs)</t>
    </r>
    <r>
      <rPr>
        <sz val="11"/>
        <color theme="1"/>
        <rFont val="Segoe UI"/>
        <family val="2"/>
      </rPr>
      <t xml:space="preserve"> across the three LGAs.</t>
    </r>
  </si>
  <si>
    <r>
      <t xml:space="preserve">Formalize partnerships with 3 </t>
    </r>
    <r>
      <rPr>
        <b/>
        <sz val="11"/>
        <color theme="1"/>
        <rFont val="Segoe UI"/>
        <family val="2"/>
      </rPr>
      <t>laboratories</t>
    </r>
    <r>
      <rPr>
        <sz val="11"/>
        <color theme="1"/>
        <rFont val="Segoe UI"/>
        <family val="2"/>
      </rPr>
      <t xml:space="preserve"> for genotype testing</t>
    </r>
  </si>
  <si>
    <t>Newborn Genotype Screening</t>
  </si>
  <si>
    <r>
      <t xml:space="preserve">Integrate genotype testing into </t>
    </r>
    <r>
      <rPr>
        <b/>
        <sz val="11"/>
        <color theme="1"/>
        <rFont val="Segoe UI"/>
        <family val="2"/>
      </rPr>
      <t>facility births</t>
    </r>
  </si>
  <si>
    <t>Enhanced Vaccination for SCD Infants</t>
  </si>
  <si>
    <t>Community Awareness &amp; Outreach</t>
  </si>
  <si>
    <t>Task</t>
  </si>
  <si>
    <t xml:space="preserve">Assigned To </t>
  </si>
  <si>
    <t xml:space="preserve">Start Date </t>
  </si>
  <si>
    <t>End Date</t>
  </si>
  <si>
    <t>Category</t>
  </si>
  <si>
    <t>Monitoring, Evaluation &amp; Reporting</t>
  </si>
  <si>
    <t>Data Collection</t>
  </si>
  <si>
    <t>Monthly Reporting</t>
  </si>
  <si>
    <t>Mid-year progress report</t>
  </si>
  <si>
    <t>Endline Evaluation</t>
  </si>
  <si>
    <t>State Ministry of Health Engagement</t>
  </si>
  <si>
    <t>Hospital Leadership Meetings</t>
  </si>
  <si>
    <t>Meet Heads of Sickle Cell Clinics at Keffi, Karu, and Toto General Hospitals.</t>
  </si>
  <si>
    <t>Formalize collaboration with 3 accredited labs for genotype testing; define turnaround time (72 hours), sample handling, and reporting</t>
  </si>
  <si>
    <t>Vaccine Supply Coordination</t>
  </si>
  <si>
    <t>Work with hospital pharmacists to lead procurement</t>
  </si>
  <si>
    <t>Define chain‑of‑custody from collection → transport → lab → result reporting; include legal compliance and biosafety.</t>
  </si>
  <si>
    <t>Document Sample Logistics Protocol</t>
  </si>
  <si>
    <t>CHW Training</t>
  </si>
  <si>
    <t>Records Management System</t>
  </si>
  <si>
    <t>Develop Records Management System</t>
  </si>
  <si>
    <t>Build a digital system to record and track the datapoints in sheet2</t>
  </si>
  <si>
    <t>Ensure every newborn delivered at the three hospitals is screened.</t>
  </si>
  <si>
    <t>Lab Testing &amp; 72‑Hour Reporting</t>
  </si>
  <si>
    <t>Labs process samples and sends result to the hospital. Hospital provides copies to Desk Officer on weekly basis</t>
  </si>
  <si>
    <t>Phase 2 - Service Delivery</t>
  </si>
  <si>
    <t>Integrate Vaccination into Clinic Days</t>
  </si>
  <si>
    <t>Administer PCV13, PPSV23, and meningococcal vaccines during Sickle Cell Clinic Days.</t>
  </si>
  <si>
    <t>Vaccine Transport &amp; Cold Chain</t>
  </si>
  <si>
    <t>Define how vaccines move from Abuja suppliers → hospital pharmacies → clinic days.</t>
  </si>
  <si>
    <t>Monthly Radio Talk Show</t>
  </si>
  <si>
    <t>CHWs + clinicians discuss early testing and enhanced vaccines, Stigmatization, benefits of genotype testing, caring for SCD patients, etc</t>
  </si>
  <si>
    <t>Monthly Antenatal Clinic Talks</t>
  </si>
  <si>
    <t>Educate pregnant women on newborn screening and SCD risks.</t>
  </si>
  <si>
    <t>Phase 3 - M &amp; E</t>
  </si>
  <si>
    <t>CHWs and facility staff provide screening, vaccination, and outreach data to Desk Officer who then enters it into the Records Management System.</t>
  </si>
  <si>
    <t>Case Officer generates monthly reports exportable in excel and PDF</t>
  </si>
  <si>
    <t>Review performance, and adjust outreach strategy</t>
  </si>
  <si>
    <t>Measure outcomes, produce final donor report.</t>
  </si>
  <si>
    <t>Phase 1 -  Initiation</t>
  </si>
  <si>
    <t>Develop System Audit protocol</t>
  </si>
  <si>
    <t>Phase</t>
  </si>
  <si>
    <t>Description</t>
  </si>
  <si>
    <t>Formal introductory meeting; align on project goals</t>
  </si>
  <si>
    <t>SCD basics, newborn screening, vaccine schedules, community sensitization, and follow‑up procedures.</t>
  </si>
  <si>
    <t>Phase 2 - Execution</t>
  </si>
  <si>
    <t xml:space="preserve">Monitoring and Evaluation </t>
  </si>
  <si>
    <r>
      <t xml:space="preserve">Formalize partnerships with 3 </t>
    </r>
    <r>
      <rPr>
        <b/>
        <sz val="10"/>
        <color theme="1"/>
        <rFont val="Segoe UI"/>
        <family val="2"/>
      </rPr>
      <t>laboratories</t>
    </r>
    <r>
      <rPr>
        <sz val="10"/>
        <color theme="1"/>
        <rFont val="Segoe UI"/>
        <family val="2"/>
      </rPr>
      <t xml:space="preserve"> for genotype testing</t>
    </r>
  </si>
  <si>
    <r>
      <t>Recruit 3</t>
    </r>
    <r>
      <rPr>
        <b/>
        <sz val="10"/>
        <color theme="1"/>
        <rFont val="Segoe UI"/>
        <family val="2"/>
      </rPr>
      <t xml:space="preserve"> Community Health Workers (CHWs)</t>
    </r>
    <r>
      <rPr>
        <sz val="10"/>
        <color theme="1"/>
        <rFont val="Segoe UI"/>
        <family val="2"/>
      </rPr>
      <t xml:space="preserve"> across the three LGAs.</t>
    </r>
  </si>
  <si>
    <t>Data Analyst</t>
  </si>
  <si>
    <t>IT Officer</t>
  </si>
  <si>
    <t>Project Lead</t>
  </si>
  <si>
    <t>Enhanced Vaccines for Sickle Cell Kids</t>
  </si>
  <si>
    <t>Jackson Ameh</t>
  </si>
  <si>
    <r>
      <t xml:space="preserve">Integrate genotype testing into </t>
    </r>
    <r>
      <rPr>
        <b/>
        <sz val="10"/>
        <color theme="1"/>
        <rFont val="Segoe UI"/>
        <family val="2"/>
      </rPr>
      <t>facility births</t>
    </r>
    <r>
      <rPr>
        <sz val="10"/>
        <color theme="1"/>
        <rFont val="Arial"/>
        <family val="2"/>
        <scheme val="minor"/>
      </rPr>
      <t xml:space="preserve"> @ appropirate 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</si>
</sst>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m/d/yy;@"/>
    <numFmt numFmtId="166" formatCode="ddd\,\ m/d/yyyy"/>
    <numFmt numFmtId="167" formatCode="mmm\ d\,\ yyyy"/>
    <numFmt numFmtId="168" formatCode="d"/>
    <numFmt numFmtId="169" formatCode="[$-409]d/mmm/yy;@"/>
  </numFmts>
  <fonts count="26" x14ac:knownFonts="1">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b/>
      <sz val="11"/>
      <color theme="1" tint="0.499984740745262"/>
      <name val="Arial"/>
      <family val="2"/>
      <scheme val="minor"/>
    </font>
    <font>
      <sz val="10"/>
      <color theme="1" tint="0.499984740745262"/>
      <name val="Arial"/>
      <family val="2"/>
    </font>
    <font>
      <b/>
      <sz val="10"/>
      <name val="Arial"/>
      <family val="2"/>
      <scheme val="minor"/>
    </font>
    <font>
      <sz val="11"/>
      <color theme="0"/>
      <name val="Arial"/>
      <family val="2"/>
      <scheme val="minor"/>
    </font>
    <font>
      <sz val="10"/>
      <name val="Arial"/>
      <family val="2"/>
    </font>
    <font>
      <b/>
      <sz val="20"/>
      <color theme="4" tint="-0.249977111117893"/>
      <name val="Arial"/>
      <family val="2"/>
    </font>
    <font>
      <sz val="11"/>
      <color theme="1"/>
      <name val="Arial"/>
      <family val="2"/>
    </font>
    <font>
      <sz val="16"/>
      <color theme="1"/>
      <name val="Arial"/>
      <family val="2"/>
      <scheme val="minor"/>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b/>
      <sz val="16"/>
      <color theme="9"/>
      <name val="Arial"/>
      <family val="2"/>
      <scheme val="minor"/>
    </font>
    <font>
      <b/>
      <sz val="16"/>
      <color theme="9"/>
      <name val="Arial Black"/>
      <family val="2"/>
      <scheme val="major"/>
    </font>
    <font>
      <sz val="11"/>
      <color theme="1"/>
      <name val="Arial Black"/>
      <family val="2"/>
      <scheme val="major"/>
    </font>
    <font>
      <sz val="11"/>
      <color theme="1"/>
      <name val="Segoe UI"/>
      <family val="2"/>
    </font>
    <font>
      <b/>
      <sz val="11"/>
      <color theme="1"/>
      <name val="Segoe UI"/>
      <family val="2"/>
    </font>
    <font>
      <sz val="10"/>
      <color theme="1"/>
      <name val="Segoe UI"/>
      <family val="2"/>
    </font>
    <font>
      <b/>
      <sz val="10"/>
      <color theme="1"/>
      <name val="Segoe UI"/>
      <family val="2"/>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0" tint="-4.9989318521683403E-2"/>
        <bgColor theme="4"/>
      </patternFill>
    </fill>
    <fill>
      <patternFill patternType="solid">
        <fgColor theme="0" tint="-0.14996795556505021"/>
        <bgColor indexed="64"/>
      </patternFill>
    </fill>
    <fill>
      <patternFill patternType="solid">
        <fgColor theme="9" tint="0.79998168889431442"/>
        <bgColor indexed="64"/>
      </patternFill>
    </fill>
  </fills>
  <borders count="43">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5" tint="0.59996337778862885"/>
      </top>
      <bottom style="thin">
        <color theme="5" tint="0.59996337778862885"/>
      </bottom>
      <diagonal/>
    </border>
    <border>
      <left/>
      <right/>
      <top/>
      <bottom style="thin">
        <color theme="4" tint="0.59996337778862885"/>
      </bottom>
      <diagonal/>
    </border>
    <border>
      <left/>
      <right/>
      <top style="thin">
        <color theme="4" tint="0.59996337778862885"/>
      </top>
      <bottom style="thin">
        <color theme="4" tint="0.59996337778862885"/>
      </bottom>
      <diagonal/>
    </border>
    <border>
      <left/>
      <right/>
      <top style="thin">
        <color theme="6" tint="0.59996337778862885"/>
      </top>
      <bottom style="thin">
        <color theme="6" tint="0.59996337778862885"/>
      </bottom>
      <diagonal/>
    </border>
    <border>
      <left/>
      <right/>
      <top style="thin">
        <color theme="8" tint="0.59996337778862885"/>
      </top>
      <bottom style="thin">
        <color theme="8" tint="0.59996337778862885"/>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s>
  <cellStyleXfs count="13">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10" fillId="0" borderId="0"/>
    <xf numFmtId="164"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6" fontId="4" fillId="0" borderId="2">
      <alignment horizontal="center" vertical="center"/>
    </xf>
    <xf numFmtId="165" fontId="4" fillId="0" borderId="1" applyFill="0">
      <alignment horizontal="center" vertical="center"/>
    </xf>
    <xf numFmtId="0" fontId="4" fillId="0" borderId="1" applyFill="0">
      <alignment horizontal="center" vertical="center"/>
    </xf>
    <xf numFmtId="0" fontId="4" fillId="0" borderId="1" applyFill="0">
      <alignment horizontal="left" vertical="center" indent="2"/>
    </xf>
  </cellStyleXfs>
  <cellXfs count="139">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8" fillId="0" borderId="0" xfId="1" applyFont="1" applyAlignment="1" applyProtection="1"/>
    <xf numFmtId="0" fontId="3" fillId="0" borderId="1" xfId="0" applyFont="1" applyBorder="1" applyAlignment="1">
      <alignment horizontal="center" vertical="center"/>
    </xf>
    <xf numFmtId="0" fontId="10" fillId="0" borderId="0" xfId="3"/>
    <xf numFmtId="0" fontId="10" fillId="0" borderId="0" xfId="3" applyAlignment="1">
      <alignment wrapText="1"/>
    </xf>
    <xf numFmtId="0" fontId="10" fillId="0" borderId="0" xfId="0" applyFont="1" applyAlignment="1">
      <alignment horizontal="center"/>
    </xf>
    <xf numFmtId="0" fontId="7" fillId="0" borderId="0" xfId="0" applyFont="1"/>
    <xf numFmtId="0" fontId="3" fillId="0" borderId="0" xfId="0" applyFont="1" applyAlignment="1">
      <alignment horizontal="center" vertical="center"/>
    </xf>
    <xf numFmtId="0" fontId="12" fillId="0" borderId="0" xfId="0" applyFont="1"/>
    <xf numFmtId="0" fontId="11" fillId="0" borderId="0" xfId="0" applyFont="1"/>
    <xf numFmtId="0" fontId="11" fillId="0" borderId="0" xfId="0" applyFont="1" applyAlignment="1">
      <alignment horizontal="center"/>
    </xf>
    <xf numFmtId="0" fontId="13" fillId="0" borderId="0" xfId="0" applyFont="1"/>
    <xf numFmtId="0" fontId="13" fillId="0" borderId="0" xfId="0" applyFont="1" applyAlignment="1">
      <alignment horizontal="center"/>
    </xf>
    <xf numFmtId="0" fontId="14" fillId="0" borderId="0" xfId="0" applyFont="1"/>
    <xf numFmtId="0" fontId="4" fillId="0" borderId="0" xfId="0" applyFont="1"/>
    <xf numFmtId="0" fontId="4" fillId="0" borderId="0" xfId="8">
      <alignment horizontal="right" indent="1"/>
    </xf>
    <xf numFmtId="0" fontId="4" fillId="0" borderId="0" xfId="0" applyFont="1" applyAlignment="1">
      <alignment horizontal="center"/>
    </xf>
    <xf numFmtId="0" fontId="1" fillId="0" borderId="0" xfId="1" applyFont="1" applyAlignment="1" applyProtection="1">
      <alignment horizontal="left" vertical="top" indent="1"/>
    </xf>
    <xf numFmtId="0" fontId="4" fillId="0" borderId="0" xfId="0" applyFont="1" applyAlignment="1">
      <alignment horizontal="left" indent="1"/>
    </xf>
    <xf numFmtId="168" fontId="17" fillId="12" borderId="20" xfId="0" applyNumberFormat="1" applyFont="1" applyFill="1" applyBorder="1" applyAlignment="1">
      <alignment horizontal="center" vertical="center"/>
    </xf>
    <xf numFmtId="168" fontId="17" fillId="12" borderId="18" xfId="0" applyNumberFormat="1" applyFont="1" applyFill="1" applyBorder="1" applyAlignment="1">
      <alignment horizontal="center" vertical="center"/>
    </xf>
    <xf numFmtId="168" fontId="17" fillId="12" borderId="19" xfId="0" applyNumberFormat="1" applyFont="1" applyFill="1" applyBorder="1" applyAlignment="1">
      <alignment horizontal="center" vertical="center"/>
    </xf>
    <xf numFmtId="0" fontId="18" fillId="2" borderId="17"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5" fillId="0" borderId="0" xfId="0" applyFont="1"/>
    <xf numFmtId="0" fontId="15" fillId="0" borderId="0" xfId="0" applyFont="1" applyAlignment="1">
      <alignment wrapText="1"/>
    </xf>
    <xf numFmtId="0" fontId="4" fillId="0" borderId="3" xfId="0" applyFont="1" applyBorder="1" applyAlignment="1">
      <alignment vertical="center"/>
    </xf>
    <xf numFmtId="0" fontId="15" fillId="6" borderId="0" xfId="11" applyFont="1" applyFill="1" applyBorder="1" applyAlignment="1">
      <alignment vertical="center"/>
    </xf>
    <xf numFmtId="9" fontId="1" fillId="6" borderId="0" xfId="2" applyFont="1" applyFill="1" applyBorder="1" applyAlignment="1">
      <alignment horizontal="center" vertical="center"/>
    </xf>
    <xf numFmtId="165" fontId="15" fillId="6" borderId="0" xfId="0" applyNumberFormat="1" applyFont="1" applyFill="1" applyAlignment="1">
      <alignment horizontal="center" vertical="center"/>
    </xf>
    <xf numFmtId="165" fontId="1" fillId="6" borderId="0" xfId="0" applyNumberFormat="1" applyFont="1" applyFill="1" applyAlignment="1">
      <alignment horizontal="center" vertical="center"/>
    </xf>
    <xf numFmtId="0" fontId="4" fillId="0" borderId="12" xfId="0" applyFont="1" applyBorder="1" applyAlignment="1">
      <alignment vertical="center"/>
    </xf>
    <xf numFmtId="0" fontId="4" fillId="0" borderId="0" xfId="0" applyFont="1" applyAlignment="1">
      <alignment vertical="center"/>
    </xf>
    <xf numFmtId="0" fontId="15" fillId="3" borderId="6" xfId="11" applyFont="1" applyFill="1" applyBorder="1" applyAlignment="1">
      <alignment vertical="center"/>
    </xf>
    <xf numFmtId="9" fontId="1" fillId="3" borderId="6" xfId="2" applyFont="1" applyFill="1" applyBorder="1" applyAlignment="1">
      <alignment horizontal="center" vertical="center"/>
    </xf>
    <xf numFmtId="0" fontId="4" fillId="0" borderId="4" xfId="0" applyFont="1" applyBorder="1" applyAlignment="1">
      <alignment vertical="center"/>
    </xf>
    <xf numFmtId="0" fontId="15" fillId="3" borderId="7" xfId="12" applyFont="1" applyFill="1" applyBorder="1">
      <alignment horizontal="left" vertical="center" indent="2"/>
    </xf>
    <xf numFmtId="0" fontId="15" fillId="3" borderId="7" xfId="11" applyFont="1" applyFill="1" applyBorder="1" applyAlignment="1">
      <alignment vertical="center"/>
    </xf>
    <xf numFmtId="9" fontId="1" fillId="3" borderId="7" xfId="2" applyFont="1" applyFill="1" applyBorder="1" applyAlignment="1">
      <alignment horizontal="center" vertical="center"/>
    </xf>
    <xf numFmtId="0" fontId="4" fillId="0" borderId="4" xfId="0" applyFont="1" applyBorder="1" applyAlignment="1">
      <alignment horizontal="right" vertical="center"/>
    </xf>
    <xf numFmtId="0" fontId="15" fillId="7" borderId="0" xfId="11" applyFont="1" applyFill="1" applyBorder="1" applyAlignment="1">
      <alignment vertical="center"/>
    </xf>
    <xf numFmtId="9" fontId="1" fillId="7" borderId="0" xfId="2" applyFont="1" applyFill="1" applyBorder="1" applyAlignment="1">
      <alignment horizontal="center" vertical="center"/>
    </xf>
    <xf numFmtId="0" fontId="15" fillId="4" borderId="5" xfId="11" applyFont="1" applyFill="1" applyBorder="1" applyAlignment="1">
      <alignment vertical="center"/>
    </xf>
    <xf numFmtId="9" fontId="1" fillId="4" borderId="5" xfId="2" applyFont="1" applyFill="1" applyBorder="1" applyAlignment="1">
      <alignment horizontal="center" vertical="center"/>
    </xf>
    <xf numFmtId="0" fontId="15" fillId="8" borderId="0" xfId="11" applyFont="1" applyFill="1" applyBorder="1" applyAlignment="1">
      <alignment vertical="center"/>
    </xf>
    <xf numFmtId="9" fontId="1" fillId="8" borderId="0" xfId="2" applyFont="1" applyFill="1" applyBorder="1" applyAlignment="1">
      <alignment horizontal="center" vertical="center"/>
    </xf>
    <xf numFmtId="0" fontId="4" fillId="0" borderId="11" xfId="0" applyFont="1" applyBorder="1" applyAlignment="1">
      <alignment vertical="center"/>
    </xf>
    <xf numFmtId="0" fontId="15" fillId="5" borderId="8" xfId="12" applyFont="1" applyFill="1" applyBorder="1">
      <alignment horizontal="left" vertical="center" indent="2"/>
    </xf>
    <xf numFmtId="0" fontId="15" fillId="5" borderId="8" xfId="11" applyFont="1" applyFill="1" applyBorder="1" applyAlignment="1">
      <alignment vertical="center"/>
    </xf>
    <xf numFmtId="9" fontId="1" fillId="5" borderId="8" xfId="2" applyFont="1" applyFill="1" applyBorder="1" applyAlignment="1">
      <alignment horizontal="center" vertical="center"/>
    </xf>
    <xf numFmtId="0" fontId="15" fillId="9" borderId="0" xfId="11" applyFont="1" applyFill="1" applyBorder="1" applyAlignment="1">
      <alignment vertical="center"/>
    </xf>
    <xf numFmtId="9" fontId="1" fillId="9" borderId="0" xfId="2" applyFont="1" applyFill="1" applyBorder="1" applyAlignment="1">
      <alignment horizontal="center" vertical="center"/>
    </xf>
    <xf numFmtId="165" fontId="15" fillId="9" borderId="0" xfId="0" applyNumberFormat="1" applyFont="1" applyFill="1" applyAlignment="1">
      <alignment horizontal="center" vertical="center"/>
    </xf>
    <xf numFmtId="165" fontId="1" fillId="9" borderId="0" xfId="0" applyNumberFormat="1" applyFont="1" applyFill="1" applyAlignment="1">
      <alignment horizontal="center" vertical="center"/>
    </xf>
    <xf numFmtId="0" fontId="4" fillId="0" borderId="10" xfId="0" applyFont="1" applyBorder="1" applyAlignment="1">
      <alignment vertical="center"/>
    </xf>
    <xf numFmtId="0" fontId="15" fillId="10" borderId="9" xfId="12" applyFont="1" applyFill="1" applyBorder="1">
      <alignment horizontal="left" vertical="center" indent="2"/>
    </xf>
    <xf numFmtId="0" fontId="15" fillId="10" borderId="9" xfId="11" applyFont="1" applyFill="1" applyBorder="1" applyAlignment="1">
      <alignment vertical="center"/>
    </xf>
    <xf numFmtId="9" fontId="1" fillId="10" borderId="9" xfId="2" applyFont="1" applyFill="1" applyBorder="1" applyAlignment="1">
      <alignment horizontal="center" vertical="center"/>
    </xf>
    <xf numFmtId="165" fontId="15" fillId="10" borderId="9" xfId="10" applyFont="1" applyFill="1" applyBorder="1">
      <alignment horizontal="center" vertical="center"/>
    </xf>
    <xf numFmtId="0" fontId="15" fillId="0" borderId="0" xfId="12" applyFont="1" applyBorder="1">
      <alignment horizontal="left" vertical="center" indent="2"/>
    </xf>
    <xf numFmtId="0" fontId="15" fillId="0" borderId="0" xfId="11" applyFont="1" applyBorder="1" applyAlignment="1">
      <alignment vertical="center"/>
    </xf>
    <xf numFmtId="9" fontId="1" fillId="0" borderId="0" xfId="2" applyFont="1" applyBorder="1" applyAlignment="1">
      <alignment horizontal="center" vertical="center"/>
    </xf>
    <xf numFmtId="165" fontId="15" fillId="0" borderId="0" xfId="10" applyFont="1" applyBorder="1">
      <alignment horizontal="center" vertical="center"/>
    </xf>
    <xf numFmtId="0" fontId="19" fillId="0" borderId="0" xfId="7" applyFont="1" applyAlignment="1">
      <alignment horizontal="left" vertical="center" indent="1"/>
    </xf>
    <xf numFmtId="0" fontId="24" fillId="0" borderId="0" xfId="0" applyFont="1" applyAlignment="1">
      <alignment wrapText="1"/>
    </xf>
    <xf numFmtId="0" fontId="22" fillId="0" borderId="22" xfId="0" applyFont="1" applyBorder="1"/>
    <xf numFmtId="0" fontId="22" fillId="0" borderId="22" xfId="0" applyFont="1" applyBorder="1" applyAlignment="1">
      <alignment wrapText="1"/>
    </xf>
    <xf numFmtId="0" fontId="22" fillId="0" borderId="23" xfId="0" applyFont="1" applyBorder="1" applyAlignment="1">
      <alignment wrapText="1"/>
    </xf>
    <xf numFmtId="0" fontId="22" fillId="0" borderId="23" xfId="0" applyFont="1" applyBorder="1"/>
    <xf numFmtId="0" fontId="22" fillId="0" borderId="24" xfId="0" applyFont="1" applyBorder="1"/>
    <xf numFmtId="0" fontId="22" fillId="0" borderId="25" xfId="0" applyFont="1" applyBorder="1"/>
    <xf numFmtId="0" fontId="22" fillId="0" borderId="26" xfId="0" applyFont="1" applyBorder="1"/>
    <xf numFmtId="0" fontId="22" fillId="0" borderId="27" xfId="0" applyFont="1" applyBorder="1" applyAlignment="1">
      <alignment wrapText="1"/>
    </xf>
    <xf numFmtId="0" fontId="22" fillId="0" borderId="24" xfId="0" applyFont="1" applyBorder="1" applyAlignment="1">
      <alignment wrapText="1"/>
    </xf>
    <xf numFmtId="0" fontId="22" fillId="0" borderId="27" xfId="0" applyFont="1" applyBorder="1"/>
    <xf numFmtId="0" fontId="22" fillId="0" borderId="28" xfId="0" applyFont="1" applyBorder="1"/>
    <xf numFmtId="0" fontId="24" fillId="0" borderId="0" xfId="0" applyFont="1"/>
    <xf numFmtId="0" fontId="25" fillId="0" borderId="0" xfId="0" applyFont="1"/>
    <xf numFmtId="0" fontId="24" fillId="0" borderId="0" xfId="0" applyFont="1" applyAlignment="1">
      <alignment horizontal="center" vertical="center"/>
    </xf>
    <xf numFmtId="0" fontId="24" fillId="0" borderId="0" xfId="0" applyFont="1" applyAlignment="1">
      <alignment vertical="center"/>
    </xf>
    <xf numFmtId="0" fontId="22" fillId="0" borderId="30" xfId="0" applyFont="1" applyBorder="1"/>
    <xf numFmtId="0" fontId="22" fillId="0" borderId="30" xfId="0" applyFont="1" applyBorder="1" applyAlignment="1">
      <alignment wrapText="1"/>
    </xf>
    <xf numFmtId="0" fontId="22" fillId="0" borderId="35" xfId="0" applyFont="1" applyBorder="1"/>
    <xf numFmtId="0" fontId="23" fillId="13" borderId="36" xfId="0" applyFont="1" applyFill="1" applyBorder="1" applyAlignment="1">
      <alignment vertical="center"/>
    </xf>
    <xf numFmtId="0" fontId="23" fillId="13" borderId="37" xfId="0" applyFont="1" applyFill="1" applyBorder="1" applyAlignment="1">
      <alignment horizontal="center" vertical="center"/>
    </xf>
    <xf numFmtId="0" fontId="23" fillId="13" borderId="37" xfId="0" applyFont="1" applyFill="1" applyBorder="1" applyAlignment="1">
      <alignment vertical="center" wrapText="1"/>
    </xf>
    <xf numFmtId="0" fontId="23" fillId="13" borderId="37" xfId="0" applyFont="1" applyFill="1" applyBorder="1" applyAlignment="1">
      <alignment vertical="center"/>
    </xf>
    <xf numFmtId="0" fontId="23" fillId="13" borderId="38" xfId="0" applyFont="1" applyFill="1" applyBorder="1" applyAlignment="1">
      <alignment vertical="center"/>
    </xf>
    <xf numFmtId="0" fontId="22" fillId="0" borderId="41" xfId="0" applyFont="1" applyBorder="1"/>
    <xf numFmtId="0" fontId="15" fillId="3" borderId="7" xfId="12" applyFont="1" applyFill="1" applyBorder="1" applyAlignment="1">
      <alignment horizontal="left" vertical="center" wrapText="1" indent="2"/>
    </xf>
    <xf numFmtId="0" fontId="9" fillId="0" borderId="0" xfId="0" applyFont="1" applyAlignment="1">
      <alignment horizontal="left" indent="1"/>
    </xf>
    <xf numFmtId="0" fontId="16" fillId="6" borderId="0" xfId="0" applyFont="1" applyFill="1" applyAlignment="1">
      <alignment horizontal="left" vertical="center" indent="1"/>
    </xf>
    <xf numFmtId="0" fontId="16" fillId="7" borderId="0" xfId="0" applyFont="1" applyFill="1" applyAlignment="1">
      <alignment horizontal="left" vertical="center" indent="1"/>
    </xf>
    <xf numFmtId="0" fontId="15" fillId="4" borderId="7" xfId="12" applyFont="1" applyFill="1" applyBorder="1">
      <alignment horizontal="left" vertical="center" indent="2"/>
    </xf>
    <xf numFmtId="0" fontId="16" fillId="8" borderId="0" xfId="0" applyFont="1" applyFill="1" applyAlignment="1">
      <alignment horizontal="left" vertical="center" indent="1"/>
    </xf>
    <xf numFmtId="0" fontId="16" fillId="9" borderId="0" xfId="0" applyFont="1" applyFill="1" applyAlignment="1">
      <alignment horizontal="left" vertical="center" indent="1"/>
    </xf>
    <xf numFmtId="169" fontId="15" fillId="3" borderId="6" xfId="10" applyNumberFormat="1" applyFont="1" applyFill="1" applyBorder="1">
      <alignment horizontal="center" vertical="center"/>
    </xf>
    <xf numFmtId="169" fontId="15" fillId="3" borderId="7" xfId="10" applyNumberFormat="1" applyFont="1" applyFill="1" applyBorder="1">
      <alignment horizontal="center" vertical="center"/>
    </xf>
    <xf numFmtId="169" fontId="15" fillId="7" borderId="0" xfId="0" applyNumberFormat="1" applyFont="1" applyFill="1" applyAlignment="1">
      <alignment horizontal="center" vertical="center"/>
    </xf>
    <xf numFmtId="169" fontId="1" fillId="7" borderId="0" xfId="0" applyNumberFormat="1" applyFont="1" applyFill="1" applyAlignment="1">
      <alignment horizontal="center" vertical="center"/>
    </xf>
    <xf numFmtId="169" fontId="15" fillId="4" borderId="5" xfId="10" applyNumberFormat="1" applyFont="1" applyFill="1" applyBorder="1">
      <alignment horizontal="center" vertical="center"/>
    </xf>
    <xf numFmtId="169" fontId="15" fillId="8" borderId="0" xfId="0" applyNumberFormat="1" applyFont="1" applyFill="1" applyAlignment="1">
      <alignment horizontal="center" vertical="center"/>
    </xf>
    <xf numFmtId="169" fontId="1" fillId="8" borderId="0" xfId="0" applyNumberFormat="1" applyFont="1" applyFill="1" applyAlignment="1">
      <alignment horizontal="center" vertical="center"/>
    </xf>
    <xf numFmtId="169" fontId="15" fillId="5" borderId="8" xfId="10" applyNumberFormat="1" applyFont="1" applyFill="1" applyBorder="1">
      <alignment horizontal="center" vertical="center"/>
    </xf>
    <xf numFmtId="0" fontId="19" fillId="0" borderId="0" xfId="7" applyFont="1" applyAlignment="1">
      <alignment horizontal="left" indent="1"/>
    </xf>
    <xf numFmtId="167" fontId="15" fillId="2" borderId="13" xfId="0" applyNumberFormat="1" applyFont="1" applyFill="1" applyBorder="1" applyAlignment="1">
      <alignment horizontal="center" vertical="center" wrapText="1"/>
    </xf>
    <xf numFmtId="167" fontId="15" fillId="2" borderId="19" xfId="0" applyNumberFormat="1" applyFont="1" applyFill="1" applyBorder="1" applyAlignment="1">
      <alignment horizontal="center" vertical="center" wrapText="1"/>
    </xf>
    <xf numFmtId="167" fontId="15" fillId="2" borderId="18" xfId="0" applyNumberFormat="1" applyFont="1" applyFill="1" applyBorder="1" applyAlignment="1">
      <alignment horizontal="center" vertical="center" wrapText="1"/>
    </xf>
    <xf numFmtId="0" fontId="16" fillId="11" borderId="16" xfId="0" applyFont="1" applyFill="1" applyBorder="1" applyAlignment="1">
      <alignment horizontal="center" vertical="center"/>
    </xf>
    <xf numFmtId="0" fontId="4" fillId="2" borderId="21" xfId="0" applyFont="1" applyFill="1" applyBorder="1"/>
    <xf numFmtId="0" fontId="20" fillId="0" borderId="0" xfId="0" applyFont="1" applyAlignment="1">
      <alignment horizontal="left"/>
    </xf>
    <xf numFmtId="0" fontId="21" fillId="0" borderId="0" xfId="0" applyFont="1"/>
    <xf numFmtId="169" fontId="20" fillId="0" borderId="0" xfId="9" applyNumberFormat="1" applyFont="1" applyBorder="1" applyAlignment="1">
      <alignment horizontal="left"/>
    </xf>
    <xf numFmtId="169" fontId="21" fillId="0" borderId="0" xfId="0" applyNumberFormat="1" applyFont="1"/>
    <xf numFmtId="0" fontId="19" fillId="0" borderId="0" xfId="8" applyFont="1" applyAlignment="1">
      <alignment horizontal="left"/>
    </xf>
    <xf numFmtId="0" fontId="4" fillId="0" borderId="0" xfId="0" applyFont="1"/>
    <xf numFmtId="0" fontId="10" fillId="0" borderId="0" xfId="3" applyAlignment="1">
      <alignment wrapText="1"/>
    </xf>
    <xf numFmtId="0" fontId="16" fillId="11" borderId="16" xfId="0" applyFont="1" applyFill="1" applyBorder="1" applyAlignment="1">
      <alignment horizontal="left" vertical="center" indent="1"/>
    </xf>
    <xf numFmtId="0" fontId="15" fillId="2" borderId="21" xfId="0" applyFont="1" applyFill="1" applyBorder="1" applyAlignment="1">
      <alignment horizontal="left" indent="1"/>
    </xf>
    <xf numFmtId="0" fontId="16" fillId="11" borderId="16" xfId="0" applyFont="1" applyFill="1" applyBorder="1" applyAlignment="1">
      <alignment vertical="center"/>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3" fillId="10" borderId="33" xfId="0" applyFont="1" applyFill="1" applyBorder="1" applyAlignment="1">
      <alignment horizontal="center" vertical="center" textRotation="90"/>
    </xf>
    <xf numFmtId="0" fontId="23" fillId="10" borderId="34" xfId="0" applyFont="1" applyFill="1" applyBorder="1" applyAlignment="1">
      <alignment horizontal="center" vertical="center" textRotation="90"/>
    </xf>
    <xf numFmtId="0" fontId="23" fillId="10" borderId="31" xfId="0" applyFont="1" applyFill="1" applyBorder="1" applyAlignment="1">
      <alignment horizontal="center" vertical="center" textRotation="90"/>
    </xf>
    <xf numFmtId="0" fontId="22" fillId="0" borderId="24" xfId="0" applyFont="1" applyBorder="1" applyAlignment="1">
      <alignment horizontal="center" vertical="center" wrapText="1"/>
    </xf>
    <xf numFmtId="0" fontId="22" fillId="0" borderId="27" xfId="0" applyFont="1" applyBorder="1" applyAlignment="1">
      <alignment horizontal="center" vertical="center" wrapText="1"/>
    </xf>
    <xf numFmtId="0" fontId="23" fillId="3" borderId="42" xfId="0" applyFont="1" applyFill="1" applyBorder="1" applyAlignment="1">
      <alignment horizontal="center" vertical="center" textRotation="90" wrapText="1"/>
    </xf>
    <xf numFmtId="0" fontId="23" fillId="3" borderId="34" xfId="0" applyFont="1" applyFill="1" applyBorder="1" applyAlignment="1">
      <alignment horizontal="center" vertical="center" textRotation="90" wrapText="1"/>
    </xf>
    <xf numFmtId="0" fontId="23" fillId="3" borderId="29" xfId="0" applyFont="1" applyFill="1" applyBorder="1" applyAlignment="1">
      <alignment horizontal="center" vertical="center" textRotation="90" wrapText="1"/>
    </xf>
    <xf numFmtId="0" fontId="23" fillId="13" borderId="39" xfId="0" applyFont="1" applyFill="1" applyBorder="1" applyAlignment="1">
      <alignment horizontal="center" vertical="center" textRotation="90"/>
    </xf>
    <xf numFmtId="0" fontId="23" fillId="13" borderId="32" xfId="0" applyFont="1" applyFill="1" applyBorder="1" applyAlignment="1">
      <alignment horizontal="center" vertical="center" textRotation="90"/>
    </xf>
    <xf numFmtId="0" fontId="23" fillId="13" borderId="40" xfId="0" applyFont="1" applyFill="1" applyBorder="1" applyAlignment="1">
      <alignment horizontal="center" vertical="center" textRotation="90"/>
    </xf>
    <xf numFmtId="0" fontId="22" fillId="0" borderId="30" xfId="0" applyFont="1" applyBorder="1" applyAlignment="1">
      <alignment horizontal="center" vertical="center" wrapText="1"/>
    </xf>
    <xf numFmtId="0" fontId="15" fillId="4" borderId="7" xfId="12" applyFont="1" applyFill="1" applyBorder="1" applyAlignment="1">
      <alignment horizontal="left" vertical="center" wrapText="1" indent="2"/>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8">
    <dxf>
      <fill>
        <patternFill>
          <bgColor theme="8"/>
        </patternFill>
      </fill>
      <border>
        <left/>
        <right/>
      </border>
    </dxf>
    <dxf>
      <fill>
        <patternFill>
          <bgColor theme="8" tint="0.59996337778862885"/>
        </patternFill>
      </fill>
      <border>
        <left/>
        <right/>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190500</xdr:colOff>
      <xdr:row>0</xdr:row>
      <xdr:rowOff>0</xdr:rowOff>
    </xdr:from>
    <xdr:to>
      <xdr:col>36</xdr:col>
      <xdr:colOff>184150</xdr:colOff>
      <xdr:row>2</xdr:row>
      <xdr:rowOff>234950</xdr:rowOff>
    </xdr:to>
    <xdr:pic>
      <xdr:nvPicPr>
        <xdr:cNvPr id="2" name="Picture 1">
          <a:extLst>
            <a:ext uri="{FF2B5EF4-FFF2-40B4-BE49-F238E27FC236}">
              <a16:creationId xmlns:a16="http://schemas.microsoft.com/office/drawing/2014/main" id="{9E11C614-67B9-A0EB-1067-1F47055CAD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9450" y="0"/>
          <a:ext cx="1212850" cy="121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38"/>
  <sheetViews>
    <sheetView showGridLines="0" tabSelected="1" showRuler="0" topLeftCell="A13" zoomScaleNormal="100" zoomScalePageLayoutView="70" workbookViewId="0">
      <selection activeCell="B25" sqref="B25"/>
    </sheetView>
  </sheetViews>
  <sheetFormatPr defaultColWidth="8.6640625" defaultRowHeight="30" customHeight="1" x14ac:dyDescent="0.3"/>
  <cols>
    <col min="1" max="1" width="2.6640625" style="6" customWidth="1"/>
    <col min="2" max="2" width="43.75" style="28" customWidth="1"/>
    <col min="3" max="3" width="16.6640625" customWidth="1"/>
    <col min="4" max="4" width="10.6640625" customWidth="1"/>
    <col min="5" max="5" width="10.6640625" style="2" customWidth="1"/>
    <col min="6" max="6" width="10.6640625" customWidth="1"/>
    <col min="7" max="7" width="2.6640625" customWidth="1"/>
    <col min="8" max="8" width="6" hidden="1" customWidth="1"/>
    <col min="9" max="65" width="2.6640625" customWidth="1"/>
  </cols>
  <sheetData>
    <row r="1" spans="1:64" ht="47" customHeight="1" x14ac:dyDescent="0.7">
      <c r="A1" s="7"/>
      <c r="B1" s="108" t="s">
        <v>80</v>
      </c>
      <c r="C1" s="11"/>
      <c r="D1" s="12"/>
      <c r="E1" s="13"/>
      <c r="H1" s="1"/>
      <c r="I1" s="118" t="s">
        <v>16</v>
      </c>
      <c r="J1" s="119"/>
      <c r="K1" s="119"/>
      <c r="L1" s="119"/>
      <c r="M1" s="119"/>
      <c r="N1" s="119"/>
      <c r="O1" s="119"/>
      <c r="P1" s="16"/>
      <c r="Q1" s="116">
        <v>46266</v>
      </c>
      <c r="R1" s="117"/>
      <c r="S1" s="117"/>
      <c r="T1" s="117"/>
      <c r="U1" s="117"/>
      <c r="V1" s="117"/>
      <c r="W1" s="117"/>
      <c r="X1" s="117"/>
      <c r="Y1" s="117"/>
      <c r="Z1" s="117"/>
    </row>
    <row r="2" spans="1:64" ht="30" customHeight="1" x14ac:dyDescent="0.7">
      <c r="B2" s="67" t="s">
        <v>81</v>
      </c>
      <c r="C2" s="67" t="s">
        <v>79</v>
      </c>
      <c r="D2" s="14"/>
      <c r="E2" s="15"/>
      <c r="F2" s="14"/>
      <c r="I2" s="118" t="s">
        <v>17</v>
      </c>
      <c r="J2" s="119"/>
      <c r="K2" s="119"/>
      <c r="L2" s="119"/>
      <c r="M2" s="119"/>
      <c r="N2" s="119"/>
      <c r="O2" s="119"/>
      <c r="P2" s="16"/>
      <c r="Q2" s="114">
        <v>4</v>
      </c>
      <c r="R2" s="115"/>
      <c r="S2" s="115"/>
      <c r="T2" s="115"/>
      <c r="U2" s="115"/>
      <c r="V2" s="115"/>
      <c r="W2" s="115"/>
      <c r="X2" s="115"/>
      <c r="Y2" s="115"/>
      <c r="Z2" s="115"/>
    </row>
    <row r="3" spans="1:64" s="17" customFormat="1" ht="30" customHeight="1" x14ac:dyDescent="0.3">
      <c r="A3" s="6"/>
      <c r="B3" s="94"/>
      <c r="D3" s="18"/>
      <c r="E3" s="19"/>
    </row>
    <row r="4" spans="1:64" s="17" customFormat="1" ht="30" customHeight="1" x14ac:dyDescent="0.3">
      <c r="A4" s="7"/>
      <c r="B4" s="20"/>
      <c r="E4" s="21"/>
      <c r="I4" s="111">
        <f>I5</f>
        <v>46286</v>
      </c>
      <c r="J4" s="109"/>
      <c r="K4" s="109"/>
      <c r="L4" s="109"/>
      <c r="M4" s="109"/>
      <c r="N4" s="109"/>
      <c r="O4" s="109"/>
      <c r="P4" s="109">
        <f>P5</f>
        <v>46293</v>
      </c>
      <c r="Q4" s="109"/>
      <c r="R4" s="109"/>
      <c r="S4" s="109"/>
      <c r="T4" s="109"/>
      <c r="U4" s="109"/>
      <c r="V4" s="109"/>
      <c r="W4" s="109">
        <f>W5</f>
        <v>46300</v>
      </c>
      <c r="X4" s="109"/>
      <c r="Y4" s="109"/>
      <c r="Z4" s="109"/>
      <c r="AA4" s="109"/>
      <c r="AB4" s="109"/>
      <c r="AC4" s="109"/>
      <c r="AD4" s="109">
        <f>AD5</f>
        <v>46307</v>
      </c>
      <c r="AE4" s="109"/>
      <c r="AF4" s="109"/>
      <c r="AG4" s="109"/>
      <c r="AH4" s="109"/>
      <c r="AI4" s="109"/>
      <c r="AJ4" s="109"/>
      <c r="AK4" s="109">
        <f>AK5</f>
        <v>46314</v>
      </c>
      <c r="AL4" s="109"/>
      <c r="AM4" s="109"/>
      <c r="AN4" s="109"/>
      <c r="AO4" s="109"/>
      <c r="AP4" s="109"/>
      <c r="AQ4" s="109"/>
      <c r="AR4" s="109">
        <f>AR5</f>
        <v>46321</v>
      </c>
      <c r="AS4" s="109"/>
      <c r="AT4" s="109"/>
      <c r="AU4" s="109"/>
      <c r="AV4" s="109"/>
      <c r="AW4" s="109"/>
      <c r="AX4" s="109"/>
      <c r="AY4" s="109">
        <f>AY5</f>
        <v>46328</v>
      </c>
      <c r="AZ4" s="109"/>
      <c r="BA4" s="109"/>
      <c r="BB4" s="109"/>
      <c r="BC4" s="109"/>
      <c r="BD4" s="109"/>
      <c r="BE4" s="109"/>
      <c r="BF4" s="109">
        <f>BF5</f>
        <v>46335</v>
      </c>
      <c r="BG4" s="109"/>
      <c r="BH4" s="109"/>
      <c r="BI4" s="109"/>
      <c r="BJ4" s="109"/>
      <c r="BK4" s="109"/>
      <c r="BL4" s="110"/>
    </row>
    <row r="5" spans="1:64" s="17" customFormat="1" ht="15" customHeight="1" x14ac:dyDescent="0.3">
      <c r="A5" s="120"/>
      <c r="B5" s="121" t="s">
        <v>3</v>
      </c>
      <c r="C5" s="123" t="s">
        <v>18</v>
      </c>
      <c r="D5" s="112" t="s">
        <v>0</v>
      </c>
      <c r="E5" s="112" t="s">
        <v>1</v>
      </c>
      <c r="F5" s="112" t="s">
        <v>2</v>
      </c>
      <c r="I5" s="22">
        <f>Project_Start-WEEKDAY(Project_Start,1)+2+7*(Display_Week-1)</f>
        <v>46286</v>
      </c>
      <c r="J5" s="22">
        <f>I5+1</f>
        <v>46287</v>
      </c>
      <c r="K5" s="22">
        <f t="shared" ref="K5:AX5" si="0">J5+1</f>
        <v>46288</v>
      </c>
      <c r="L5" s="22">
        <f t="shared" si="0"/>
        <v>46289</v>
      </c>
      <c r="M5" s="22">
        <f t="shared" si="0"/>
        <v>46290</v>
      </c>
      <c r="N5" s="22">
        <f t="shared" si="0"/>
        <v>46291</v>
      </c>
      <c r="O5" s="23">
        <f t="shared" si="0"/>
        <v>46292</v>
      </c>
      <c r="P5" s="24">
        <f>O5+1</f>
        <v>46293</v>
      </c>
      <c r="Q5" s="22">
        <f>P5+1</f>
        <v>46294</v>
      </c>
      <c r="R5" s="22">
        <f t="shared" si="0"/>
        <v>46295</v>
      </c>
      <c r="S5" s="22">
        <f t="shared" si="0"/>
        <v>46296</v>
      </c>
      <c r="T5" s="22">
        <f t="shared" si="0"/>
        <v>46297</v>
      </c>
      <c r="U5" s="22">
        <f t="shared" si="0"/>
        <v>46298</v>
      </c>
      <c r="V5" s="23">
        <f t="shared" si="0"/>
        <v>46299</v>
      </c>
      <c r="W5" s="24">
        <f>V5+1</f>
        <v>46300</v>
      </c>
      <c r="X5" s="22">
        <f>W5+1</f>
        <v>46301</v>
      </c>
      <c r="Y5" s="22">
        <f t="shared" si="0"/>
        <v>46302</v>
      </c>
      <c r="Z5" s="22">
        <f t="shared" si="0"/>
        <v>46303</v>
      </c>
      <c r="AA5" s="22">
        <f t="shared" si="0"/>
        <v>46304</v>
      </c>
      <c r="AB5" s="22">
        <f t="shared" si="0"/>
        <v>46305</v>
      </c>
      <c r="AC5" s="23">
        <f t="shared" si="0"/>
        <v>46306</v>
      </c>
      <c r="AD5" s="24">
        <f>AC5+1</f>
        <v>46307</v>
      </c>
      <c r="AE5" s="22">
        <f>AD5+1</f>
        <v>46308</v>
      </c>
      <c r="AF5" s="22">
        <f t="shared" si="0"/>
        <v>46309</v>
      </c>
      <c r="AG5" s="22">
        <f t="shared" si="0"/>
        <v>46310</v>
      </c>
      <c r="AH5" s="22">
        <f t="shared" si="0"/>
        <v>46311</v>
      </c>
      <c r="AI5" s="22">
        <f t="shared" si="0"/>
        <v>46312</v>
      </c>
      <c r="AJ5" s="23">
        <f t="shared" si="0"/>
        <v>46313</v>
      </c>
      <c r="AK5" s="24">
        <f>AJ5+1</f>
        <v>46314</v>
      </c>
      <c r="AL5" s="22">
        <f>AK5+1</f>
        <v>46315</v>
      </c>
      <c r="AM5" s="22">
        <f t="shared" si="0"/>
        <v>46316</v>
      </c>
      <c r="AN5" s="22">
        <f t="shared" si="0"/>
        <v>46317</v>
      </c>
      <c r="AO5" s="22">
        <f t="shared" si="0"/>
        <v>46318</v>
      </c>
      <c r="AP5" s="22">
        <f t="shared" si="0"/>
        <v>46319</v>
      </c>
      <c r="AQ5" s="23">
        <f t="shared" si="0"/>
        <v>46320</v>
      </c>
      <c r="AR5" s="24">
        <f>AQ5+1</f>
        <v>46321</v>
      </c>
      <c r="AS5" s="22">
        <f>AR5+1</f>
        <v>46322</v>
      </c>
      <c r="AT5" s="22">
        <f t="shared" si="0"/>
        <v>46323</v>
      </c>
      <c r="AU5" s="22">
        <f t="shared" si="0"/>
        <v>46324</v>
      </c>
      <c r="AV5" s="22">
        <f t="shared" si="0"/>
        <v>46325</v>
      </c>
      <c r="AW5" s="22">
        <f t="shared" si="0"/>
        <v>46326</v>
      </c>
      <c r="AX5" s="23">
        <f t="shared" si="0"/>
        <v>46327</v>
      </c>
      <c r="AY5" s="24">
        <f t="shared" ref="AY5:BL5" si="1">AX5+1</f>
        <v>46328</v>
      </c>
      <c r="AZ5" s="22">
        <f t="shared" si="1"/>
        <v>46329</v>
      </c>
      <c r="BA5" s="22">
        <f t="shared" si="1"/>
        <v>46330</v>
      </c>
      <c r="BB5" s="22">
        <f t="shared" si="1"/>
        <v>46331</v>
      </c>
      <c r="BC5" s="22">
        <f t="shared" si="1"/>
        <v>46332</v>
      </c>
      <c r="BD5" s="22">
        <f t="shared" si="1"/>
        <v>46333</v>
      </c>
      <c r="BE5" s="23">
        <f t="shared" si="1"/>
        <v>46334</v>
      </c>
      <c r="BF5" s="24">
        <f t="shared" si="1"/>
        <v>46335</v>
      </c>
      <c r="BG5" s="22">
        <f t="shared" si="1"/>
        <v>46336</v>
      </c>
      <c r="BH5" s="22">
        <f t="shared" si="1"/>
        <v>46337</v>
      </c>
      <c r="BI5" s="22">
        <f t="shared" si="1"/>
        <v>46338</v>
      </c>
      <c r="BJ5" s="22">
        <f t="shared" si="1"/>
        <v>46339</v>
      </c>
      <c r="BK5" s="22">
        <f t="shared" si="1"/>
        <v>46340</v>
      </c>
      <c r="BL5" s="22">
        <f t="shared" si="1"/>
        <v>46341</v>
      </c>
    </row>
    <row r="6" spans="1:64" s="17" customFormat="1" ht="15" customHeight="1" thickBot="1" x14ac:dyDescent="0.35">
      <c r="A6" s="120"/>
      <c r="B6" s="122"/>
      <c r="C6" s="113"/>
      <c r="D6" s="113"/>
      <c r="E6" s="113"/>
      <c r="F6" s="113"/>
      <c r="I6" s="25" t="str">
        <f t="shared" ref="I6:AN6" si="2">LEFT(TEXT(I5,"ddd"),1)</f>
        <v>M</v>
      </c>
      <c r="J6" s="26" t="str">
        <f t="shared" si="2"/>
        <v>T</v>
      </c>
      <c r="K6" s="26" t="str">
        <f t="shared" si="2"/>
        <v>W</v>
      </c>
      <c r="L6" s="26" t="str">
        <f t="shared" si="2"/>
        <v>T</v>
      </c>
      <c r="M6" s="26" t="str">
        <f t="shared" si="2"/>
        <v>F</v>
      </c>
      <c r="N6" s="26" t="str">
        <f t="shared" si="2"/>
        <v>S</v>
      </c>
      <c r="O6" s="26" t="str">
        <f t="shared" si="2"/>
        <v>S</v>
      </c>
      <c r="P6" s="26" t="str">
        <f t="shared" si="2"/>
        <v>M</v>
      </c>
      <c r="Q6" s="26" t="str">
        <f t="shared" si="2"/>
        <v>T</v>
      </c>
      <c r="R6" s="26" t="str">
        <f t="shared" si="2"/>
        <v>W</v>
      </c>
      <c r="S6" s="26" t="str">
        <f t="shared" si="2"/>
        <v>T</v>
      </c>
      <c r="T6" s="26" t="str">
        <f t="shared" si="2"/>
        <v>F</v>
      </c>
      <c r="U6" s="26" t="str">
        <f t="shared" si="2"/>
        <v>S</v>
      </c>
      <c r="V6" s="26" t="str">
        <f t="shared" si="2"/>
        <v>S</v>
      </c>
      <c r="W6" s="26" t="str">
        <f t="shared" si="2"/>
        <v>M</v>
      </c>
      <c r="X6" s="26" t="str">
        <f t="shared" si="2"/>
        <v>T</v>
      </c>
      <c r="Y6" s="26" t="str">
        <f t="shared" si="2"/>
        <v>W</v>
      </c>
      <c r="Z6" s="26" t="str">
        <f t="shared" si="2"/>
        <v>T</v>
      </c>
      <c r="AA6" s="26" t="str">
        <f t="shared" si="2"/>
        <v>F</v>
      </c>
      <c r="AB6" s="26" t="str">
        <f t="shared" si="2"/>
        <v>S</v>
      </c>
      <c r="AC6" s="26" t="str">
        <f t="shared" si="2"/>
        <v>S</v>
      </c>
      <c r="AD6" s="26" t="str">
        <f t="shared" si="2"/>
        <v>M</v>
      </c>
      <c r="AE6" s="26" t="str">
        <f t="shared" si="2"/>
        <v>T</v>
      </c>
      <c r="AF6" s="26" t="str">
        <f t="shared" si="2"/>
        <v>W</v>
      </c>
      <c r="AG6" s="26" t="str">
        <f t="shared" si="2"/>
        <v>T</v>
      </c>
      <c r="AH6" s="26" t="str">
        <f t="shared" si="2"/>
        <v>F</v>
      </c>
      <c r="AI6" s="26" t="str">
        <f t="shared" si="2"/>
        <v>S</v>
      </c>
      <c r="AJ6" s="26" t="str">
        <f t="shared" si="2"/>
        <v>S</v>
      </c>
      <c r="AK6" s="26" t="str">
        <f t="shared" si="2"/>
        <v>M</v>
      </c>
      <c r="AL6" s="26" t="str">
        <f t="shared" si="2"/>
        <v>T</v>
      </c>
      <c r="AM6" s="26" t="str">
        <f t="shared" si="2"/>
        <v>W</v>
      </c>
      <c r="AN6" s="26" t="str">
        <f t="shared" si="2"/>
        <v>T</v>
      </c>
      <c r="AO6" s="26" t="str">
        <f t="shared" ref="AO6:BL6" si="3">LEFT(TEXT(AO5,"ddd"),1)</f>
        <v>F</v>
      </c>
      <c r="AP6" s="26" t="str">
        <f t="shared" si="3"/>
        <v>S</v>
      </c>
      <c r="AQ6" s="26" t="str">
        <f t="shared" si="3"/>
        <v>S</v>
      </c>
      <c r="AR6" s="26" t="str">
        <f t="shared" si="3"/>
        <v>M</v>
      </c>
      <c r="AS6" s="26" t="str">
        <f t="shared" si="3"/>
        <v>T</v>
      </c>
      <c r="AT6" s="26" t="str">
        <f t="shared" si="3"/>
        <v>W</v>
      </c>
      <c r="AU6" s="26" t="str">
        <f t="shared" si="3"/>
        <v>T</v>
      </c>
      <c r="AV6" s="26" t="str">
        <f t="shared" si="3"/>
        <v>F</v>
      </c>
      <c r="AW6" s="26" t="str">
        <f t="shared" si="3"/>
        <v>S</v>
      </c>
      <c r="AX6" s="26" t="str">
        <f t="shared" si="3"/>
        <v>S</v>
      </c>
      <c r="AY6" s="26" t="str">
        <f t="shared" si="3"/>
        <v>M</v>
      </c>
      <c r="AZ6" s="26" t="str">
        <f t="shared" si="3"/>
        <v>T</v>
      </c>
      <c r="BA6" s="26" t="str">
        <f t="shared" si="3"/>
        <v>W</v>
      </c>
      <c r="BB6" s="26" t="str">
        <f t="shared" si="3"/>
        <v>T</v>
      </c>
      <c r="BC6" s="26" t="str">
        <f t="shared" si="3"/>
        <v>F</v>
      </c>
      <c r="BD6" s="26" t="str">
        <f t="shared" si="3"/>
        <v>S</v>
      </c>
      <c r="BE6" s="26" t="str">
        <f t="shared" si="3"/>
        <v>S</v>
      </c>
      <c r="BF6" s="26" t="str">
        <f t="shared" si="3"/>
        <v>M</v>
      </c>
      <c r="BG6" s="26" t="str">
        <f t="shared" si="3"/>
        <v>T</v>
      </c>
      <c r="BH6" s="26" t="str">
        <f t="shared" si="3"/>
        <v>W</v>
      </c>
      <c r="BI6" s="26" t="str">
        <f t="shared" si="3"/>
        <v>T</v>
      </c>
      <c r="BJ6" s="26" t="str">
        <f t="shared" si="3"/>
        <v>F</v>
      </c>
      <c r="BK6" s="26" t="str">
        <f t="shared" si="3"/>
        <v>S</v>
      </c>
      <c r="BL6" s="27" t="str">
        <f t="shared" si="3"/>
        <v>S</v>
      </c>
    </row>
    <row r="7" spans="1:64" s="17" customFormat="1" ht="30" hidden="1" customHeight="1" thickBot="1" x14ac:dyDescent="0.35">
      <c r="A7" s="6" t="s">
        <v>4</v>
      </c>
      <c r="B7" s="28"/>
      <c r="C7" s="29"/>
      <c r="D7" s="28"/>
      <c r="E7" s="28"/>
      <c r="F7" s="28"/>
      <c r="H7" s="17" t="str">
        <f>IF(OR(ISBLANK(task_start),ISBLANK(task_end)),"",task_end-task_start+1)</f>
        <v/>
      </c>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row>
    <row r="8" spans="1:64" s="36" customFormat="1" ht="30" customHeight="1" thickBot="1" x14ac:dyDescent="0.35">
      <c r="A8" s="7"/>
      <c r="B8" s="95" t="s">
        <v>10</v>
      </c>
      <c r="C8" s="31"/>
      <c r="D8" s="32"/>
      <c r="E8" s="33"/>
      <c r="F8" s="34"/>
      <c r="G8" s="10"/>
      <c r="H8" s="5" t="str">
        <f t="shared" ref="H8:H35" si="4">IF(OR(ISBLANK(task_start),ISBLANK(task_end)),"",task_end-task_start+1)</f>
        <v/>
      </c>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s="36" customFormat="1" ht="30" customHeight="1" thickBot="1" x14ac:dyDescent="0.35">
      <c r="A9" s="7"/>
      <c r="B9" s="40" t="s">
        <v>38</v>
      </c>
      <c r="C9" s="37" t="s">
        <v>79</v>
      </c>
      <c r="D9" s="38">
        <v>0</v>
      </c>
      <c r="E9" s="100">
        <f>Project_Start</f>
        <v>46266</v>
      </c>
      <c r="F9" s="100">
        <f>E9+3</f>
        <v>46269</v>
      </c>
      <c r="G9" s="10"/>
      <c r="H9" s="5">
        <f t="shared" si="4"/>
        <v>4</v>
      </c>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row>
    <row r="10" spans="1:64" s="36" customFormat="1" ht="30" customHeight="1" thickBot="1" x14ac:dyDescent="0.35">
      <c r="A10" s="7"/>
      <c r="B10" s="40" t="s">
        <v>39</v>
      </c>
      <c r="C10" s="37" t="s">
        <v>79</v>
      </c>
      <c r="D10" s="42">
        <v>0</v>
      </c>
      <c r="E10" s="101">
        <f>F9</f>
        <v>46269</v>
      </c>
      <c r="F10" s="101">
        <f>E10+10</f>
        <v>46279</v>
      </c>
      <c r="G10" s="10"/>
      <c r="H10" s="5">
        <f t="shared" si="4"/>
        <v>11</v>
      </c>
      <c r="I10" s="39"/>
      <c r="J10" s="39"/>
      <c r="K10" s="39"/>
      <c r="L10" s="39"/>
      <c r="M10" s="39"/>
      <c r="N10" s="39"/>
      <c r="O10" s="39"/>
      <c r="P10" s="39"/>
      <c r="Q10" s="39"/>
      <c r="R10" s="39"/>
      <c r="S10" s="39"/>
      <c r="T10" s="39"/>
      <c r="U10" s="43"/>
      <c r="V10" s="43"/>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row>
    <row r="11" spans="1:64" s="36" customFormat="1" ht="30" customHeight="1" thickBot="1" x14ac:dyDescent="0.35">
      <c r="A11" s="6"/>
      <c r="B11" s="93" t="s">
        <v>75</v>
      </c>
      <c r="C11" s="37" t="s">
        <v>79</v>
      </c>
      <c r="D11" s="42">
        <v>0</v>
      </c>
      <c r="E11" s="101">
        <f>F10</f>
        <v>46279</v>
      </c>
      <c r="F11" s="101">
        <f>E11+5</f>
        <v>46284</v>
      </c>
      <c r="G11" s="10"/>
      <c r="H11" s="5">
        <f t="shared" si="4"/>
        <v>6</v>
      </c>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row>
    <row r="12" spans="1:64" s="36" customFormat="1" ht="30" customHeight="1" thickBot="1" x14ac:dyDescent="0.35">
      <c r="A12" s="6"/>
      <c r="B12" s="40" t="s">
        <v>42</v>
      </c>
      <c r="C12" s="37" t="s">
        <v>79</v>
      </c>
      <c r="D12" s="42">
        <v>0</v>
      </c>
      <c r="E12" s="101">
        <f>F11</f>
        <v>46284</v>
      </c>
      <c r="F12" s="101">
        <f>E12+3</f>
        <v>46287</v>
      </c>
      <c r="G12" s="10"/>
      <c r="H12" s="5">
        <f t="shared" si="4"/>
        <v>4</v>
      </c>
      <c r="I12" s="39"/>
      <c r="J12" s="39"/>
      <c r="K12" s="39"/>
      <c r="L12" s="39"/>
      <c r="M12" s="39"/>
      <c r="N12" s="39"/>
      <c r="O12" s="39"/>
      <c r="P12" s="39"/>
      <c r="Q12" s="39"/>
      <c r="R12" s="39"/>
      <c r="S12" s="39"/>
      <c r="T12" s="39"/>
      <c r="U12" s="39"/>
      <c r="V12" s="39"/>
      <c r="W12" s="39"/>
      <c r="X12" s="39"/>
      <c r="Y12" s="43"/>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row>
    <row r="13" spans="1:64" s="36" customFormat="1" ht="30" customHeight="1" thickBot="1" x14ac:dyDescent="0.35">
      <c r="A13" s="6"/>
      <c r="B13" s="40" t="s">
        <v>45</v>
      </c>
      <c r="C13" s="37" t="s">
        <v>79</v>
      </c>
      <c r="D13" s="42">
        <v>0</v>
      </c>
      <c r="E13" s="101">
        <f>F12+1</f>
        <v>46288</v>
      </c>
      <c r="F13" s="101">
        <f>E13+4</f>
        <v>46292</v>
      </c>
      <c r="G13" s="10"/>
      <c r="H13" s="5"/>
      <c r="I13" s="39"/>
      <c r="J13" s="39"/>
      <c r="K13" s="39"/>
      <c r="L13" s="39"/>
      <c r="M13" s="39"/>
      <c r="N13" s="39"/>
      <c r="O13" s="39"/>
      <c r="P13" s="39"/>
      <c r="Q13" s="39"/>
      <c r="R13" s="39"/>
      <c r="S13" s="39"/>
      <c r="T13" s="39"/>
      <c r="U13" s="39"/>
      <c r="V13" s="39"/>
      <c r="W13" s="39"/>
      <c r="X13" s="39"/>
      <c r="Y13" s="43"/>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row>
    <row r="14" spans="1:64" s="36" customFormat="1" ht="30" customHeight="1" thickBot="1" x14ac:dyDescent="0.35">
      <c r="A14" s="6"/>
      <c r="B14" s="93" t="s">
        <v>76</v>
      </c>
      <c r="C14" s="37" t="s">
        <v>79</v>
      </c>
      <c r="D14" s="42">
        <v>0</v>
      </c>
      <c r="E14" s="101">
        <f>F13+1</f>
        <v>46293</v>
      </c>
      <c r="F14" s="101">
        <f>E14+6</f>
        <v>46299</v>
      </c>
      <c r="G14" s="10"/>
      <c r="H14" s="5"/>
      <c r="I14" s="39"/>
      <c r="J14" s="39"/>
      <c r="K14" s="39"/>
      <c r="L14" s="39"/>
      <c r="M14" s="39"/>
      <c r="N14" s="39"/>
      <c r="O14" s="39"/>
      <c r="P14" s="39"/>
      <c r="Q14" s="39"/>
      <c r="R14" s="39"/>
      <c r="S14" s="39"/>
      <c r="T14" s="39"/>
      <c r="U14" s="39"/>
      <c r="V14" s="39"/>
      <c r="W14" s="39"/>
      <c r="X14" s="39"/>
      <c r="Y14" s="43"/>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row>
    <row r="15" spans="1:64" s="36" customFormat="1" ht="30" customHeight="1" thickBot="1" x14ac:dyDescent="0.35">
      <c r="A15" s="6"/>
      <c r="B15" s="40" t="s">
        <v>46</v>
      </c>
      <c r="C15" s="37" t="s">
        <v>79</v>
      </c>
      <c r="D15" s="42">
        <v>0</v>
      </c>
      <c r="E15" s="101">
        <f>F14+3</f>
        <v>46302</v>
      </c>
      <c r="F15" s="101">
        <f>E15+1</f>
        <v>46303</v>
      </c>
      <c r="G15" s="10"/>
      <c r="H15" s="5"/>
      <c r="I15" s="39"/>
      <c r="J15" s="39"/>
      <c r="K15" s="39"/>
      <c r="L15" s="39"/>
      <c r="M15" s="39"/>
      <c r="N15" s="39"/>
      <c r="O15" s="39"/>
      <c r="P15" s="39"/>
      <c r="Q15" s="39"/>
      <c r="R15" s="39"/>
      <c r="S15" s="39"/>
      <c r="T15" s="39"/>
      <c r="U15" s="39"/>
      <c r="V15" s="39"/>
      <c r="W15" s="39"/>
      <c r="X15" s="39"/>
      <c r="Y15" s="43"/>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row>
    <row r="16" spans="1:64" s="36" customFormat="1" ht="30" customHeight="1" thickBot="1" x14ac:dyDescent="0.35">
      <c r="A16" s="6"/>
      <c r="B16" s="40" t="s">
        <v>48</v>
      </c>
      <c r="C16" s="41" t="s">
        <v>78</v>
      </c>
      <c r="D16" s="42">
        <v>0</v>
      </c>
      <c r="E16" s="101">
        <f>E9</f>
        <v>46266</v>
      </c>
      <c r="F16" s="101">
        <f>E16+60</f>
        <v>46326</v>
      </c>
      <c r="G16" s="10"/>
      <c r="H16" s="5"/>
      <c r="I16" s="39"/>
      <c r="J16" s="39"/>
      <c r="K16" s="39"/>
      <c r="L16" s="39"/>
      <c r="M16" s="39"/>
      <c r="N16" s="39"/>
      <c r="O16" s="39"/>
      <c r="P16" s="39"/>
      <c r="Q16" s="39"/>
      <c r="R16" s="39"/>
      <c r="S16" s="39"/>
      <c r="T16" s="39"/>
      <c r="U16" s="39"/>
      <c r="V16" s="39"/>
      <c r="W16" s="39"/>
      <c r="X16" s="39"/>
      <c r="Y16" s="43"/>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row>
    <row r="17" spans="1:64" s="36" customFormat="1" ht="30" customHeight="1" thickBot="1" x14ac:dyDescent="0.35">
      <c r="A17" s="7"/>
      <c r="B17" s="96" t="s">
        <v>73</v>
      </c>
      <c r="C17" s="44"/>
      <c r="D17" s="45"/>
      <c r="E17" s="102"/>
      <c r="F17" s="103"/>
      <c r="G17" s="10"/>
      <c r="H17" s="5" t="str">
        <f t="shared" si="4"/>
        <v/>
      </c>
    </row>
    <row r="18" spans="1:64" s="36" customFormat="1" ht="30" customHeight="1" thickBot="1" x14ac:dyDescent="0.35">
      <c r="A18" s="7"/>
      <c r="B18" s="138" t="s">
        <v>82</v>
      </c>
      <c r="C18" s="46" t="s">
        <v>79</v>
      </c>
      <c r="D18" s="47">
        <v>0</v>
      </c>
      <c r="E18" s="104">
        <f>F15+1</f>
        <v>46304</v>
      </c>
      <c r="F18" s="104">
        <f>E18+180</f>
        <v>46484</v>
      </c>
      <c r="G18" s="10"/>
      <c r="H18" s="5">
        <f t="shared" si="4"/>
        <v>181</v>
      </c>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row>
    <row r="19" spans="1:64" s="36" customFormat="1" ht="30" customHeight="1" thickBot="1" x14ac:dyDescent="0.35">
      <c r="A19" s="6"/>
      <c r="B19" s="97" t="s">
        <v>51</v>
      </c>
      <c r="C19" s="46" t="s">
        <v>79</v>
      </c>
      <c r="D19" s="47">
        <v>0</v>
      </c>
      <c r="E19" s="104">
        <f>E18+1</f>
        <v>46305</v>
      </c>
      <c r="F19" s="104">
        <f>E19+270</f>
        <v>46575</v>
      </c>
      <c r="G19" s="10"/>
      <c r="H19" s="5">
        <f t="shared" si="4"/>
        <v>271</v>
      </c>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row>
    <row r="20" spans="1:64" s="36" customFormat="1" ht="30" customHeight="1" thickBot="1" x14ac:dyDescent="0.35">
      <c r="A20" s="6"/>
      <c r="B20" s="97" t="s">
        <v>54</v>
      </c>
      <c r="C20" s="46" t="s">
        <v>79</v>
      </c>
      <c r="D20" s="47">
        <v>0</v>
      </c>
      <c r="E20" s="104">
        <f>E18+1</f>
        <v>46305</v>
      </c>
      <c r="F20" s="104">
        <f>E20+60</f>
        <v>46365</v>
      </c>
      <c r="G20" s="10"/>
      <c r="H20" s="5">
        <f t="shared" si="4"/>
        <v>61</v>
      </c>
      <c r="I20" s="39"/>
      <c r="J20" s="39"/>
      <c r="K20" s="39"/>
      <c r="L20" s="39"/>
      <c r="M20" s="39"/>
      <c r="N20" s="39"/>
      <c r="O20" s="39"/>
      <c r="P20" s="39"/>
      <c r="Q20" s="39"/>
      <c r="R20" s="39"/>
      <c r="S20" s="39"/>
      <c r="T20" s="39"/>
      <c r="U20" s="39"/>
      <c r="V20" s="39"/>
      <c r="W20" s="39"/>
      <c r="X20" s="39"/>
      <c r="Y20" s="43"/>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row>
    <row r="21" spans="1:64" s="36" customFormat="1" ht="30" customHeight="1" thickBot="1" x14ac:dyDescent="0.35">
      <c r="A21" s="6"/>
      <c r="B21" s="97" t="s">
        <v>56</v>
      </c>
      <c r="C21" s="46" t="s">
        <v>79</v>
      </c>
      <c r="D21" s="47">
        <v>0</v>
      </c>
      <c r="E21" s="104">
        <f>F11+1</f>
        <v>46285</v>
      </c>
      <c r="F21" s="104">
        <f>E21+6</f>
        <v>46291</v>
      </c>
      <c r="G21" s="10"/>
      <c r="H21" s="5"/>
      <c r="I21" s="39"/>
      <c r="J21" s="39"/>
      <c r="K21" s="39"/>
      <c r="L21" s="39"/>
      <c r="M21" s="39"/>
      <c r="N21" s="39"/>
      <c r="O21" s="39"/>
      <c r="P21" s="39"/>
      <c r="Q21" s="39"/>
      <c r="R21" s="39"/>
      <c r="S21" s="39"/>
      <c r="T21" s="39"/>
      <c r="U21" s="39"/>
      <c r="V21" s="39"/>
      <c r="W21" s="39"/>
      <c r="X21" s="39"/>
      <c r="Y21" s="43"/>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row>
    <row r="22" spans="1:64" s="36" customFormat="1" ht="30" customHeight="1" thickBot="1" x14ac:dyDescent="0.35">
      <c r="A22" s="6"/>
      <c r="B22" s="97" t="s">
        <v>58</v>
      </c>
      <c r="C22" s="46" t="s">
        <v>79</v>
      </c>
      <c r="D22" s="47">
        <v>0</v>
      </c>
      <c r="E22" s="104">
        <f>F10+1</f>
        <v>46280</v>
      </c>
      <c r="F22" s="104">
        <f>E22+270</f>
        <v>46550</v>
      </c>
      <c r="G22" s="10"/>
      <c r="H22" s="5"/>
      <c r="I22" s="39"/>
      <c r="J22" s="39"/>
      <c r="K22" s="39"/>
      <c r="L22" s="39"/>
      <c r="M22" s="39"/>
      <c r="N22" s="39"/>
      <c r="O22" s="39"/>
      <c r="P22" s="39"/>
      <c r="Q22" s="39"/>
      <c r="R22" s="39"/>
      <c r="S22" s="39"/>
      <c r="T22" s="39"/>
      <c r="U22" s="39"/>
      <c r="V22" s="39"/>
      <c r="W22" s="39"/>
      <c r="X22" s="39"/>
      <c r="Y22" s="43"/>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row>
    <row r="23" spans="1:64" s="36" customFormat="1" ht="30" customHeight="1" thickBot="1" x14ac:dyDescent="0.35">
      <c r="A23" s="6"/>
      <c r="B23" s="97" t="s">
        <v>60</v>
      </c>
      <c r="C23" s="46" t="s">
        <v>79</v>
      </c>
      <c r="D23" s="47">
        <v>0</v>
      </c>
      <c r="E23" s="104">
        <f>E20</f>
        <v>46305</v>
      </c>
      <c r="F23" s="104">
        <f>E23+270</f>
        <v>46575</v>
      </c>
      <c r="G23" s="10"/>
      <c r="H23" s="5">
        <f t="shared" si="4"/>
        <v>271</v>
      </c>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row>
    <row r="24" spans="1:64" s="36" customFormat="1" ht="30" customHeight="1" thickBot="1" x14ac:dyDescent="0.35">
      <c r="A24" s="6"/>
      <c r="B24" s="98" t="s">
        <v>74</v>
      </c>
      <c r="C24" s="48"/>
      <c r="D24" s="49"/>
      <c r="E24" s="105"/>
      <c r="F24" s="106"/>
      <c r="G24" s="10"/>
      <c r="H24" s="5" t="str">
        <f t="shared" si="4"/>
        <v/>
      </c>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row>
    <row r="25" spans="1:64" s="36" customFormat="1" ht="30" customHeight="1" thickBot="1" x14ac:dyDescent="0.35">
      <c r="A25" s="6"/>
      <c r="B25" s="51" t="s">
        <v>34</v>
      </c>
      <c r="C25" s="52" t="s">
        <v>77</v>
      </c>
      <c r="D25" s="53">
        <v>0.01</v>
      </c>
      <c r="E25" s="107">
        <f>F10+5</f>
        <v>46284</v>
      </c>
      <c r="F25" s="107">
        <f>E25+270</f>
        <v>46554</v>
      </c>
      <c r="G25" s="10"/>
      <c r="H25" s="5">
        <f t="shared" si="4"/>
        <v>271</v>
      </c>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row>
    <row r="26" spans="1:64" s="36" customFormat="1" ht="30" customHeight="1" thickBot="1" x14ac:dyDescent="0.35">
      <c r="A26" s="6"/>
      <c r="B26" s="51" t="s">
        <v>35</v>
      </c>
      <c r="C26" s="52" t="s">
        <v>77</v>
      </c>
      <c r="D26" s="53">
        <v>0</v>
      </c>
      <c r="E26" s="107">
        <f>E25+1</f>
        <v>46285</v>
      </c>
      <c r="F26" s="107">
        <f>E26+270</f>
        <v>46555</v>
      </c>
      <c r="G26" s="10"/>
      <c r="H26" s="5">
        <f t="shared" si="4"/>
        <v>271</v>
      </c>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row>
    <row r="27" spans="1:64" s="36" customFormat="1" ht="30" customHeight="1" thickBot="1" x14ac:dyDescent="0.35">
      <c r="A27" s="6"/>
      <c r="B27" s="51" t="s">
        <v>36</v>
      </c>
      <c r="C27" s="52" t="s">
        <v>77</v>
      </c>
      <c r="D27" s="53">
        <v>0</v>
      </c>
      <c r="E27" s="107">
        <f>E25</f>
        <v>46284</v>
      </c>
      <c r="F27" s="107">
        <f>E27+180</f>
        <v>46464</v>
      </c>
      <c r="G27" s="10"/>
      <c r="H27" s="5">
        <f t="shared" si="4"/>
        <v>181</v>
      </c>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row>
    <row r="28" spans="1:64" s="36" customFormat="1" ht="30" customHeight="1" thickBot="1" x14ac:dyDescent="0.35">
      <c r="A28" s="6"/>
      <c r="B28" s="51" t="s">
        <v>37</v>
      </c>
      <c r="C28" s="52" t="s">
        <v>77</v>
      </c>
      <c r="D28" s="53">
        <v>0</v>
      </c>
      <c r="E28" s="107">
        <f>Project_Start+340</f>
        <v>46606</v>
      </c>
      <c r="F28" s="107">
        <f>E28+15</f>
        <v>46621</v>
      </c>
      <c r="G28" s="10"/>
      <c r="H28" s="5">
        <f t="shared" si="4"/>
        <v>16</v>
      </c>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64" s="36" customFormat="1" ht="30" hidden="1" customHeight="1" thickBot="1" x14ac:dyDescent="0.35">
      <c r="A29" s="6"/>
      <c r="B29" s="99" t="s">
        <v>19</v>
      </c>
      <c r="C29" s="54"/>
      <c r="D29" s="55"/>
      <c r="E29" s="56"/>
      <c r="F29" s="57"/>
      <c r="G29" s="10"/>
      <c r="H29" s="5" t="str">
        <f t="shared" si="4"/>
        <v/>
      </c>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row>
    <row r="30" spans="1:64" s="36" customFormat="1" ht="30" hidden="1" customHeight="1" thickBot="1" x14ac:dyDescent="0.35">
      <c r="A30" s="6"/>
      <c r="B30" s="59" t="s">
        <v>11</v>
      </c>
      <c r="C30" s="60" t="s">
        <v>5</v>
      </c>
      <c r="D30" s="61">
        <v>0.25</v>
      </c>
      <c r="E30" s="62">
        <f>E25+2</f>
        <v>46286</v>
      </c>
      <c r="F30" s="62">
        <f>E30+3</f>
        <v>46289</v>
      </c>
      <c r="G30" s="10"/>
      <c r="H30" s="5">
        <f t="shared" si="4"/>
        <v>4</v>
      </c>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row>
    <row r="31" spans="1:64" s="36" customFormat="1" ht="30" hidden="1" customHeight="1" thickBot="1" x14ac:dyDescent="0.35">
      <c r="A31" s="6"/>
      <c r="B31" s="59" t="s">
        <v>12</v>
      </c>
      <c r="C31" s="60" t="s">
        <v>6</v>
      </c>
      <c r="D31" s="61">
        <v>0.25</v>
      </c>
      <c r="E31" s="62">
        <f>F30</f>
        <v>46289</v>
      </c>
      <c r="F31" s="62">
        <f>E31+4</f>
        <v>46293</v>
      </c>
      <c r="G31" s="10"/>
      <c r="H31" s="5">
        <f t="shared" si="4"/>
        <v>5</v>
      </c>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row>
    <row r="32" spans="1:64" s="36" customFormat="1" ht="30" hidden="1" customHeight="1" thickBot="1" x14ac:dyDescent="0.35">
      <c r="A32" s="6"/>
      <c r="B32" s="59" t="s">
        <v>13</v>
      </c>
      <c r="C32" s="60" t="s">
        <v>7</v>
      </c>
      <c r="D32" s="61">
        <v>0.5</v>
      </c>
      <c r="E32" s="62">
        <f>F31+1</f>
        <v>46294</v>
      </c>
      <c r="F32" s="62">
        <f>E32+3</f>
        <v>46297</v>
      </c>
      <c r="G32" s="10"/>
      <c r="H32" s="5">
        <f t="shared" si="4"/>
        <v>4</v>
      </c>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row>
    <row r="33" spans="1:64" s="36" customFormat="1" ht="30" hidden="1" customHeight="1" thickBot="1" x14ac:dyDescent="0.35">
      <c r="A33" s="6"/>
      <c r="B33" s="59" t="s">
        <v>14</v>
      </c>
      <c r="C33" s="60" t="s">
        <v>8</v>
      </c>
      <c r="D33" s="61">
        <v>0.6</v>
      </c>
      <c r="E33" s="62">
        <f>E30+5</f>
        <v>46291</v>
      </c>
      <c r="F33" s="62">
        <f>E33+3</f>
        <v>46294</v>
      </c>
      <c r="G33" s="10"/>
      <c r="H33" s="5">
        <f t="shared" si="4"/>
        <v>4</v>
      </c>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row>
    <row r="34" spans="1:64" s="36" customFormat="1" ht="30" hidden="1" customHeight="1" thickBot="1" x14ac:dyDescent="0.35">
      <c r="A34" s="6"/>
      <c r="B34" s="59" t="s">
        <v>15</v>
      </c>
      <c r="C34" s="60" t="s">
        <v>9</v>
      </c>
      <c r="D34" s="61">
        <v>0.5</v>
      </c>
      <c r="E34" s="62">
        <f>E30+7</f>
        <v>46293</v>
      </c>
      <c r="F34" s="62">
        <f>E34+5</f>
        <v>46298</v>
      </c>
      <c r="G34" s="10"/>
      <c r="H34" s="5">
        <f t="shared" si="4"/>
        <v>6</v>
      </c>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row>
    <row r="35" spans="1:64" s="36" customFormat="1" ht="30" customHeight="1" thickBot="1" x14ac:dyDescent="0.35">
      <c r="A35" s="6"/>
      <c r="B35" s="63"/>
      <c r="C35" s="64"/>
      <c r="D35" s="65"/>
      <c r="E35" s="66"/>
      <c r="F35" s="66"/>
      <c r="G35" s="10"/>
      <c r="H35" s="5" t="str">
        <f t="shared" si="4"/>
        <v/>
      </c>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row>
    <row r="36" spans="1:64" ht="30" customHeight="1" x14ac:dyDescent="0.3">
      <c r="G36" s="3"/>
    </row>
    <row r="37" spans="1:64" ht="30" customHeight="1" x14ac:dyDescent="0.3">
      <c r="C37" s="9"/>
      <c r="F37" s="8"/>
    </row>
    <row r="38" spans="1:64" ht="30" customHeight="1" x14ac:dyDescent="0.3">
      <c r="C38" s="4"/>
    </row>
  </sheetData>
  <mergeCells count="18">
    <mergeCell ref="A5:A6"/>
    <mergeCell ref="B5:B6"/>
    <mergeCell ref="C5:C6"/>
    <mergeCell ref="D5:D6"/>
    <mergeCell ref="E5:E6"/>
    <mergeCell ref="F5:F6"/>
    <mergeCell ref="Q2:Z2"/>
    <mergeCell ref="Q1:Z1"/>
    <mergeCell ref="I1:O1"/>
    <mergeCell ref="I2:O2"/>
    <mergeCell ref="BF4:BL4"/>
    <mergeCell ref="I4:O4"/>
    <mergeCell ref="P4:V4"/>
    <mergeCell ref="W4:AC4"/>
    <mergeCell ref="AD4:AJ4"/>
    <mergeCell ref="AK4:AQ4"/>
    <mergeCell ref="AR4:AX4"/>
    <mergeCell ref="AY4:BE4"/>
  </mergeCells>
  <conditionalFormatting sqref="D7:D35">
    <cfRule type="dataBar" priority="23">
      <dataBar>
        <cfvo type="num" val="0"/>
        <cfvo type="num" val="1"/>
        <color theme="0"/>
      </dataBar>
      <extLst>
        <ext xmlns:x14="http://schemas.microsoft.com/office/spreadsheetml/2009/9/main" uri="{B025F937-C7B1-47D3-B67F-A62EFF666E3E}">
          <x14:id>{B0389232-4C98-4A03-AD0E-39F63BAD1F53}</x14:id>
        </ext>
      </extLst>
    </cfRule>
  </conditionalFormatting>
  <conditionalFormatting sqref="I4:BL34">
    <cfRule type="expression" dxfId="8" priority="1">
      <formula>AND(TODAY()&gt;=I$5, TODAY()&lt;J$5)</formula>
    </cfRule>
  </conditionalFormatting>
  <conditionalFormatting sqref="I9:BL16">
    <cfRule type="expression" dxfId="7" priority="6">
      <formula>AND(task_start&lt;=I$5,ROUNDDOWN((task_end-task_start+1)*task_progress,0)+task_start-1&gt;=I$5)</formula>
    </cfRule>
    <cfRule type="expression" dxfId="6" priority="7" stopIfTrue="1">
      <formula>AND(task_end&gt;=I$5,task_start&lt;J$5)</formula>
    </cfRule>
  </conditionalFormatting>
  <conditionalFormatting sqref="I18:BL23">
    <cfRule type="expression" dxfId="5" priority="4">
      <formula>AND(task_start&lt;=I$5,ROUNDDOWN((task_end-task_start+1)*task_progress,0)+task_start-1&gt;=I$5)</formula>
    </cfRule>
    <cfRule type="expression" dxfId="4" priority="5" stopIfTrue="1">
      <formula>AND(task_end&gt;=I$5,task_start&lt;J$5)</formula>
    </cfRule>
  </conditionalFormatting>
  <conditionalFormatting sqref="I25:BL28">
    <cfRule type="expression" dxfId="3" priority="2">
      <formula>AND(task_start&lt;=I$5,ROUNDDOWN((task_end-task_start+1)*task_progress,0)+task_start-1&gt;=I$5)</formula>
    </cfRule>
    <cfRule type="expression" dxfId="2" priority="3" stopIfTrue="1">
      <formula>AND(task_end&gt;=I$5,task_start&lt;J$5)</formula>
    </cfRule>
  </conditionalFormatting>
  <conditionalFormatting sqref="I30:BL34">
    <cfRule type="expression" dxfId="1" priority="36">
      <formula>AND(task_start&lt;=I$5,ROUNDDOWN((task_end-task_start+1)*task_progress,0)+task_start-1&gt;=I$5)</formula>
    </cfRule>
    <cfRule type="expression" dxfId="0" priority="37" stopIfTrue="1">
      <formula>AND(task_end&gt;=I$5,task_start&lt;J$5)</formula>
    </cfRule>
  </conditionalFormatting>
  <dataValidations count="12">
    <dataValidation type="whole" operator="greaterThanOrEqual" allowBlank="1" showInputMessage="1" promptTitle="Display Week" prompt="Changing this number will scroll the Gantt Chart view." sqref="Q2" xr:uid="{00000000-0002-0000-0000-000000000000}">
      <formula1>1</formula1>
    </dataValidation>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D005F8F4-EA16-4627-8A05-1997BE425B88}"/>
    <dataValidation allowBlank="1" showInputMessage="1" showErrorMessage="1" prompt="Enter Company name in cel B2." sqref="A2" xr:uid="{75F274B0-5B30-4CC0-A53C-C012C0845179}"/>
    <dataValidation allowBlank="1" showInputMessage="1" showErrorMessage="1" prompt="Enter the name of the Project Lead in cell C3. Enter the Project Start date in cell Q1. Project Start: label is in cell I1." sqref="A3" xr:uid="{EEA7C783-457F-401F-98B9-9035587B9210}"/>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4" xr:uid="{43382715-6BC7-4B19-A31B-4B13A11ED166}"/>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5:A6" xr:uid="{7A3789A6-A3FB-43B6-A4F7-8C0AC564F67E}"/>
    <dataValidation allowBlank="1" showInputMessage="1" showErrorMessage="1" prompt="Cell B8 contains the Phase 1 sample title. Enter a new title in cell B8._x000a_To delete the phase and work only from tasks, simply delete this row." sqref="A8"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9" xr:uid="{D870A2F6-6B07-4F5A-A81D-4BCCFADF8796}"/>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10" xr:uid="{872449A7-C3CC-45B6-BA90-B1AAD66BA0E5}"/>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17" xr:uid="{4F48FC41-E335-47F1-87AA-3333A52AD81C}"/>
    <dataValidation allowBlank="1" showInputMessage="1" showErrorMessage="1" prompt="Phase 3's sample block starts in cell B20." sqref="A24" xr:uid="{956902D1-D3B5-416D-BB69-9362D193BC0A}"/>
    <dataValidation allowBlank="1" showInputMessage="1" showErrorMessage="1" prompt="Phase 4's sample block starts in cell B26." sqref="A29" xr:uid="{DE54E5DE-526D-4D71-8D03-E99B4AB2FEE5}"/>
  </dataValidations>
  <printOptions horizontalCentered="1"/>
  <pageMargins left="0.35" right="0.35" top="0.35" bottom="0.5" header="0.3" footer="0.3"/>
  <pageSetup scale="57" fitToHeight="0" orientation="landscape" r:id="rId1"/>
  <headerFooter differentFirst="1" scaleWithDoc="0">
    <oddFooter>Page &amp;P of &amp;N</oddFooter>
  </headerFooter>
  <ignoredErrors>
    <ignoredError sqref="F31" formula="1"/>
  </ignoredErrors>
  <drawing r:id="rId2"/>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3197-6ADD-4A48-99A8-8F00DCBE5DCA}">
  <dimension ref="B1:H21"/>
  <sheetViews>
    <sheetView zoomScale="78" workbookViewId="0">
      <selection activeCell="A13" sqref="A13:XFD13"/>
    </sheetView>
  </sheetViews>
  <sheetFormatPr defaultRowHeight="16" x14ac:dyDescent="0.45"/>
  <cols>
    <col min="1" max="1" width="8.6640625" style="80"/>
    <col min="2" max="2" width="8.6640625" style="81"/>
    <col min="3" max="3" width="15.9140625" style="82" customWidth="1"/>
    <col min="4" max="4" width="46.1640625" style="68" customWidth="1"/>
    <col min="5" max="5" width="75.33203125" style="68" customWidth="1"/>
    <col min="6" max="6" width="11.9140625" style="80" customWidth="1"/>
    <col min="7" max="7" width="10.25" style="80" bestFit="1" customWidth="1"/>
    <col min="8" max="16384" width="8.6640625" style="80"/>
  </cols>
  <sheetData>
    <row r="1" spans="2:8" ht="16.5" thickBot="1" x14ac:dyDescent="0.5"/>
    <row r="2" spans="2:8" s="83" customFormat="1" ht="25" customHeight="1" thickBot="1" x14ac:dyDescent="0.35">
      <c r="B2" s="87" t="s">
        <v>69</v>
      </c>
      <c r="C2" s="88" t="s">
        <v>32</v>
      </c>
      <c r="D2" s="89" t="s">
        <v>28</v>
      </c>
      <c r="E2" s="89" t="s">
        <v>70</v>
      </c>
      <c r="F2" s="90" t="s">
        <v>29</v>
      </c>
      <c r="G2" s="90" t="s">
        <v>30</v>
      </c>
      <c r="H2" s="91" t="s">
        <v>31</v>
      </c>
    </row>
    <row r="3" spans="2:8" ht="33" customHeight="1" x14ac:dyDescent="0.45">
      <c r="B3" s="134" t="s">
        <v>67</v>
      </c>
      <c r="C3" s="129" t="s">
        <v>20</v>
      </c>
      <c r="D3" s="77" t="s">
        <v>38</v>
      </c>
      <c r="E3" s="77" t="s">
        <v>71</v>
      </c>
      <c r="F3" s="73"/>
      <c r="G3" s="73"/>
      <c r="H3" s="74"/>
    </row>
    <row r="4" spans="2:8" ht="16.5" x14ac:dyDescent="0.45">
      <c r="B4" s="135"/>
      <c r="C4" s="124"/>
      <c r="D4" s="70" t="s">
        <v>39</v>
      </c>
      <c r="E4" s="70" t="s">
        <v>40</v>
      </c>
      <c r="F4" s="69"/>
      <c r="G4" s="69"/>
      <c r="H4" s="75"/>
    </row>
    <row r="5" spans="2:8" ht="33" x14ac:dyDescent="0.45">
      <c r="B5" s="135"/>
      <c r="C5" s="124"/>
      <c r="D5" s="70" t="s">
        <v>23</v>
      </c>
      <c r="E5" s="70" t="s">
        <v>41</v>
      </c>
      <c r="F5" s="69"/>
      <c r="G5" s="69"/>
      <c r="H5" s="75"/>
    </row>
    <row r="6" spans="2:8" ht="16.5" x14ac:dyDescent="0.45">
      <c r="B6" s="135"/>
      <c r="C6" s="124"/>
      <c r="D6" s="70" t="s">
        <v>42</v>
      </c>
      <c r="E6" s="70" t="s">
        <v>43</v>
      </c>
      <c r="F6" s="69"/>
      <c r="G6" s="69"/>
      <c r="H6" s="75"/>
    </row>
    <row r="7" spans="2:8" ht="33" x14ac:dyDescent="0.45">
      <c r="B7" s="135"/>
      <c r="C7" s="124"/>
      <c r="D7" s="70" t="s">
        <v>45</v>
      </c>
      <c r="E7" s="70" t="s">
        <v>44</v>
      </c>
      <c r="F7" s="69"/>
      <c r="G7" s="69"/>
      <c r="H7" s="75"/>
    </row>
    <row r="8" spans="2:8" ht="33" x14ac:dyDescent="0.45">
      <c r="B8" s="135"/>
      <c r="C8" s="124" t="s">
        <v>21</v>
      </c>
      <c r="D8" s="70" t="s">
        <v>22</v>
      </c>
      <c r="E8" s="70"/>
      <c r="F8" s="69"/>
      <c r="G8" s="69"/>
      <c r="H8" s="75"/>
    </row>
    <row r="9" spans="2:8" ht="33" x14ac:dyDescent="0.45">
      <c r="B9" s="135"/>
      <c r="C9" s="124"/>
      <c r="D9" s="70" t="s">
        <v>46</v>
      </c>
      <c r="E9" s="70" t="s">
        <v>72</v>
      </c>
      <c r="F9" s="69"/>
      <c r="G9" s="69"/>
      <c r="H9" s="75"/>
    </row>
    <row r="10" spans="2:8" ht="16.5" x14ac:dyDescent="0.45">
      <c r="B10" s="135"/>
      <c r="C10" s="124" t="s">
        <v>47</v>
      </c>
      <c r="D10" s="70" t="s">
        <v>48</v>
      </c>
      <c r="E10" s="70" t="s">
        <v>49</v>
      </c>
      <c r="F10" s="69"/>
      <c r="G10" s="69"/>
      <c r="H10" s="75"/>
    </row>
    <row r="11" spans="2:8" ht="31" customHeight="1" thickBot="1" x14ac:dyDescent="0.5">
      <c r="B11" s="136"/>
      <c r="C11" s="130"/>
      <c r="D11" s="76" t="s">
        <v>68</v>
      </c>
      <c r="E11" s="76"/>
      <c r="F11" s="78"/>
      <c r="G11" s="78"/>
      <c r="H11" s="79"/>
    </row>
    <row r="12" spans="2:8" ht="17" customHeight="1" x14ac:dyDescent="0.45">
      <c r="B12" s="126" t="s">
        <v>53</v>
      </c>
      <c r="C12" s="137" t="s">
        <v>24</v>
      </c>
      <c r="D12" s="85" t="s">
        <v>25</v>
      </c>
      <c r="E12" s="85" t="s">
        <v>50</v>
      </c>
      <c r="F12" s="84"/>
      <c r="G12" s="84"/>
      <c r="H12" s="86"/>
    </row>
    <row r="13" spans="2:8" ht="34" customHeight="1" x14ac:dyDescent="0.45">
      <c r="B13" s="127"/>
      <c r="C13" s="124"/>
      <c r="D13" s="70" t="s">
        <v>51</v>
      </c>
      <c r="E13" s="70" t="s">
        <v>52</v>
      </c>
      <c r="F13" s="69"/>
      <c r="G13" s="69"/>
      <c r="H13" s="75"/>
    </row>
    <row r="14" spans="2:8" ht="17" customHeight="1" x14ac:dyDescent="0.45">
      <c r="B14" s="127"/>
      <c r="C14" s="124" t="s">
        <v>26</v>
      </c>
      <c r="D14" s="70" t="s">
        <v>54</v>
      </c>
      <c r="E14" s="70" t="s">
        <v>55</v>
      </c>
      <c r="F14" s="69"/>
      <c r="G14" s="69"/>
      <c r="H14" s="75"/>
    </row>
    <row r="15" spans="2:8" ht="29" customHeight="1" x14ac:dyDescent="0.45">
      <c r="B15" s="127"/>
      <c r="C15" s="124"/>
      <c r="D15" s="70" t="s">
        <v>56</v>
      </c>
      <c r="E15" s="70" t="s">
        <v>57</v>
      </c>
      <c r="F15" s="69"/>
      <c r="G15" s="69"/>
      <c r="H15" s="75"/>
    </row>
    <row r="16" spans="2:8" ht="33" x14ac:dyDescent="0.45">
      <c r="B16" s="127"/>
      <c r="C16" s="124" t="s">
        <v>27</v>
      </c>
      <c r="D16" s="70" t="s">
        <v>58</v>
      </c>
      <c r="E16" s="70" t="s">
        <v>59</v>
      </c>
      <c r="F16" s="69"/>
      <c r="G16" s="69"/>
      <c r="H16" s="75"/>
    </row>
    <row r="17" spans="2:8" ht="17" thickBot="1" x14ac:dyDescent="0.5">
      <c r="B17" s="128"/>
      <c r="C17" s="125"/>
      <c r="D17" s="71" t="s">
        <v>60</v>
      </c>
      <c r="E17" s="71" t="s">
        <v>61</v>
      </c>
      <c r="F17" s="72"/>
      <c r="G17" s="72"/>
      <c r="H17" s="92"/>
    </row>
    <row r="18" spans="2:8" ht="33" x14ac:dyDescent="0.45">
      <c r="B18" s="131" t="s">
        <v>62</v>
      </c>
      <c r="C18" s="129" t="s">
        <v>33</v>
      </c>
      <c r="D18" s="77" t="s">
        <v>34</v>
      </c>
      <c r="E18" s="77" t="s">
        <v>63</v>
      </c>
      <c r="F18" s="73"/>
      <c r="G18" s="73"/>
      <c r="H18" s="74"/>
    </row>
    <row r="19" spans="2:8" ht="16.5" customHeight="1" x14ac:dyDescent="0.45">
      <c r="B19" s="132"/>
      <c r="C19" s="124"/>
      <c r="D19" s="70" t="s">
        <v>35</v>
      </c>
      <c r="E19" s="70" t="s">
        <v>64</v>
      </c>
      <c r="F19" s="69"/>
      <c r="G19" s="69"/>
      <c r="H19" s="75"/>
    </row>
    <row r="20" spans="2:8" ht="16.5" x14ac:dyDescent="0.45">
      <c r="B20" s="132"/>
      <c r="C20" s="124"/>
      <c r="D20" s="70" t="s">
        <v>36</v>
      </c>
      <c r="E20" s="70" t="s">
        <v>65</v>
      </c>
      <c r="F20" s="69"/>
      <c r="G20" s="69"/>
      <c r="H20" s="75"/>
    </row>
    <row r="21" spans="2:8" ht="31.5" customHeight="1" thickBot="1" x14ac:dyDescent="0.5">
      <c r="B21" s="133"/>
      <c r="C21" s="130"/>
      <c r="D21" s="76" t="s">
        <v>37</v>
      </c>
      <c r="E21" s="76" t="s">
        <v>66</v>
      </c>
      <c r="F21" s="78"/>
      <c r="G21" s="78"/>
      <c r="H21" s="79"/>
    </row>
  </sheetData>
  <mergeCells count="10">
    <mergeCell ref="C16:C17"/>
    <mergeCell ref="B12:B17"/>
    <mergeCell ref="C18:C21"/>
    <mergeCell ref="B18:B21"/>
    <mergeCell ref="C10:C11"/>
    <mergeCell ref="B3:B11"/>
    <mergeCell ref="C14:C15"/>
    <mergeCell ref="C3:C7"/>
    <mergeCell ref="C8:C9"/>
    <mergeCell ref="C12:C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45281-08F3-4104-84BD-39F3D8CFB195}">
  <ds:schemaRefs>
    <ds:schemaRef ds:uri="http://schemas.microsoft.com/sharepoint/v3/contenttype/forms"/>
  </ds:schemaRefs>
</ds:datastoreItem>
</file>

<file path=customXml/itemProps2.xml><?xml version="1.0" encoding="utf-8"?>
<ds:datastoreItem xmlns:ds="http://schemas.openxmlformats.org/officeDocument/2006/customXml" ds:itemID="{A82239A0-E68C-493F-BEE6-C77FEA397FD6}">
  <ds:schemaRefs>
    <ds:schemaRef ds:uri="http://purl.org/dc/elements/1.1/"/>
    <ds:schemaRef ds:uri="16c05727-aa75-4e4a-9b5f-8a80a1165891"/>
    <ds:schemaRef ds:uri="http://schemas.microsoft.com/sharepoint/v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30e9df3-be65-4c73-a93b-d1236ebd677e"/>
    <ds:schemaRef ds:uri="http://schemas.microsoft.com/office/2006/metadata/properties"/>
    <ds:schemaRef ds:uri="71af3243-3dd4-4a8d-8c0d-dd76da1f02a5"/>
    <ds:schemaRef ds:uri="http://www.w3.org/XML/1998/namespace"/>
    <ds:schemaRef ds:uri="http://purl.org/dc/terms/"/>
  </ds:schemaRefs>
</ds:datastoreItem>
</file>

<file path=customXml/itemProps3.xml><?xml version="1.0" encoding="utf-8"?>
<ds:datastoreItem xmlns:ds="http://schemas.openxmlformats.org/officeDocument/2006/customXml" ds:itemID="{A09426A3-87E9-4865-8A6C-3456B026A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 schedule</vt:lpstr>
      <vt:lpstr>Project Schedule2</vt:lpstr>
      <vt:lpstr>Display_Week</vt:lpstr>
      <vt:lpstr>'Project schedule'!Print_Titles</vt:lpstr>
      <vt:lpstr>Project_Start</vt:lpstr>
      <vt:lpstr>'Project schedule'!task_end</vt:lpstr>
      <vt:lpstr>'Project schedule'!task_progress</vt:lpstr>
      <vt:lpstr>'Project 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Victor Ameh</dc:creator>
  <dc:description/>
  <cp:lastModifiedBy>Victor Ameh</cp:lastModifiedBy>
  <dcterms:created xsi:type="dcterms:W3CDTF">2022-03-11T22:41:12Z</dcterms:created>
  <dcterms:modified xsi:type="dcterms:W3CDTF">2026-07-13T21:07:33Z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