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6380" windowHeight="8190" tabRatio="500" firstSheet="2" activeTab="4"/>
  </bookViews>
  <sheets>
    <sheet name="Summary Guidance" sheetId="1" state="hidden" r:id="rId1"/>
    <sheet name="a - Instructions" sheetId="2" state="hidden" r:id="rId2"/>
    <sheet name="b - Logframe" sheetId="3" r:id="rId3"/>
    <sheet name="d - Results Monitoring" sheetId="4" r:id="rId4"/>
    <sheet name="Budget " sheetId="5" r:id="rId5"/>
    <sheet name="g - Activity Monitoring" sheetId="6" state="hidden" r:id="rId6"/>
    <sheet name="c - Activity Planning" sheetId="7" r:id="rId7"/>
  </sheets>
  <definedNames>
    <definedName name="_xlfn_AVERAGEIF">none</definedName>
    <definedName name="_xlfn_IFERROR">none</definedName>
    <definedName name="a">#REF!</definedName>
    <definedName name="aa">#REF!</definedName>
    <definedName name="ab">#REF!</definedName>
    <definedName name="ac">#REF!</definedName>
    <definedName name="ad">#REF!</definedName>
    <definedName name="ae">#REF!</definedName>
    <definedName name="af">#REF!</definedName>
    <definedName name="ag">#REF!</definedName>
    <definedName name="ah">#REF!</definedName>
    <definedName name="ai">#REF!</definedName>
    <definedName name="aj">#REF!</definedName>
    <definedName name="ak">#REF!</definedName>
    <definedName name="al">#REF!</definedName>
    <definedName name="am">#REF!</definedName>
    <definedName name="an">#REF!</definedName>
    <definedName name="ao">#REF!</definedName>
    <definedName name="ap">#REF!</definedName>
    <definedName name="aq">#REF!</definedName>
    <definedName name="ar">#REF!</definedName>
    <definedName name="as">#REF!</definedName>
    <definedName name="at">#REF!</definedName>
    <definedName name="au">#REF!</definedName>
    <definedName name="av">#REF!</definedName>
    <definedName name="aw">#REF!</definedName>
    <definedName name="ax">#REF!</definedName>
    <definedName name="ay">#REF!</definedName>
    <definedName name="az">#REF!</definedName>
    <definedName name="b">#REF!</definedName>
    <definedName name="d">#REF!</definedName>
    <definedName name="e">#REF!</definedName>
    <definedName name="Excel_BuiltIn_Print_Area_1">#REF!</definedName>
    <definedName name="Excel_BuiltIn_Print_Area_10">#REF!</definedName>
    <definedName name="Excel_BuiltIn_Print_Area_7">#REF!</definedName>
    <definedName name="Excel_BuiltIn_Print_Area_8">#REF!</definedName>
    <definedName name="f">#REF!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q">#REF!</definedName>
    <definedName name="s">#REF!</definedName>
    <definedName name="t">#REF!</definedName>
    <definedName name="u">#REF!</definedName>
    <definedName name="v">#REF!</definedName>
    <definedName name="x">#REF!</definedName>
    <definedName name="y">#REF!</definedName>
    <definedName name="z">#REF!</definedName>
    <definedName name="Z_110C057A_9803_4DF2_B223_88BBA73A6B4B__wvu_Rows" localSheetId="3">'d - Results Monitoring'!$40:$44</definedName>
    <definedName name="Z_DDF02DE0_9C0B_457F_A9EC_B1547F82F563__wvu_Rows" localSheetId="3">'d - Results Monitoring'!$40:$44</definedName>
  </definedNames>
  <calcPr calcId="124519"/>
  <fileRecoveryPr repairLoad="1"/>
</workbook>
</file>

<file path=xl/calcChain.xml><?xml version="1.0" encoding="utf-8"?>
<calcChain xmlns="http://schemas.openxmlformats.org/spreadsheetml/2006/main">
  <c r="S30" i="7"/>
  <c r="R30"/>
  <c r="V26"/>
  <c r="T24"/>
  <c r="T23"/>
  <c r="T22"/>
  <c r="V56" i="6" s="1"/>
  <c r="Q22" i="7"/>
  <c r="P22"/>
  <c r="T21"/>
  <c r="S21"/>
  <c r="Q21"/>
  <c r="T20"/>
  <c r="Q20"/>
  <c r="P20"/>
  <c r="T19"/>
  <c r="V47" i="6" s="1"/>
  <c r="Q19" i="7"/>
  <c r="P19"/>
  <c r="T18"/>
  <c r="Q18"/>
  <c r="T17"/>
  <c r="V41" i="6" s="1"/>
  <c r="Q17" i="7"/>
  <c r="T16"/>
  <c r="Q16"/>
  <c r="T15"/>
  <c r="V35" i="6" s="1"/>
  <c r="Q15" i="7"/>
  <c r="T14"/>
  <c r="Q14"/>
  <c r="P14"/>
  <c r="T13"/>
  <c r="Q13"/>
  <c r="T12"/>
  <c r="Q12"/>
  <c r="P12"/>
  <c r="T11"/>
  <c r="Q11"/>
  <c r="T10"/>
  <c r="Q10"/>
  <c r="P10"/>
  <c r="B10"/>
  <c r="B26" i="6" s="1"/>
  <c r="T9" i="7"/>
  <c r="Q9"/>
  <c r="B9"/>
  <c r="T8"/>
  <c r="Q8"/>
  <c r="P8"/>
  <c r="B8"/>
  <c r="T7"/>
  <c r="Q7"/>
  <c r="Q6"/>
  <c r="T5"/>
  <c r="V7" i="6" s="1"/>
  <c r="Q5" i="7"/>
  <c r="B5"/>
  <c r="T4"/>
  <c r="Q4"/>
  <c r="R64" i="6"/>
  <c r="Q64"/>
  <c r="P64"/>
  <c r="O64"/>
  <c r="N64"/>
  <c r="M64"/>
  <c r="L64"/>
  <c r="K64"/>
  <c r="J64"/>
  <c r="I64"/>
  <c r="H64"/>
  <c r="G64"/>
  <c r="F64"/>
  <c r="E64"/>
  <c r="AE62"/>
  <c r="AB62"/>
  <c r="Y62"/>
  <c r="V62"/>
  <c r="U62"/>
  <c r="T62"/>
  <c r="R61"/>
  <c r="Q61"/>
  <c r="P61"/>
  <c r="O61"/>
  <c r="N61"/>
  <c r="M61"/>
  <c r="L61"/>
  <c r="K61"/>
  <c r="J61"/>
  <c r="I61"/>
  <c r="H61"/>
  <c r="G61"/>
  <c r="F61"/>
  <c r="E61"/>
  <c r="AE59"/>
  <c r="AB59"/>
  <c r="Y59"/>
  <c r="V59"/>
  <c r="U59"/>
  <c r="T59"/>
  <c r="E58"/>
  <c r="AE56"/>
  <c r="AB56"/>
  <c r="Y56"/>
  <c r="U56"/>
  <c r="T56"/>
  <c r="P56"/>
  <c r="O56"/>
  <c r="N56"/>
  <c r="M56"/>
  <c r="L56"/>
  <c r="K56"/>
  <c r="J56"/>
  <c r="I56"/>
  <c r="H56"/>
  <c r="G56"/>
  <c r="O58" s="1"/>
  <c r="F56"/>
  <c r="C56"/>
  <c r="B56"/>
  <c r="E55"/>
  <c r="AE53"/>
  <c r="AB53"/>
  <c r="Y53"/>
  <c r="V53"/>
  <c r="U53"/>
  <c r="T53"/>
  <c r="P53"/>
  <c r="O53"/>
  <c r="N53"/>
  <c r="M53"/>
  <c r="L53"/>
  <c r="K53"/>
  <c r="J53"/>
  <c r="I53"/>
  <c r="H53"/>
  <c r="G53"/>
  <c r="F53"/>
  <c r="N55" s="1"/>
  <c r="C53"/>
  <c r="B53"/>
  <c r="AE50"/>
  <c r="AB50"/>
  <c r="Y50"/>
  <c r="V50"/>
  <c r="U50"/>
  <c r="T50"/>
  <c r="P50"/>
  <c r="O50"/>
  <c r="N50"/>
  <c r="M50"/>
  <c r="L50"/>
  <c r="K50"/>
  <c r="J50"/>
  <c r="I50"/>
  <c r="H50"/>
  <c r="G50"/>
  <c r="F50"/>
  <c r="E50"/>
  <c r="B50"/>
  <c r="AE47"/>
  <c r="AB47"/>
  <c r="Y47"/>
  <c r="U47"/>
  <c r="T47"/>
  <c r="P47"/>
  <c r="O47"/>
  <c r="N47"/>
  <c r="M47"/>
  <c r="L47"/>
  <c r="K47"/>
  <c r="J47"/>
  <c r="I47"/>
  <c r="H47"/>
  <c r="G47"/>
  <c r="F47"/>
  <c r="E47"/>
  <c r="O49" s="1"/>
  <c r="C47"/>
  <c r="B47"/>
  <c r="Q46"/>
  <c r="R45"/>
  <c r="Q45"/>
  <c r="AE44"/>
  <c r="AB44"/>
  <c r="Y44"/>
  <c r="V44"/>
  <c r="U44"/>
  <c r="T44"/>
  <c r="P44"/>
  <c r="O44"/>
  <c r="N44"/>
  <c r="M44"/>
  <c r="L44"/>
  <c r="K44"/>
  <c r="J44"/>
  <c r="I44"/>
  <c r="H44"/>
  <c r="G44"/>
  <c r="F44"/>
  <c r="E44"/>
  <c r="C44"/>
  <c r="B44"/>
  <c r="F43"/>
  <c r="R42"/>
  <c r="Q42"/>
  <c r="AE41"/>
  <c r="AB41"/>
  <c r="Y41"/>
  <c r="U41"/>
  <c r="T41"/>
  <c r="P41"/>
  <c r="O41"/>
  <c r="N41"/>
  <c r="M41"/>
  <c r="L41"/>
  <c r="K41"/>
  <c r="J41"/>
  <c r="I41"/>
  <c r="H41"/>
  <c r="G41"/>
  <c r="O43" s="1"/>
  <c r="F41"/>
  <c r="E41"/>
  <c r="P43" s="1"/>
  <c r="B41"/>
  <c r="Q40"/>
  <c r="AE38"/>
  <c r="AB38"/>
  <c r="Y38"/>
  <c r="V38"/>
  <c r="U38"/>
  <c r="T38"/>
  <c r="P38"/>
  <c r="O38"/>
  <c r="N38"/>
  <c r="M38"/>
  <c r="L38"/>
  <c r="K38"/>
  <c r="J38"/>
  <c r="I38"/>
  <c r="H38"/>
  <c r="G38"/>
  <c r="F38"/>
  <c r="E38"/>
  <c r="C38"/>
  <c r="B38"/>
  <c r="F37"/>
  <c r="R36"/>
  <c r="Q36"/>
  <c r="AE35"/>
  <c r="AB35"/>
  <c r="Y35"/>
  <c r="U35"/>
  <c r="T35"/>
  <c r="P35"/>
  <c r="O35"/>
  <c r="N35"/>
  <c r="M35"/>
  <c r="L35"/>
  <c r="K35"/>
  <c r="J35"/>
  <c r="I35"/>
  <c r="H35"/>
  <c r="G35"/>
  <c r="O37" s="1"/>
  <c r="F35"/>
  <c r="E35"/>
  <c r="P37" s="1"/>
  <c r="C35"/>
  <c r="B35"/>
  <c r="E34"/>
  <c r="R33"/>
  <c r="Q33"/>
  <c r="AE32"/>
  <c r="AB32"/>
  <c r="Y32"/>
  <c r="V32"/>
  <c r="U32"/>
  <c r="T32"/>
  <c r="P32"/>
  <c r="O32"/>
  <c r="N32"/>
  <c r="M32"/>
  <c r="L32"/>
  <c r="K32"/>
  <c r="J32"/>
  <c r="I32"/>
  <c r="H32"/>
  <c r="G32"/>
  <c r="F32"/>
  <c r="E32"/>
  <c r="C32"/>
  <c r="B32"/>
  <c r="Q31"/>
  <c r="AE29"/>
  <c r="AB29"/>
  <c r="Y29"/>
  <c r="V29"/>
  <c r="U29"/>
  <c r="T29"/>
  <c r="P29"/>
  <c r="O29"/>
  <c r="N29"/>
  <c r="M29"/>
  <c r="L29"/>
  <c r="K29"/>
  <c r="J29"/>
  <c r="I29"/>
  <c r="H29"/>
  <c r="G29"/>
  <c r="F29"/>
  <c r="E29"/>
  <c r="C29"/>
  <c r="B29"/>
  <c r="R27"/>
  <c r="Q27"/>
  <c r="AE26"/>
  <c r="AB26"/>
  <c r="Y26"/>
  <c r="V26"/>
  <c r="U26"/>
  <c r="T26"/>
  <c r="P26"/>
  <c r="O26"/>
  <c r="N26"/>
  <c r="M26"/>
  <c r="L26"/>
  <c r="K26"/>
  <c r="J26"/>
  <c r="I26"/>
  <c r="H26"/>
  <c r="G26"/>
  <c r="F26"/>
  <c r="E26"/>
  <c r="P28" s="1"/>
  <c r="C26"/>
  <c r="R25"/>
  <c r="Q25"/>
  <c r="E25"/>
  <c r="AE23"/>
  <c r="AB23"/>
  <c r="Y23"/>
  <c r="V23"/>
  <c r="U23"/>
  <c r="T23"/>
  <c r="P23"/>
  <c r="O23"/>
  <c r="N23"/>
  <c r="M23"/>
  <c r="L23"/>
  <c r="K23"/>
  <c r="J23"/>
  <c r="I23"/>
  <c r="G23"/>
  <c r="O25" s="1"/>
  <c r="F23"/>
  <c r="P25" s="1"/>
  <c r="C23"/>
  <c r="B23"/>
  <c r="R21"/>
  <c r="Q21"/>
  <c r="AE20"/>
  <c r="AB20"/>
  <c r="Y20"/>
  <c r="V20"/>
  <c r="U20"/>
  <c r="T20"/>
  <c r="P20"/>
  <c r="O20"/>
  <c r="N20"/>
  <c r="M20"/>
  <c r="L20"/>
  <c r="K20"/>
  <c r="J20"/>
  <c r="I20"/>
  <c r="H20"/>
  <c r="G20"/>
  <c r="F20"/>
  <c r="E20"/>
  <c r="C20"/>
  <c r="B20"/>
  <c r="R18"/>
  <c r="Q18"/>
  <c r="Q19" s="1"/>
  <c r="AE17"/>
  <c r="AB17"/>
  <c r="Y17"/>
  <c r="V17"/>
  <c r="U17"/>
  <c r="T17"/>
  <c r="P17"/>
  <c r="O17"/>
  <c r="N17"/>
  <c r="M17"/>
  <c r="L17"/>
  <c r="K17"/>
  <c r="J17"/>
  <c r="I17"/>
  <c r="H17"/>
  <c r="G17"/>
  <c r="F17"/>
  <c r="E17"/>
  <c r="N19" s="1"/>
  <c r="C17"/>
  <c r="B17"/>
  <c r="Q16"/>
  <c r="AE14"/>
  <c r="AB14"/>
  <c r="Y14"/>
  <c r="V14"/>
  <c r="U14"/>
  <c r="T14"/>
  <c r="P14"/>
  <c r="O14"/>
  <c r="N14"/>
  <c r="M14"/>
  <c r="L14"/>
  <c r="K14"/>
  <c r="J14"/>
  <c r="I14"/>
  <c r="H14"/>
  <c r="G14"/>
  <c r="F14"/>
  <c r="E14"/>
  <c r="N16" s="1"/>
  <c r="C14"/>
  <c r="B14"/>
  <c r="Q13"/>
  <c r="AE11"/>
  <c r="AB11"/>
  <c r="Y11"/>
  <c r="V11"/>
  <c r="U11"/>
  <c r="T11"/>
  <c r="P11"/>
  <c r="O11"/>
  <c r="N11"/>
  <c r="M11"/>
  <c r="L11"/>
  <c r="K11"/>
  <c r="J11"/>
  <c r="I11"/>
  <c r="H11"/>
  <c r="G11"/>
  <c r="F11"/>
  <c r="E11"/>
  <c r="P13" s="1"/>
  <c r="C11"/>
  <c r="B11"/>
  <c r="R8"/>
  <c r="Q8"/>
  <c r="AE7"/>
  <c r="AB7"/>
  <c r="Y7"/>
  <c r="U7"/>
  <c r="T7"/>
  <c r="P7"/>
  <c r="O7"/>
  <c r="N7"/>
  <c r="M7"/>
  <c r="L7"/>
  <c r="K7"/>
  <c r="J7"/>
  <c r="I7"/>
  <c r="H7"/>
  <c r="G7"/>
  <c r="F7"/>
  <c r="E7"/>
  <c r="P9" s="1"/>
  <c r="C7"/>
  <c r="B7"/>
  <c r="R6"/>
  <c r="F6"/>
  <c r="E6"/>
  <c r="R5"/>
  <c r="Q5"/>
  <c r="AE4"/>
  <c r="AB4"/>
  <c r="Y4"/>
  <c r="V4"/>
  <c r="U4"/>
  <c r="T4"/>
  <c r="R4"/>
  <c r="P4"/>
  <c r="O4"/>
  <c r="N4"/>
  <c r="M4"/>
  <c r="L4"/>
  <c r="K4"/>
  <c r="J4"/>
  <c r="I4"/>
  <c r="H4"/>
  <c r="G4"/>
  <c r="O6" s="1"/>
  <c r="F4"/>
  <c r="N6" s="1"/>
  <c r="E4"/>
  <c r="P6" s="1"/>
  <c r="C4"/>
  <c r="B4"/>
  <c r="C2"/>
  <c r="B2"/>
  <c r="C24" i="4"/>
  <c r="C22"/>
  <c r="C20"/>
  <c r="C18"/>
  <c r="C16"/>
  <c r="C14"/>
  <c r="C12"/>
  <c r="C10"/>
  <c r="J13" i="6" l="1"/>
  <c r="P19"/>
  <c r="N22"/>
  <c r="F25"/>
  <c r="O34"/>
  <c r="N49"/>
  <c r="E49"/>
  <c r="P58"/>
  <c r="N31"/>
  <c r="P34"/>
  <c r="N40"/>
  <c r="O46"/>
  <c r="P52"/>
  <c r="F58"/>
  <c r="H6"/>
  <c r="K6"/>
  <c r="F9"/>
  <c r="I9"/>
  <c r="L9"/>
  <c r="O9"/>
  <c r="R11"/>
  <c r="R13" s="1"/>
  <c r="L13"/>
  <c r="O13"/>
  <c r="R14"/>
  <c r="R16" s="1"/>
  <c r="G16"/>
  <c r="J16"/>
  <c r="M16"/>
  <c r="P16"/>
  <c r="F19"/>
  <c r="I19"/>
  <c r="L19"/>
  <c r="O19"/>
  <c r="Q20"/>
  <c r="Q22" s="1"/>
  <c r="G22"/>
  <c r="J22"/>
  <c r="M22"/>
  <c r="P22"/>
  <c r="H25"/>
  <c r="K25"/>
  <c r="N25"/>
  <c r="F28"/>
  <c r="I28"/>
  <c r="L28"/>
  <c r="O28"/>
  <c r="R29"/>
  <c r="R31" s="1"/>
  <c r="G31"/>
  <c r="J31"/>
  <c r="M31"/>
  <c r="P31"/>
  <c r="R32"/>
  <c r="R34" s="1"/>
  <c r="H34"/>
  <c r="K34"/>
  <c r="N34"/>
  <c r="I37"/>
  <c r="L37"/>
  <c r="R38"/>
  <c r="R40" s="1"/>
  <c r="G40"/>
  <c r="J40"/>
  <c r="M40"/>
  <c r="P40"/>
  <c r="I43"/>
  <c r="L43"/>
  <c r="R44"/>
  <c r="R46" s="1"/>
  <c r="E46"/>
  <c r="H46"/>
  <c r="K46"/>
  <c r="N46"/>
  <c r="H49"/>
  <c r="K49"/>
  <c r="Q50"/>
  <c r="Q52" s="1"/>
  <c r="F52"/>
  <c r="I52"/>
  <c r="L52"/>
  <c r="O52"/>
  <c r="R53"/>
  <c r="R55" s="1"/>
  <c r="G55"/>
  <c r="J55"/>
  <c r="M55"/>
  <c r="P55"/>
  <c r="H58"/>
  <c r="K58"/>
  <c r="N58"/>
  <c r="Q4"/>
  <c r="Q6" s="1"/>
  <c r="G6"/>
  <c r="J6"/>
  <c r="M6"/>
  <c r="R7"/>
  <c r="R9" s="1"/>
  <c r="E9"/>
  <c r="H9"/>
  <c r="K9"/>
  <c r="N9"/>
  <c r="K13"/>
  <c r="N13"/>
  <c r="F16"/>
  <c r="I16"/>
  <c r="L16"/>
  <c r="O16"/>
  <c r="R17"/>
  <c r="R19" s="1"/>
  <c r="E19"/>
  <c r="H19"/>
  <c r="K19"/>
  <c r="F22"/>
  <c r="I22"/>
  <c r="L22"/>
  <c r="O22"/>
  <c r="G25"/>
  <c r="J25"/>
  <c r="M25"/>
  <c r="R26"/>
  <c r="R28" s="1"/>
  <c r="E28"/>
  <c r="H28"/>
  <c r="K28"/>
  <c r="N28"/>
  <c r="F31"/>
  <c r="I31"/>
  <c r="L31"/>
  <c r="O31"/>
  <c r="Q32"/>
  <c r="Q34" s="1"/>
  <c r="G34"/>
  <c r="J34"/>
  <c r="M34"/>
  <c r="R35"/>
  <c r="R37" s="1"/>
  <c r="E37"/>
  <c r="H37"/>
  <c r="K37"/>
  <c r="N37"/>
  <c r="F40"/>
  <c r="I40"/>
  <c r="L40"/>
  <c r="O40"/>
  <c r="R41"/>
  <c r="R43" s="1"/>
  <c r="E43"/>
  <c r="H43"/>
  <c r="K43"/>
  <c r="N43"/>
  <c r="G46"/>
  <c r="J46"/>
  <c r="M46"/>
  <c r="P46"/>
  <c r="R47"/>
  <c r="R49" s="1"/>
  <c r="G49"/>
  <c r="J49"/>
  <c r="M49"/>
  <c r="P49"/>
  <c r="E52"/>
  <c r="H52"/>
  <c r="K52"/>
  <c r="N52"/>
  <c r="Q53"/>
  <c r="Q55" s="1"/>
  <c r="F55"/>
  <c r="I55"/>
  <c r="L55"/>
  <c r="O55"/>
  <c r="R56"/>
  <c r="R58" s="1"/>
  <c r="G58"/>
  <c r="J58"/>
  <c r="M58"/>
  <c r="I6"/>
  <c r="L6"/>
  <c r="Q7"/>
  <c r="Q9" s="1"/>
  <c r="G9"/>
  <c r="J9"/>
  <c r="M9"/>
  <c r="M13"/>
  <c r="E16"/>
  <c r="H16"/>
  <c r="K16"/>
  <c r="G19"/>
  <c r="J19"/>
  <c r="M19"/>
  <c r="R20"/>
  <c r="R22" s="1"/>
  <c r="E22"/>
  <c r="H22"/>
  <c r="K22"/>
  <c r="I25"/>
  <c r="L25"/>
  <c r="Q26"/>
  <c r="Q28" s="1"/>
  <c r="G28"/>
  <c r="J28"/>
  <c r="M28"/>
  <c r="E31"/>
  <c r="H31"/>
  <c r="K31"/>
  <c r="F34"/>
  <c r="I34"/>
  <c r="L34"/>
  <c r="Q35"/>
  <c r="Q37" s="1"/>
  <c r="G37"/>
  <c r="J37"/>
  <c r="M37"/>
  <c r="E40"/>
  <c r="H40"/>
  <c r="K40"/>
  <c r="Q41"/>
  <c r="Q43" s="1"/>
  <c r="G43"/>
  <c r="J43"/>
  <c r="M43"/>
  <c r="F46"/>
  <c r="I46"/>
  <c r="L46"/>
  <c r="Q47"/>
  <c r="Q49" s="1"/>
  <c r="F49"/>
  <c r="I49"/>
  <c r="L49"/>
  <c r="R50"/>
  <c r="R52" s="1"/>
  <c r="G52"/>
  <c r="J52"/>
  <c r="M52"/>
  <c r="H55"/>
  <c r="K55"/>
  <c r="Q56"/>
  <c r="Q58" s="1"/>
  <c r="I58"/>
  <c r="L58"/>
</calcChain>
</file>

<file path=xl/sharedStrings.xml><?xml version="1.0" encoding="utf-8"?>
<sst xmlns="http://schemas.openxmlformats.org/spreadsheetml/2006/main" count="431" uniqueCount="269">
  <si>
    <t xml:space="preserve">SUMMARY GUIDANCE
This workbook contains the project documents required to accompany the proposal document. For each project please complete the following:
- Proposal template (in MS Word)
- Logframe
- Activity planning table
- Budget Narrative
- Results monitoring table
The other sheets in this workbook are provided for your reference:
- Activity monitoring template. This will auto-complete once the activity planning template has been filled out. The activity monitoring template will form the basis of reporting during the project. 
- Instructions. This sheet provides detailed instructions on how to complete the monitoring and planning tables. </t>
  </si>
  <si>
    <t>BTRMU Project Management Tools</t>
  </si>
  <si>
    <t>Guidance for using these tools</t>
  </si>
  <si>
    <t xml:space="preserve">
Purpose of these tools: These tools are designed to assist in management of projects on the ground. They provide standard templates that can be used by individual projects. </t>
  </si>
  <si>
    <t>Activity Planning Template:</t>
  </si>
  <si>
    <t xml:space="preserve">The Activity Planning template can be used to plan for both project activities found in the logframe and functional project tasks. In general cells that have no shading (white) require data/information to be entered. Cells that are shaded grey are titles or have formulas that will automatically generate data. 
Field-by-field instructions:
Activity indicator: list the standard activity indicators and the project specific activity indicators planned for the project. These should match those included in the approved project logframe. You may also include functional project tasks (i.e. hire staff, register beneficiaries, conduct monitoring visits, etc.) to assist in management of your project, however these are not mandatory.
UOM: detail the unit of measurement for each indicator. 
Month (1-12): for each indicator insert the target number of activities to be conducted each month. Do not simply shade the box. For projects longer than 12 months please contact SPC for a revised template. 
Total Target: a formula will automatically calculate the total target for each indicator based on the values entered each month. 
Average monthly target: a formula will automatically calculate the average target for each indicator based on the values entered each month.
Target # of beneficiaries: for each indicator insert the number of people that will benefit from this activity during the project year of implementation. Numbers should be broken down by males and females and then the total will automatically generate. 
Responsible officer: identify the specific person within the project team who will be responsible for conducting each activity. </t>
  </si>
  <si>
    <t>Activity Monitoring Template</t>
  </si>
  <si>
    <t xml:space="preserve">The activity monitoring template is linked to the planning template and many fields (shaded grey) will autocomplete based on the information entered in the activity planning template. 
Activity indicator, code, monthly and total target, and non-reportable total: will be copied automatically from the activity planner.
The activity monitoring template will form the basis of reporting during the project.
Actual: each month enter the actual number of activities completed for each indicator. If no activities have been completed for a specific indicator enter 0 rather than leaving the cell empty. 
% to-date achievement: these cells contains formulas that will automatically calculate what percentage of the year-to-date target has been achieved. 
Comment on difference: include a brief comment explaining any difference between the actual number of activities completed compared to the planned number. 
Beneficiary target: this will be automatically copied from the totals entered in the planning template. 
Beneficiaries reached THIS month: each month detail how many beneficiaries have been reached through the completed activities for each indicator. Numbers should be broken down by males and females and the total will automatically be calculated. These cells should be updated each month, the previous month's data deleted and the new data for the current month entered. 
Beneficiaries reached TO DATE: this column should be used to track the cumulative number of beneficiaries reached to-date by each activity. For some activities this will be a sum of all the months to date. For others it will remain constant as the same beneficiaries are reached each month. </t>
  </si>
  <si>
    <t>Results Monitoring Template Guidelines</t>
  </si>
  <si>
    <t xml:space="preserve">Results level: this refers to the level the result appears in the project logframe. The relevant level for each result should be selected from the list: Impact, MTO (medium-term outcome) or STO (short-term outcome). 
Result: the specific short-term, medium term outcome  or impact that each indicator is measuring achievement off. This should match that included in the project logframe. A result should be repeated when more than one results indicator is used to measure the result. 
Result indicator: the actual results indicators from the SP logframe that will be used to measured. 
Planned: a baseline value for each indicator should be entered in the actual row. If an accurate value is not available (not yet collected) at time of planning an estimate should be given and entered in the planned row. This should be updated to an actual value in the actual row once the baseline data is collected.  An end of project target should also be entered for each indicator. Benchmark values to show expected progress towards the target at defined time points should also be entered detailing the time points that the benchmarks will be measured. The frequency and number of benchmarks should be determined by each project and be detailed in the template. 
Actual: at the specific time points detailed by the project, the actual level for each result indicator should be entered in the corresponding cells once the data is collected. </t>
  </si>
  <si>
    <t>Budget Narrative</t>
  </si>
  <si>
    <t>The budget narrative should adequately explain the expenses set forth in the budget. Each expense line item should have a narrative explanation.
Record notes about how the budget amount was calculated, the components of each line item, and other useful explanations. The narrative should align with the budget in reference so that as a reviewer reads each narrative line, the budget line corresponds. 
Include enough information for the budget reviewer/approver to understand budget amounts</t>
  </si>
  <si>
    <t>Budget</t>
  </si>
  <si>
    <t>The budget template is linked to the budget narrative template and Column A &amp; B in the budget template will autocomplete based on the information entered in the budget narrative template. 
Budget category and Budget total columns will be copied automatically from the budget narrative template.
 In general cells that have no shading (white) require data/information to be entered. Cells that are shaded green or grey have formulas that will automatically generate data.
 The budget template will form the basis of reporting during the project.</t>
  </si>
  <si>
    <t>Activities and Results</t>
  </si>
  <si>
    <t>Indicators</t>
  </si>
  <si>
    <t>Baseline Data</t>
  </si>
  <si>
    <t>Targets</t>
  </si>
  <si>
    <t>Data Sources</t>
  </si>
  <si>
    <t>Assumptions</t>
  </si>
  <si>
    <t>Impact:</t>
  </si>
  <si>
    <t>Positive Psychosocial, Economic and Social transformation in the lives of BTRMU women and their children</t>
  </si>
  <si>
    <t xml:space="preserve">Medium-term Outcomes: </t>
  </si>
  <si>
    <t>1 Improved Psychosocial wellbeing of BTRMU women</t>
  </si>
  <si>
    <t>% of women who are able to articulate their personal values and goals when asked during home visits</t>
  </si>
  <si>
    <t>?</t>
  </si>
  <si>
    <t>Home follow up checklist (annual)</t>
  </si>
  <si>
    <t>% of women who demonstrate at least 4 positive social behaviours (e.g. hope, forgiveness, positive outlook, community engagement)</t>
  </si>
  <si>
    <t>Post rehab Evaluation meeting report (all staff)</t>
  </si>
  <si>
    <t>2 Increased economic sustainability of women</t>
  </si>
  <si>
    <t xml:space="preserve">% of women who stay at least six months on an income generating activity </t>
  </si>
  <si>
    <t>Business follow up visit annual report (checklist)</t>
  </si>
  <si>
    <t>% of women who have at least 200,000UGX on hand as back up capital after beginning their small business</t>
  </si>
  <si>
    <t>Savings finance report (David’s list)</t>
  </si>
  <si>
    <t>3 Improved emotional and social wellbeing in the lives of BTRMU women and children</t>
  </si>
  <si>
    <t>% of women who are living with their children after the rehab program</t>
  </si>
  <si>
    <t>Home visit (including resettlement visit)</t>
  </si>
  <si>
    <t>% of women who are reconciled back to their families</t>
  </si>
  <si>
    <t>One on one counseling reports (during rehab year) and Home visit (after rehab year)</t>
  </si>
  <si>
    <t xml:space="preserve">% of children that have school grades above average (50%) </t>
  </si>
  <si>
    <t>School Report cards</t>
  </si>
  <si>
    <t>Short-term Outcomes:</t>
  </si>
  <si>
    <t>1.1 Increased personal development and values education among BTRMU women</t>
  </si>
  <si>
    <t>% of women who have successfully facilitated a group session demonstrating increased personal development and communication skills</t>
  </si>
  <si>
    <t>Group session evaluation score cards (from all staff present at session)</t>
  </si>
  <si>
    <t>1.2 Increased literacy skills</t>
  </si>
  <si>
    <t>% of women who score 80% in their literacy test</t>
  </si>
  <si>
    <t>Literacy test summary report</t>
  </si>
  <si>
    <t>2.1 Improved Livelihoods skills</t>
  </si>
  <si>
    <t>% of women who score 60% on their skills training exam</t>
  </si>
  <si>
    <t>Skills training test report</t>
  </si>
  <si>
    <t>3.1 Positively transformed mindset of BTRMU women</t>
  </si>
  <si>
    <t>% of women who have a positively transformed mindset (conversation filled with hope, forgiveness has occurred, have good dreams for the future, self-reliance and independence, lack of negative feelings towards her family and community – all 5 checked)</t>
  </si>
  <si>
    <t>One on one counseling checklist + home follow up visit checklist</t>
  </si>
  <si>
    <t>3.2 Increased educational engagement and positive activities among BTRMU children</t>
  </si>
  <si>
    <t>% of children who attend the holiday program that have a 100% attendance rate</t>
  </si>
  <si>
    <t>Attendance reports</t>
  </si>
  <si>
    <t xml:space="preserve">Activities: </t>
  </si>
  <si>
    <t>1.1.2 Daily Reflective/Mindfulness Sessions</t>
  </si>
  <si>
    <t># of women who participated in daily reflective/mindfulness sessions</t>
  </si>
  <si>
    <t>Attendance report</t>
  </si>
  <si>
    <t>1.1.3 Structured/Group Counselling</t>
  </si>
  <si>
    <t># of women who received structured counselling</t>
  </si>
  <si>
    <t>1.2.1 Literacy education</t>
  </si>
  <si>
    <t>#  of women who received literacy education</t>
  </si>
  <si>
    <t>2.1.1 Business follow ups</t>
  </si>
  <si>
    <t># of women who received business follow up visits</t>
  </si>
  <si>
    <t>business follow up report</t>
  </si>
  <si>
    <t>2.1.2 Entrepreneurship training</t>
  </si>
  <si>
    <t># of women who received entrepreneurship training</t>
  </si>
  <si>
    <t>2.1.3 Savings</t>
  </si>
  <si>
    <t># of women who have saved atleast 600,000 UGX</t>
  </si>
  <si>
    <t>Savings report</t>
  </si>
  <si>
    <t>3.1.1 Art Therapy</t>
  </si>
  <si>
    <t># of women who participated in art therapy</t>
  </si>
  <si>
    <t>3.1.2 Community Network Mobilisation</t>
  </si>
  <si>
    <t># of community organisations/networks engaged</t>
  </si>
  <si>
    <t>Monthly report</t>
  </si>
  <si>
    <t>3.1.4 One on one counseling</t>
  </si>
  <si>
    <t># of women who were provided with one on one counseling</t>
  </si>
  <si>
    <t>Counselor report</t>
  </si>
  <si>
    <t>3.1.5 Resettlement of each woman</t>
  </si>
  <si>
    <t># of women who have been resettled</t>
  </si>
  <si>
    <t>3.1.6 Health Education</t>
  </si>
  <si>
    <t># of women provided with health education</t>
  </si>
  <si>
    <t>3.1.7 Follow up Home visits – 2 years</t>
  </si>
  <si>
    <t># of women who received home follow up visits</t>
  </si>
  <si>
    <t>home follow up visit report</t>
  </si>
  <si>
    <t>3.2.1 Children’s Holiday Enrichment Programme</t>
  </si>
  <si>
    <t>3.2.2 School visits and Tuition support</t>
  </si>
  <si>
    <t># of children provided with tuition support</t>
  </si>
  <si>
    <t>Financial quarterly report</t>
  </si>
  <si>
    <t># of women reached out to by the drop in center</t>
  </si>
  <si>
    <t>drop in center report</t>
  </si>
  <si>
    <t>RESULTS MONITORING TEMPLATE - Cycle 10</t>
  </si>
  <si>
    <t>Result level</t>
  </si>
  <si>
    <t>Result 
(from logframe)</t>
  </si>
  <si>
    <t>Result indicator 
(from logframe)</t>
  </si>
  <si>
    <t>Baseline</t>
  </si>
  <si>
    <t>10 months of rehab program</t>
  </si>
  <si>
    <t>1 year (immediately after rehab program)</t>
  </si>
  <si>
    <t>6 months year after rehab program</t>
  </si>
  <si>
    <t>2 years after rehab program (Total/Target)</t>
  </si>
  <si>
    <t>Benchmark 5</t>
  </si>
  <si>
    <t>date</t>
  </si>
  <si>
    <t>MTO</t>
  </si>
  <si>
    <t>Improved psychosocial well being</t>
  </si>
  <si>
    <t>Planned</t>
  </si>
  <si>
    <t>N/A</t>
  </si>
  <si>
    <t>Actual</t>
  </si>
  <si>
    <t>Increased economic sustainability for women</t>
  </si>
  <si>
    <t>Improved emotional and social wellbeing in the lives of BTRMU women and children</t>
  </si>
  <si>
    <t>STO</t>
  </si>
  <si>
    <t>Increased personal development and values education among BTRMU women</t>
  </si>
  <si>
    <t>Increased literacy skill</t>
  </si>
  <si>
    <t>Improved Livelihoods skills</t>
  </si>
  <si>
    <t>Positively transformed mindset of BTRMU women</t>
  </si>
  <si>
    <t>Impact</t>
  </si>
  <si>
    <t>BUIKWE TOUCH REHABILITATION MINISTRIES UGANDA (BTRMU)</t>
  </si>
  <si>
    <t>Note: Programme staff costs are included within each programme category, as staff time is directly dedicated to delivering those services to beneficiaries. Global Giving funding covers a proportional share of the full project budget.</t>
  </si>
  <si>
    <t>#</t>
  </si>
  <si>
    <t>Budget Line Item</t>
  </si>
  <si>
    <t>Amount (UGX)</t>
  </si>
  <si>
    <t>Amount (USD)</t>
  </si>
  <si>
    <t>% of Total</t>
  </si>
  <si>
    <t>1. REHABILITATION &amp; PSYCHOSOCIAL PROGRAM</t>
  </si>
  <si>
    <t>Rehabilitation Program Coordinator</t>
  </si>
  <si>
    <t>Counsellor &amp; Community Mobilisation Manager</t>
  </si>
  <si>
    <t>Full-time Drop-in Centre Counsellor</t>
  </si>
  <si>
    <t>Matron</t>
  </si>
  <si>
    <t>Girls' Monthly Upkeep Allowance (15 women × 12 months)</t>
  </si>
  <si>
    <t>Resettlement Support &amp; Business Start-up Equipment</t>
  </si>
  <si>
    <t>Medical Care – Medicines, First Aid &amp; Health Services</t>
  </si>
  <si>
    <t>Personal Development Books &amp; Motivational Literature</t>
  </si>
  <si>
    <t>Food &amp; Hygiene Items – Home Follow-up Visits</t>
  </si>
  <si>
    <t>Beds &amp; Mattresses for Incoming Residents</t>
  </si>
  <si>
    <t>SUBTOTAL – Rehabilitation &amp; Psychosocial Program</t>
  </si>
  <si>
    <t>2. EDUCATION &amp; LIVELIHOODS TRAINING</t>
  </si>
  <si>
    <t>Literacy Teacher</t>
  </si>
  <si>
    <t>Vocational Skills Trainers – Contract (Hairdressing, Tailoring, Catering, Weaving)</t>
  </si>
  <si>
    <t>Training Materials – Fabric, Hair Products, Weaving Supplies, Stationery</t>
  </si>
  <si>
    <t>Entrepreneurship Workshop Refreshments</t>
  </si>
  <si>
    <t>Hairdressing Practice Head Dolls</t>
  </si>
  <si>
    <t>Extended Vocational Training – 6 Months Post-Program (10 women)</t>
  </si>
  <si>
    <t>Sewing Machines (3 units)</t>
  </si>
  <si>
    <t>Hairdressing Head Dryers (2 units)</t>
  </si>
  <si>
    <t>School Fees for Children of Participants</t>
  </si>
  <si>
    <t>School Supplies &amp; Books for Children</t>
  </si>
  <si>
    <t>SUBTOTAL – Education &amp; Livelihoods Training</t>
  </si>
  <si>
    <t>3. CHILDREN &amp; FAMILY WELFARE</t>
  </si>
  <si>
    <t>Housekeeping &amp; Children Welfare Officer</t>
  </si>
  <si>
    <t>Cook</t>
  </si>
  <si>
    <t>Children's Toys &amp; Play Materials</t>
  </si>
  <si>
    <t>SUBTOTAL – Children &amp; Family Welfare</t>
  </si>
  <si>
    <t>4. COMMUNITY OUTREACH &amp; PREVENTION</t>
  </si>
  <si>
    <t>Business Mobiliser</t>
  </si>
  <si>
    <t>Project Coordinator</t>
  </si>
  <si>
    <t>Prevention Program Materials (reusable pads &amp; liquid soap training)</t>
  </si>
  <si>
    <t>Community Mobilisation Meeting Refreshments</t>
  </si>
  <si>
    <t>SUBTOTAL – Community Outreach &amp; Prevention</t>
  </si>
  <si>
    <t>5. DROP-IN CENTRE PROGRAM</t>
  </si>
  <si>
    <t>Security Guard</t>
  </si>
  <si>
    <t>Drop-in Centre Office Rent (12 months)</t>
  </si>
  <si>
    <t>Participant Allowances – 10 Women × 3 Months</t>
  </si>
  <si>
    <t>SUBTOTAL – Drop-in Centre Program</t>
  </si>
  <si>
    <t>6. OPERATIONS &amp; PROGRAMME SUPPORT</t>
  </si>
  <si>
    <t>Executive Director</t>
  </si>
  <si>
    <t>Programme Administrator</t>
  </si>
  <si>
    <t>Secretary / Cashier</t>
  </si>
  <si>
    <t>Accountant</t>
  </si>
  <si>
    <t>Cleaner</t>
  </si>
  <si>
    <t>Statutory Payroll Contributions – NSSF (15%)</t>
  </si>
  <si>
    <t>Daily Meals – Food Supplies &amp; Charcoal for Women &amp; Staff</t>
  </si>
  <si>
    <t>Office &amp; Halfway House Rent (12 months)</t>
  </si>
  <si>
    <t>Electricity (12 months)</t>
  </si>
  <si>
    <t>Water &amp; Sewer (12 months)</t>
  </si>
  <si>
    <t>Transport – Business Visits, Home Visits, Health Centres, School Fees</t>
  </si>
  <si>
    <t>Transport – Purchases &amp; Supplies Delivery</t>
  </si>
  <si>
    <t>Printing, Photocopying &amp; Office Stationery</t>
  </si>
  <si>
    <t>Office Books &amp; Supplies</t>
  </si>
  <si>
    <t>Equipment Maintenance &amp; Repair</t>
  </si>
  <si>
    <t>Property &amp; Grounds Supplies</t>
  </si>
  <si>
    <t>Groundskeeping Services</t>
  </si>
  <si>
    <t>Audit &amp; Professional Fees</t>
  </si>
  <si>
    <t>Legal Services</t>
  </si>
  <si>
    <t>Airtime &amp; Wireless Communications</t>
  </si>
  <si>
    <t>Internet Access</t>
  </si>
  <si>
    <t>Food – Medical Care Fluids (health centre visits)</t>
  </si>
  <si>
    <t>Bank Charges</t>
  </si>
  <si>
    <t>SUBTOTAL – Operations &amp; Programme Support</t>
  </si>
  <si>
    <t>GRAND TOTAL</t>
  </si>
  <si>
    <t>BUDGET SUMMARY BY PROGRAMME AREA</t>
  </si>
  <si>
    <t>Programme Area</t>
  </si>
  <si>
    <t>UGX</t>
  </si>
  <si>
    <t>USD</t>
  </si>
  <si>
    <t>% Share</t>
  </si>
  <si>
    <t>1. Rehabilitation &amp; Psychosocial Program</t>
  </si>
  <si>
    <t>2. Education &amp; Livelihoods Training</t>
  </si>
  <si>
    <t>3. Children &amp; Family Welfare</t>
  </si>
  <si>
    <t>4. Community Outreach &amp; Prevention</t>
  </si>
  <si>
    <t>5. Drop-in Centre Program</t>
  </si>
  <si>
    <t>6. Operations &amp; Programme Support</t>
  </si>
  <si>
    <t>TOTAL</t>
  </si>
  <si>
    <t>ACTIVITY MONITORING TEMPLATE</t>
  </si>
  <si>
    <t>OPTIONAL</t>
  </si>
  <si>
    <t>Month</t>
  </si>
  <si>
    <t>Total Target</t>
  </si>
  <si>
    <t>Average monthly target</t>
  </si>
  <si>
    <t>Comment on difference between planned and actual</t>
  </si>
  <si>
    <t>Total target # of beneficiaries</t>
  </si>
  <si>
    <t>Beneficiaries reached THIS month</t>
  </si>
  <si>
    <t>Total beneficiaries reached TO DATE</t>
  </si>
  <si>
    <t>Total # of indirect beneficiaries TO DATE</t>
  </si>
  <si>
    <t>M</t>
  </si>
  <si>
    <t>F</t>
  </si>
  <si>
    <t>Total</t>
  </si>
  <si>
    <t>a</t>
  </si>
  <si>
    <t>% to-date achievement</t>
  </si>
  <si>
    <t>b</t>
  </si>
  <si>
    <t xml:space="preserve"> </t>
  </si>
  <si>
    <t>C</t>
  </si>
  <si>
    <t>girls</t>
  </si>
  <si>
    <t xml:space="preserve"># of women who attended structed counseling </t>
  </si>
  <si>
    <t>women</t>
  </si>
  <si>
    <t>ACTIVITY PLANNING TEMPLATE</t>
  </si>
  <si>
    <t>Activity indicator</t>
  </si>
  <si>
    <t>UOM</t>
  </si>
  <si>
    <t>Total target</t>
  </si>
  <si>
    <t>Targeted # of direct beneficiaries</t>
  </si>
  <si>
    <t>Responsible officer</t>
  </si>
  <si>
    <t>Explanation of beneficiary numbers</t>
  </si>
  <si>
    <t>Sep</t>
  </si>
  <si>
    <t>Oct</t>
  </si>
  <si>
    <t>Nov</t>
  </si>
  <si>
    <t>Dec</t>
  </si>
  <si>
    <t>Jan</t>
  </si>
  <si>
    <t>Feb</t>
  </si>
  <si>
    <t>Mar</t>
  </si>
  <si>
    <t>Apr</t>
  </si>
  <si>
    <t>May</t>
  </si>
  <si>
    <t>Jun</t>
  </si>
  <si>
    <t>Jul</t>
  </si>
  <si>
    <t>Aug</t>
  </si>
  <si>
    <t>Male</t>
  </si>
  <si>
    <t>Female</t>
  </si>
  <si>
    <t># of women who received psychosocial support and counselling through the rehabilitation program</t>
  </si>
  <si>
    <t># of women who received business follow up visits (3 previous rehab cycles)</t>
  </si>
  <si>
    <t>"# of women (current rehabilitation cycle) who received livelihood skills &amp; entrepreneurship training</t>
  </si>
  <si>
    <t>community organisations/networks</t>
  </si>
  <si>
    <t xml:space="preserve"># of women attending/receiving values and life-skills education </t>
  </si>
  <si>
    <t># of women (current rehab cycle) provided with livelihood inputs/assets</t>
  </si>
  <si>
    <t># of women (2021 rehab cycle) provided with livelihoods skills advancement training</t>
  </si>
  <si>
    <t>#of women who completed the rehabilitation program and have been resettled</t>
  </si>
  <si>
    <t># of women who received psychosocial support and counselling  through the drop in center</t>
  </si>
  <si>
    <t># of women (previous rehab cycles) who received home follow up visits and psychosocial support</t>
  </si>
  <si>
    <t>children</t>
  </si>
  <si>
    <t># of women who received drop in center services - including health education and services</t>
  </si>
  <si>
    <t># of girls and boys reached with prostitution prevention education</t>
  </si>
  <si>
    <t>individuals</t>
  </si>
  <si>
    <t># of men and women (including mothers) reached with prostitution prevention education</t>
  </si>
  <si>
    <t># of people reached with prostitution and trafficking awareness education</t>
  </si>
  <si>
    <t># of people provided with trafficking awareness and prevention education</t>
  </si>
  <si>
    <t>people</t>
  </si>
  <si>
    <t>psychosocial supp.</t>
  </si>
  <si>
    <t>educational assist.</t>
  </si>
  <si>
    <t>traff. Aware</t>
  </si>
  <si>
    <t xml:space="preserve">Project Budget – </t>
  </si>
  <si>
    <t>Total Budget: $50,000 USD  |  Exchange Rate: 3,700 UGX / USD  |</t>
  </si>
  <si>
    <t>1.1.1 Monthly, Evening  Group Sessions</t>
  </si>
</sst>
</file>

<file path=xl/styles.xml><?xml version="1.0" encoding="utf-8"?>
<styleSheet xmlns="http://schemas.openxmlformats.org/spreadsheetml/2006/main">
  <numFmts count="8">
    <numFmt numFmtId="164" formatCode="[$-409]mmm\-yy"/>
    <numFmt numFmtId="166" formatCode="_(* #,##0.00_);_(* \(#,##0.00\);_(* \-??_);_(@_)"/>
    <numFmt numFmtId="168" formatCode="[$-409]mmm\-yy;@"/>
    <numFmt numFmtId="169" formatCode="_(\$* #,##0.00_);_(\$* \(#,##0.00\);_(\$* \-??_);_(@_)"/>
    <numFmt numFmtId="170" formatCode="_(* #,##0_);_(* \(#,##0\);_(* \-_);_(@_)"/>
    <numFmt numFmtId="171" formatCode="\$#,##0.00"/>
    <numFmt numFmtId="172" formatCode="0.0%"/>
    <numFmt numFmtId="173" formatCode="&quot;$&quot;#,##0.00"/>
  </numFmts>
  <fonts count="38">
    <font>
      <sz val="11"/>
      <color rgb="FF000000"/>
      <name val="Calibri"/>
      <family val="2"/>
    </font>
    <font>
      <sz val="10"/>
      <name val="Arial"/>
      <family val="2"/>
    </font>
    <font>
      <u/>
      <sz val="10.45"/>
      <color rgb="FF0000FF"/>
      <name val="Arial MT"/>
      <family val="2"/>
    </font>
    <font>
      <sz val="12"/>
      <name val="Arial MT"/>
      <family val="2"/>
    </font>
    <font>
      <sz val="8"/>
      <name val="Arial"/>
      <family val="2"/>
    </font>
    <font>
      <b/>
      <sz val="14"/>
      <color rgb="FF000000"/>
      <name val="Calibri"/>
      <family val="2"/>
    </font>
    <font>
      <b/>
      <sz val="16"/>
      <name val="Calibri"/>
      <family val="2"/>
    </font>
    <font>
      <b/>
      <sz val="14"/>
      <name val="Calibri"/>
      <family val="2"/>
    </font>
    <font>
      <b/>
      <sz val="11"/>
      <name val="Calibri"/>
      <family val="2"/>
    </font>
    <font>
      <sz val="11"/>
      <name val="Calibri"/>
      <family val="2"/>
    </font>
    <font>
      <b/>
      <i/>
      <sz val="11"/>
      <name val="Calibri"/>
      <family val="2"/>
    </font>
    <font>
      <b/>
      <sz val="11"/>
      <color rgb="FF000000"/>
      <name val="Calibri"/>
      <family val="2"/>
    </font>
    <font>
      <b/>
      <sz val="8"/>
      <color rgb="FF000000"/>
      <name val="Times New Roman"/>
      <family val="1"/>
    </font>
    <font>
      <sz val="8"/>
      <color rgb="FF000000"/>
      <name val="Arial"/>
      <family val="2"/>
    </font>
    <font>
      <sz val="8"/>
      <color rgb="FF000000"/>
      <name val="Times New Roman"/>
      <family val="1"/>
    </font>
    <font>
      <b/>
      <sz val="16"/>
      <color rgb="FF000000"/>
      <name val="Calibri"/>
      <family val="2"/>
    </font>
    <font>
      <b/>
      <sz val="9"/>
      <color rgb="FF000000"/>
      <name val="Arial"/>
      <family val="2"/>
    </font>
    <font>
      <b/>
      <i/>
      <sz val="9"/>
      <color rgb="FF000000"/>
      <name val="Arial"/>
      <family val="2"/>
    </font>
    <font>
      <sz val="10"/>
      <color rgb="FF000000"/>
      <name val="Arial"/>
      <family val="2"/>
    </font>
    <font>
      <b/>
      <i/>
      <sz val="11"/>
      <color rgb="FF969696"/>
      <name val="Calibri"/>
      <family val="2"/>
    </font>
    <font>
      <sz val="9"/>
      <color rgb="FF000000"/>
      <name val="Arial"/>
      <family val="2"/>
    </font>
    <font>
      <b/>
      <i/>
      <sz val="9"/>
      <color rgb="FF969696"/>
      <name val="Arial"/>
      <family val="2"/>
    </font>
    <font>
      <b/>
      <i/>
      <sz val="8"/>
      <color rgb="FF969696"/>
      <name val="Arial"/>
      <family val="2"/>
    </font>
    <font>
      <sz val="11"/>
      <color rgb="FF000000"/>
      <name val="Arial Narrow"/>
      <family val="2"/>
    </font>
    <font>
      <sz val="9"/>
      <color rgb="FF000000"/>
      <name val="Calibri"/>
      <family val="2"/>
    </font>
    <font>
      <b/>
      <sz val="9"/>
      <color rgb="FF000000"/>
      <name val="Calibri"/>
      <family val="2"/>
    </font>
    <font>
      <b/>
      <sz val="14"/>
      <color rgb="FFFFFFFF"/>
      <name val="Arial"/>
    </font>
    <font>
      <i/>
      <sz val="11"/>
      <color rgb="FFFFFFFF"/>
      <name val="Arial"/>
    </font>
    <font>
      <sz val="9"/>
      <color rgb="FF1F3864"/>
      <name val="Arial"/>
    </font>
    <font>
      <i/>
      <sz val="9"/>
      <color rgb="FF595959"/>
      <name val="Arial"/>
    </font>
    <font>
      <b/>
      <sz val="10"/>
      <color rgb="FFFFFFFF"/>
      <name val="Arial"/>
    </font>
    <font>
      <sz val="9"/>
      <color rgb="FF595959"/>
      <name val="Arial"/>
    </font>
    <font>
      <sz val="10"/>
      <color rgb="FF000000"/>
      <name val="Arial"/>
    </font>
    <font>
      <b/>
      <sz val="10"/>
      <color rgb="FF1F3864"/>
      <name val="Arial"/>
    </font>
    <font>
      <b/>
      <sz val="12"/>
      <color rgb="FFFFD966"/>
      <name val="Arial"/>
    </font>
    <font>
      <b/>
      <sz val="9"/>
      <color rgb="FFFFFFFF"/>
      <name val="Arial"/>
    </font>
    <font>
      <sz val="9"/>
      <name val="Arial"/>
    </font>
    <font>
      <sz val="11"/>
      <color rgb="FF000000"/>
      <name val="Calibri"/>
      <family val="2"/>
    </font>
  </fonts>
  <fills count="23">
    <fill>
      <patternFill patternType="none"/>
    </fill>
    <fill>
      <patternFill patternType="gray125"/>
    </fill>
    <fill>
      <patternFill patternType="solid">
        <fgColor rgb="FFFFFF99"/>
        <bgColor rgb="FFFFFFCC"/>
      </patternFill>
    </fill>
    <fill>
      <patternFill patternType="solid">
        <fgColor rgb="FF969696"/>
        <bgColor rgb="FF808080"/>
      </patternFill>
    </fill>
    <fill>
      <patternFill patternType="solid">
        <fgColor rgb="FFC0C0C0"/>
        <bgColor rgb="FFCCCCFF"/>
      </patternFill>
    </fill>
    <fill>
      <patternFill patternType="solid">
        <fgColor rgb="FFCCFFCC"/>
        <bgColor rgb="FFCCFFFF"/>
      </patternFill>
    </fill>
    <fill>
      <patternFill patternType="solid">
        <fgColor rgb="FFFFCC00"/>
        <bgColor rgb="FFFFFF00"/>
      </patternFill>
    </fill>
    <fill>
      <patternFill patternType="solid">
        <fgColor rgb="FFFFFF00"/>
        <bgColor rgb="FFFFFF00"/>
      </patternFill>
    </fill>
    <fill>
      <patternFill patternType="solid">
        <fgColor rgb="FF99CCFF"/>
        <bgColor rgb="FFCCCCFF"/>
      </patternFill>
    </fill>
    <fill>
      <patternFill patternType="solid">
        <fgColor rgb="FF000000"/>
        <bgColor rgb="FF003300"/>
      </patternFill>
    </fill>
    <fill>
      <patternFill patternType="solid">
        <fgColor rgb="FFFFFFCC"/>
        <bgColor rgb="FFFFFFFF"/>
      </patternFill>
    </fill>
    <fill>
      <patternFill patternType="solid">
        <fgColor rgb="FFFF99CC"/>
        <bgColor rgb="FFFF8080"/>
      </patternFill>
    </fill>
    <fill>
      <patternFill patternType="solid">
        <fgColor rgb="FFFFFFFF"/>
        <bgColor rgb="FFFFFFCC"/>
      </patternFill>
    </fill>
    <fill>
      <patternFill patternType="solid">
        <fgColor rgb="FF1F3864"/>
      </patternFill>
    </fill>
    <fill>
      <patternFill patternType="solid">
        <fgColor rgb="FF2E5FA3"/>
      </patternFill>
    </fill>
    <fill>
      <patternFill patternType="solid">
        <fgColor rgb="FFDEEAF1"/>
      </patternFill>
    </fill>
    <fill>
      <patternFill patternType="solid">
        <fgColor rgb="FFF2F2F2"/>
      </patternFill>
    </fill>
    <fill>
      <patternFill patternType="solid">
        <fgColor rgb="FFFFFFFF"/>
      </patternFill>
    </fill>
    <fill>
      <patternFill patternType="solid">
        <fgColor rgb="FFBDD7EE"/>
      </patternFill>
    </fill>
    <fill>
      <patternFill patternType="solid">
        <fgColor rgb="FFEBF3FB"/>
      </patternFill>
    </fill>
    <fill>
      <patternFill patternType="solid">
        <fgColor rgb="FFE2EFDA"/>
      </patternFill>
    </fill>
    <fill>
      <patternFill patternType="solid">
        <fgColor rgb="FFFFF2CC"/>
      </patternFill>
    </fill>
    <fill>
      <patternFill patternType="solid">
        <fgColor rgb="FFFCE4D6"/>
      </patternFill>
    </fill>
  </fills>
  <borders count="47">
    <border>
      <left/>
      <right/>
      <top/>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right style="thin">
        <color auto="1"/>
      </right>
      <top/>
      <bottom/>
      <diagonal/>
    </border>
    <border>
      <left style="thin">
        <color auto="1"/>
      </left>
      <right style="medium">
        <color auto="1"/>
      </right>
      <top/>
      <bottom/>
      <diagonal/>
    </border>
    <border>
      <left style="thin">
        <color auto="1"/>
      </left>
      <right style="thin">
        <color auto="1"/>
      </right>
      <top style="medium">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style="thin">
        <color auto="1"/>
      </bottom>
      <diagonal/>
    </border>
    <border>
      <left/>
      <right/>
      <top style="thin">
        <color auto="1"/>
      </top>
      <bottom style="thin">
        <color auto="1"/>
      </bottom>
      <diagonal/>
    </border>
    <border>
      <left style="thin">
        <color auto="1"/>
      </left>
      <right/>
      <top/>
      <bottom/>
      <diagonal/>
    </border>
    <border>
      <left/>
      <right style="thin">
        <color auto="1"/>
      </right>
      <top style="medium">
        <color auto="1"/>
      </top>
      <bottom/>
      <diagonal/>
    </border>
    <border>
      <left style="medium">
        <color auto="1"/>
      </left>
      <right/>
      <top/>
      <bottom/>
      <diagonal/>
    </border>
    <border>
      <left style="medium">
        <color auto="1"/>
      </left>
      <right style="thin">
        <color auto="1"/>
      </right>
      <top/>
      <bottom style="medium">
        <color auto="1"/>
      </bottom>
      <diagonal/>
    </border>
    <border>
      <left/>
      <right style="thin">
        <color auto="1"/>
      </right>
      <top style="medium">
        <color auto="1"/>
      </top>
      <bottom style="thin">
        <color auto="1"/>
      </bottom>
      <diagonal/>
    </border>
    <border>
      <left style="thin">
        <color auto="1"/>
      </left>
      <right/>
      <top/>
      <bottom style="thin">
        <color auto="1"/>
      </bottom>
      <diagonal/>
    </border>
    <border>
      <left style="medium">
        <color auto="1"/>
      </left>
      <right/>
      <top/>
      <bottom style="medium">
        <color auto="1"/>
      </bottom>
      <diagonal/>
    </border>
    <border>
      <left style="thin">
        <color rgb="FFBFBFBF"/>
      </left>
      <right style="thin">
        <color rgb="FFBFBFBF"/>
      </right>
      <top style="thin">
        <color rgb="FFBFBFBF"/>
      </top>
      <bottom style="thin">
        <color rgb="FFBFBFBF"/>
      </bottom>
      <diagonal/>
    </border>
  </borders>
  <cellStyleXfs count="56">
    <xf numFmtId="0" fontId="0" fillId="0" borderId="0"/>
    <xf numFmtId="0" fontId="1" fillId="0" borderId="1"/>
    <xf numFmtId="0" fontId="1" fillId="0" borderId="1"/>
    <xf numFmtId="168" fontId="1" fillId="0" borderId="0"/>
    <xf numFmtId="168" fontId="1" fillId="0" borderId="0"/>
    <xf numFmtId="168" fontId="1" fillId="0" borderId="0"/>
    <xf numFmtId="168" fontId="1" fillId="0" borderId="0"/>
    <xf numFmtId="168" fontId="1" fillId="0" borderId="0"/>
    <xf numFmtId="166" fontId="37" fillId="0" borderId="0"/>
    <xf numFmtId="166" fontId="37" fillId="0" borderId="0"/>
    <xf numFmtId="166" fontId="37" fillId="0" borderId="0"/>
    <xf numFmtId="166" fontId="37" fillId="0" borderId="0"/>
    <xf numFmtId="166" fontId="37" fillId="0" borderId="0"/>
    <xf numFmtId="166" fontId="37" fillId="0" borderId="0"/>
    <xf numFmtId="166" fontId="37" fillId="0" borderId="0"/>
    <xf numFmtId="166" fontId="37" fillId="0" borderId="0"/>
    <xf numFmtId="168" fontId="1" fillId="0" borderId="0"/>
    <xf numFmtId="168" fontId="1" fillId="0" borderId="0"/>
    <xf numFmtId="168" fontId="1" fillId="0" borderId="0"/>
    <xf numFmtId="168" fontId="1" fillId="0" borderId="0"/>
    <xf numFmtId="168" fontId="1" fillId="0" borderId="0"/>
    <xf numFmtId="168" fontId="1" fillId="0" borderId="0"/>
    <xf numFmtId="166" fontId="37" fillId="0" borderId="0"/>
    <xf numFmtId="166" fontId="37" fillId="0" borderId="0"/>
    <xf numFmtId="166" fontId="37" fillId="0" borderId="0"/>
    <xf numFmtId="166" fontId="37" fillId="0" borderId="0"/>
    <xf numFmtId="166" fontId="37" fillId="0" borderId="0"/>
    <xf numFmtId="166" fontId="37" fillId="0" borderId="0"/>
    <xf numFmtId="166" fontId="37" fillId="0" borderId="0"/>
    <xf numFmtId="166" fontId="37" fillId="0" borderId="0"/>
    <xf numFmtId="166" fontId="37" fillId="0" borderId="0"/>
    <xf numFmtId="166" fontId="37" fillId="0" borderId="0"/>
    <xf numFmtId="166" fontId="37" fillId="0" borderId="0"/>
    <xf numFmtId="166" fontId="37" fillId="0" borderId="0"/>
    <xf numFmtId="166" fontId="37" fillId="0" borderId="0"/>
    <xf numFmtId="166" fontId="37" fillId="0" borderId="0"/>
    <xf numFmtId="166" fontId="37" fillId="0" borderId="0"/>
    <xf numFmtId="168" fontId="1" fillId="0" borderId="0"/>
    <xf numFmtId="168" fontId="1" fillId="0" borderId="0"/>
    <xf numFmtId="169" fontId="37" fillId="0" borderId="0"/>
    <xf numFmtId="0" fontId="2" fillId="0" borderId="0"/>
    <xf numFmtId="170" fontId="37" fillId="0" borderId="0"/>
    <xf numFmtId="0" fontId="1" fillId="0" borderId="0"/>
    <xf numFmtId="0" fontId="3" fillId="0" borderId="0"/>
    <xf numFmtId="0" fontId="1" fillId="0" borderId="0"/>
    <xf numFmtId="0" fontId="1" fillId="0" borderId="0"/>
    <xf numFmtId="0" fontId="1" fillId="0" borderId="0"/>
    <xf numFmtId="0" fontId="1" fillId="0" borderId="0"/>
    <xf numFmtId="0" fontId="37" fillId="0" borderId="0"/>
    <xf numFmtId="0" fontId="37" fillId="0" borderId="0"/>
    <xf numFmtId="0" fontId="1" fillId="0" borderId="0"/>
    <xf numFmtId="0" fontId="37" fillId="0" borderId="0"/>
    <xf numFmtId="3" fontId="4" fillId="0" borderId="2"/>
    <xf numFmtId="9" fontId="1" fillId="0" borderId="0"/>
    <xf numFmtId="9" fontId="37" fillId="0" borderId="0"/>
    <xf numFmtId="9" fontId="37" fillId="0" borderId="0"/>
  </cellStyleXfs>
  <cellXfs count="234">
    <xf numFmtId="0" fontId="0" fillId="0" borderId="0" xfId="0" applyAlignment="1"/>
    <xf numFmtId="0" fontId="0" fillId="0" borderId="0" xfId="0" applyAlignment="1"/>
    <xf numFmtId="0" fontId="0" fillId="0" borderId="0" xfId="0"/>
    <xf numFmtId="0" fontId="5" fillId="2" borderId="2" xfId="0" applyFont="1" applyFill="1" applyBorder="1" applyAlignment="1">
      <alignment vertical="center" wrapText="1"/>
    </xf>
    <xf numFmtId="0" fontId="6" fillId="2" borderId="3" xfId="0" applyFont="1" applyFill="1" applyBorder="1" applyAlignment="1">
      <alignment horizontal="center" vertical="center"/>
    </xf>
    <xf numFmtId="0" fontId="7" fillId="2" borderId="4" xfId="0" applyFont="1" applyFill="1" applyBorder="1" applyAlignment="1">
      <alignment horizontal="center" vertical="center" wrapText="1"/>
    </xf>
    <xf numFmtId="0" fontId="8" fillId="2" borderId="4" xfId="0" applyFont="1" applyFill="1" applyBorder="1" applyAlignment="1">
      <alignment horizontal="justify" vertical="center" wrapText="1"/>
    </xf>
    <xf numFmtId="0" fontId="9" fillId="2" borderId="4" xfId="0" applyFont="1" applyFill="1" applyBorder="1" applyAlignment="1">
      <alignment horizontal="left" vertical="top" wrapText="1" indent="3"/>
    </xf>
    <xf numFmtId="0" fontId="11" fillId="2" borderId="3" xfId="0" applyFont="1" applyFill="1" applyBorder="1" applyAlignment="1">
      <alignment vertical="center" wrapText="1"/>
    </xf>
    <xf numFmtId="0" fontId="9" fillId="2" borderId="5" xfId="0" applyFont="1" applyFill="1" applyBorder="1" applyAlignment="1">
      <alignment horizontal="left" vertical="top" wrapText="1" indent="3"/>
    </xf>
    <xf numFmtId="0" fontId="8" fillId="2" borderId="4" xfId="0" applyFont="1" applyFill="1" applyBorder="1" applyAlignment="1">
      <alignment vertical="center" wrapText="1"/>
    </xf>
    <xf numFmtId="164" fontId="0" fillId="0" borderId="0" xfId="0" applyNumberFormat="1" applyAlignment="1"/>
    <xf numFmtId="0" fontId="10" fillId="2" borderId="5" xfId="0" applyFont="1" applyFill="1" applyBorder="1" applyAlignment="1">
      <alignment horizontal="left" vertical="center" wrapText="1" indent="3"/>
    </xf>
    <xf numFmtId="2" fontId="0" fillId="0" borderId="0" xfId="0" applyNumberFormat="1" applyAlignment="1"/>
    <xf numFmtId="0" fontId="9" fillId="2" borderId="4" xfId="0" applyFont="1" applyFill="1" applyBorder="1" applyAlignment="1">
      <alignment horizontal="left" vertical="center" wrapText="1" indent="3"/>
    </xf>
    <xf numFmtId="0" fontId="9" fillId="2" borderId="5" xfId="0" applyFont="1" applyFill="1" applyBorder="1" applyAlignment="1">
      <alignment horizontal="left" vertical="center" wrapText="1" indent="3"/>
    </xf>
    <xf numFmtId="0" fontId="8" fillId="2" borderId="4" xfId="0" applyFont="1" applyFill="1" applyBorder="1" applyAlignment="1">
      <alignment horizontal="left" vertical="center" wrapText="1" indent="3"/>
    </xf>
    <xf numFmtId="0" fontId="0" fillId="0" borderId="0" xfId="0" applyAlignment="1">
      <alignment wrapText="1"/>
    </xf>
    <xf numFmtId="0" fontId="12" fillId="3" borderId="2" xfId="0" applyFont="1" applyFill="1" applyBorder="1" applyAlignment="1">
      <alignment horizontal="center" vertical="center" wrapText="1"/>
    </xf>
    <xf numFmtId="0" fontId="12" fillId="3" borderId="2" xfId="0" applyFont="1" applyFill="1" applyBorder="1" applyAlignment="1">
      <alignment horizontal="left" vertical="center" wrapText="1"/>
    </xf>
    <xf numFmtId="0" fontId="13" fillId="0" borderId="0" xfId="0" applyFont="1" applyAlignment="1"/>
    <xf numFmtId="0" fontId="14" fillId="0" borderId="2" xfId="0" applyFont="1" applyBorder="1" applyAlignment="1">
      <alignment vertical="center" wrapText="1"/>
    </xf>
    <xf numFmtId="9" fontId="14" fillId="0" borderId="2" xfId="0" applyNumberFormat="1" applyFont="1" applyBorder="1" applyAlignment="1">
      <alignment horizontal="center" vertical="center" wrapText="1"/>
    </xf>
    <xf numFmtId="0" fontId="14" fillId="0" borderId="2" xfId="0" applyFont="1" applyBorder="1" applyAlignment="1">
      <alignment horizontal="left" vertical="center" wrapText="1"/>
    </xf>
    <xf numFmtId="0" fontId="14" fillId="0" borderId="2" xfId="0" applyFont="1" applyBorder="1" applyAlignment="1">
      <alignment horizontal="center" vertical="center" wrapText="1"/>
    </xf>
    <xf numFmtId="0" fontId="14" fillId="0" borderId="2" xfId="0" applyFont="1" applyBorder="1" applyAlignment="1">
      <alignment vertical="top" wrapText="1"/>
    </xf>
    <xf numFmtId="3" fontId="14" fillId="0" borderId="6" xfId="0" applyNumberFormat="1" applyFont="1" applyBorder="1" applyAlignment="1">
      <alignment horizontal="center" vertical="center" wrapText="1"/>
    </xf>
    <xf numFmtId="0" fontId="16" fillId="4" borderId="2" xfId="0" applyFont="1" applyFill="1" applyBorder="1" applyAlignment="1">
      <alignment horizontal="center" vertical="center" wrapText="1"/>
    </xf>
    <xf numFmtId="0" fontId="16" fillId="4" borderId="2" xfId="0" applyFont="1" applyFill="1" applyBorder="1" applyAlignment="1">
      <alignment horizontal="center" vertical="center"/>
    </xf>
    <xf numFmtId="164" fontId="17" fillId="4" borderId="2" xfId="0" applyNumberFormat="1" applyFont="1" applyFill="1" applyBorder="1" applyAlignment="1">
      <alignment horizontal="center" vertical="center"/>
    </xf>
    <xf numFmtId="0" fontId="17" fillId="4" borderId="2" xfId="0" applyFont="1" applyFill="1" applyBorder="1" applyAlignment="1">
      <alignment horizontal="center" vertical="center"/>
    </xf>
    <xf numFmtId="0" fontId="19" fillId="0" borderId="0" xfId="0" applyFont="1" applyAlignment="1"/>
    <xf numFmtId="0" fontId="18" fillId="0" borderId="2" xfId="0" applyFont="1" applyBorder="1" applyAlignment="1">
      <alignment horizontal="center" vertical="center" wrapText="1"/>
    </xf>
    <xf numFmtId="0" fontId="13" fillId="5" borderId="2" xfId="0" applyFont="1" applyFill="1" applyBorder="1" applyAlignment="1">
      <alignment horizontal="right" vertical="center" wrapText="1"/>
    </xf>
    <xf numFmtId="0" fontId="13" fillId="5" borderId="2" xfId="0" applyFont="1" applyFill="1" applyBorder="1" applyAlignment="1">
      <alignment horizontal="center" vertical="center" wrapText="1"/>
    </xf>
    <xf numFmtId="9" fontId="13" fillId="5" borderId="2" xfId="0" applyNumberFormat="1" applyFont="1" applyFill="1" applyBorder="1" applyAlignment="1">
      <alignment horizontal="center" vertical="center" wrapText="1"/>
    </xf>
    <xf numFmtId="0" fontId="13" fillId="6" borderId="2" xfId="0" applyFont="1" applyFill="1" applyBorder="1" applyAlignment="1">
      <alignment horizontal="right" vertical="center" wrapText="1"/>
    </xf>
    <xf numFmtId="0" fontId="13" fillId="6" borderId="2" xfId="0" applyFont="1" applyFill="1" applyBorder="1" applyAlignment="1">
      <alignment horizontal="center" vertical="center" wrapText="1"/>
    </xf>
    <xf numFmtId="0" fontId="11" fillId="0" borderId="2" xfId="0" applyFont="1" applyBorder="1" applyAlignment="1">
      <alignment horizontal="center" vertical="center"/>
    </xf>
    <xf numFmtId="9" fontId="13" fillId="6" borderId="2" xfId="0" applyNumberFormat="1" applyFont="1" applyFill="1" applyBorder="1" applyAlignment="1">
      <alignment horizontal="center" vertical="center" wrapText="1"/>
    </xf>
    <xf numFmtId="0" fontId="0" fillId="0" borderId="8" xfId="0" applyBorder="1" applyAlignment="1">
      <alignment horizontal="center" wrapText="1"/>
    </xf>
    <xf numFmtId="0" fontId="0" fillId="7" borderId="10" xfId="0" applyFill="1" applyBorder="1" applyAlignment="1"/>
    <xf numFmtId="0" fontId="11" fillId="7" borderId="10" xfId="0" applyFont="1" applyFill="1" applyBorder="1" applyAlignment="1">
      <alignment horizontal="center" vertical="center"/>
    </xf>
    <xf numFmtId="0" fontId="0" fillId="7" borderId="11" xfId="0" applyFill="1" applyBorder="1" applyAlignment="1"/>
    <xf numFmtId="0" fontId="16" fillId="4" borderId="16" xfId="0" applyFont="1" applyFill="1" applyBorder="1" applyAlignment="1" applyProtection="1">
      <alignment horizontal="center" vertical="center" wrapText="1"/>
      <protection locked="0"/>
    </xf>
    <xf numFmtId="0" fontId="20" fillId="4" borderId="16" xfId="0" applyFont="1" applyFill="1" applyBorder="1" applyAlignment="1">
      <alignment horizontal="center" vertical="center" wrapText="1"/>
    </xf>
    <xf numFmtId="0" fontId="20" fillId="4" borderId="16" xfId="0" applyFont="1" applyFill="1" applyBorder="1" applyAlignment="1">
      <alignment horizontal="center" vertical="center"/>
    </xf>
    <xf numFmtId="0" fontId="20" fillId="4" borderId="17" xfId="0" applyFont="1" applyFill="1" applyBorder="1" applyAlignment="1">
      <alignment horizontal="center" vertical="center"/>
    </xf>
    <xf numFmtId="0" fontId="20" fillId="4" borderId="18" xfId="0" applyFont="1" applyFill="1" applyBorder="1" applyAlignment="1">
      <alignment horizontal="center" vertical="center"/>
    </xf>
    <xf numFmtId="0" fontId="20" fillId="4" borderId="19" xfId="0" applyFont="1" applyFill="1" applyBorder="1" applyAlignment="1">
      <alignment horizontal="center" vertical="center"/>
    </xf>
    <xf numFmtId="0" fontId="21" fillId="4" borderId="14" xfId="0" applyFont="1" applyFill="1" applyBorder="1" applyAlignment="1">
      <alignment horizontal="right" vertical="top" wrapText="1"/>
    </xf>
    <xf numFmtId="0" fontId="21" fillId="4" borderId="14" xfId="0" applyFont="1" applyFill="1" applyBorder="1" applyAlignment="1">
      <alignment horizontal="center" wrapText="1"/>
    </xf>
    <xf numFmtId="3" fontId="21" fillId="4" borderId="14" xfId="0" applyNumberFormat="1" applyFont="1" applyFill="1" applyBorder="1" applyAlignment="1">
      <alignment horizontal="center" wrapText="1"/>
    </xf>
    <xf numFmtId="1" fontId="22" fillId="4" borderId="14" xfId="0" applyNumberFormat="1" applyFont="1" applyFill="1" applyBorder="1" applyAlignment="1">
      <alignment horizontal="center" wrapText="1"/>
    </xf>
    <xf numFmtId="0" fontId="21" fillId="6" borderId="2" xfId="0" applyFont="1" applyFill="1" applyBorder="1" applyAlignment="1">
      <alignment horizontal="right" vertical="top" wrapText="1"/>
    </xf>
    <xf numFmtId="0" fontId="21" fillId="0" borderId="2" xfId="0" applyFont="1" applyBorder="1" applyAlignment="1">
      <alignment horizontal="center" wrapText="1"/>
    </xf>
    <xf numFmtId="0" fontId="21" fillId="6" borderId="2" xfId="0" applyFont="1" applyFill="1" applyBorder="1" applyAlignment="1">
      <alignment horizontal="center" wrapText="1"/>
    </xf>
    <xf numFmtId="1" fontId="22" fillId="6" borderId="2" xfId="0" applyNumberFormat="1" applyFont="1" applyFill="1" applyBorder="1" applyAlignment="1">
      <alignment horizontal="center" wrapText="1"/>
    </xf>
    <xf numFmtId="0" fontId="21" fillId="8" borderId="16" xfId="0" applyFont="1" applyFill="1" applyBorder="1" applyAlignment="1">
      <alignment horizontal="right" vertical="top" wrapText="1"/>
    </xf>
    <xf numFmtId="9" fontId="21" fillId="8" borderId="16" xfId="0" applyNumberFormat="1" applyFont="1" applyFill="1" applyBorder="1" applyAlignment="1">
      <alignment horizontal="center" wrapText="1"/>
    </xf>
    <xf numFmtId="9" fontId="22" fillId="8" borderId="16" xfId="0" applyNumberFormat="1" applyFont="1" applyFill="1" applyBorder="1" applyAlignment="1">
      <alignment horizontal="center" wrapText="1"/>
    </xf>
    <xf numFmtId="0" fontId="20" fillId="9" borderId="22" xfId="0" applyFont="1" applyFill="1" applyBorder="1" applyAlignment="1">
      <alignment horizontal="center" vertical="center"/>
    </xf>
    <xf numFmtId="0" fontId="20" fillId="9" borderId="23" xfId="0" applyFont="1" applyFill="1" applyBorder="1" applyAlignment="1" applyProtection="1">
      <alignment horizontal="left" vertical="center" wrapText="1"/>
      <protection locked="0"/>
    </xf>
    <xf numFmtId="0" fontId="20" fillId="9" borderId="23" xfId="0" applyFont="1" applyFill="1" applyBorder="1" applyAlignment="1" applyProtection="1">
      <alignment horizontal="center" vertical="center" wrapText="1"/>
      <protection locked="0"/>
    </xf>
    <xf numFmtId="0" fontId="20" fillId="9" borderId="23" xfId="0" applyFont="1" applyFill="1" applyBorder="1" applyAlignment="1">
      <alignment horizontal="right" vertical="top" wrapText="1"/>
    </xf>
    <xf numFmtId="9" fontId="20" fillId="9" borderId="23" xfId="0" applyNumberFormat="1" applyFont="1" applyFill="1" applyBorder="1" applyAlignment="1">
      <alignment horizontal="center" wrapText="1"/>
    </xf>
    <xf numFmtId="9" fontId="13" fillId="9" borderId="23" xfId="0" applyNumberFormat="1" applyFont="1" applyFill="1" applyBorder="1" applyAlignment="1">
      <alignment horizontal="center" wrapText="1"/>
    </xf>
    <xf numFmtId="0" fontId="20" fillId="9" borderId="23" xfId="0" applyFont="1" applyFill="1" applyBorder="1" applyAlignment="1" applyProtection="1">
      <alignment horizontal="center" vertical="center"/>
      <protection locked="0"/>
    </xf>
    <xf numFmtId="0" fontId="20" fillId="9" borderId="23" xfId="0" applyFont="1" applyFill="1" applyBorder="1" applyAlignment="1">
      <alignment horizontal="center" vertical="center"/>
    </xf>
    <xf numFmtId="0" fontId="20" fillId="0" borderId="24" xfId="0" applyFont="1" applyBorder="1" applyAlignment="1">
      <alignment horizontal="center" vertical="center"/>
    </xf>
    <xf numFmtId="0" fontId="20" fillId="0" borderId="23" xfId="0" applyFont="1" applyBorder="1" applyAlignment="1">
      <alignment horizontal="center" vertical="center"/>
    </xf>
    <xf numFmtId="0" fontId="20" fillId="4" borderId="25" xfId="0" applyFont="1" applyFill="1" applyBorder="1" applyAlignment="1">
      <alignment horizontal="center" vertical="center"/>
    </xf>
    <xf numFmtId="0" fontId="20" fillId="4" borderId="14" xfId="0" applyFont="1" applyFill="1" applyBorder="1" applyAlignment="1">
      <alignment horizontal="right" vertical="top" wrapText="1"/>
    </xf>
    <xf numFmtId="0" fontId="20" fillId="4" borderId="14" xfId="0" applyFont="1" applyFill="1" applyBorder="1" applyAlignment="1">
      <alignment horizontal="center" wrapText="1"/>
    </xf>
    <xf numFmtId="3" fontId="20" fillId="4" borderId="14" xfId="0" applyNumberFormat="1" applyFont="1" applyFill="1" applyBorder="1" applyAlignment="1">
      <alignment horizontal="center" wrapText="1"/>
    </xf>
    <xf numFmtId="1" fontId="13" fillId="4" borderId="14" xfId="0" applyNumberFormat="1" applyFont="1" applyFill="1" applyBorder="1" applyAlignment="1">
      <alignment horizontal="center" wrapText="1"/>
    </xf>
    <xf numFmtId="0" fontId="20" fillId="6" borderId="2" xfId="0" applyFont="1" applyFill="1" applyBorder="1" applyAlignment="1">
      <alignment horizontal="right" vertical="top" wrapText="1"/>
    </xf>
    <xf numFmtId="0" fontId="20" fillId="0" borderId="2" xfId="0" applyFont="1" applyBorder="1" applyAlignment="1">
      <alignment horizontal="center" wrapText="1"/>
    </xf>
    <xf numFmtId="0" fontId="20" fillId="6" borderId="2" xfId="0" applyFont="1" applyFill="1" applyBorder="1" applyAlignment="1">
      <alignment horizontal="center" wrapText="1"/>
    </xf>
    <xf numFmtId="1" fontId="13" fillId="6" borderId="2" xfId="0" applyNumberFormat="1" applyFont="1" applyFill="1" applyBorder="1" applyAlignment="1">
      <alignment horizontal="center" wrapText="1"/>
    </xf>
    <xf numFmtId="0" fontId="20" fillId="8" borderId="16" xfId="0" applyFont="1" applyFill="1" applyBorder="1" applyAlignment="1">
      <alignment horizontal="right" vertical="top" wrapText="1"/>
    </xf>
    <xf numFmtId="9" fontId="20" fillId="8" borderId="16" xfId="0" applyNumberFormat="1" applyFont="1" applyFill="1" applyBorder="1" applyAlignment="1">
      <alignment horizontal="center" wrapText="1"/>
    </xf>
    <xf numFmtId="9" fontId="13" fillId="8" borderId="16" xfId="0" applyNumberFormat="1" applyFont="1" applyFill="1" applyBorder="1" applyAlignment="1">
      <alignment horizontal="center" wrapText="1"/>
    </xf>
    <xf numFmtId="0" fontId="20" fillId="8" borderId="27" xfId="0" applyFont="1" applyFill="1" applyBorder="1" applyAlignment="1">
      <alignment horizontal="right" vertical="top" wrapText="1"/>
    </xf>
    <xf numFmtId="9" fontId="20" fillId="8" borderId="27" xfId="0" applyNumberFormat="1" applyFont="1" applyFill="1" applyBorder="1" applyAlignment="1">
      <alignment horizontal="center" wrapText="1"/>
    </xf>
    <xf numFmtId="9" fontId="13" fillId="8" borderId="27" xfId="0" applyNumberFormat="1" applyFont="1" applyFill="1" applyBorder="1" applyAlignment="1">
      <alignment horizontal="center" wrapText="1"/>
    </xf>
    <xf numFmtId="0" fontId="23" fillId="10" borderId="31" xfId="0" applyFont="1" applyFill="1" applyBorder="1" applyAlignment="1">
      <alignment horizontal="right"/>
    </xf>
    <xf numFmtId="0" fontId="23" fillId="11" borderId="14" xfId="0" applyFont="1" applyFill="1" applyBorder="1" applyAlignment="1">
      <alignment horizontal="center"/>
    </xf>
    <xf numFmtId="9" fontId="23" fillId="11" borderId="32" xfId="0" applyNumberFormat="1" applyFont="1" applyFill="1" applyBorder="1" applyAlignment="1">
      <alignment horizontal="center"/>
    </xf>
    <xf numFmtId="0" fontId="23" fillId="6" borderId="33" xfId="0" applyFont="1" applyFill="1" applyBorder="1" applyAlignment="1">
      <alignment horizontal="right"/>
    </xf>
    <xf numFmtId="0" fontId="23" fillId="12" borderId="2" xfId="0" applyFont="1" applyFill="1" applyBorder="1" applyAlignment="1">
      <alignment horizontal="center"/>
    </xf>
    <xf numFmtId="0" fontId="23" fillId="12" borderId="34" xfId="0" applyFont="1" applyFill="1" applyBorder="1" applyAlignment="1">
      <alignment horizontal="center"/>
    </xf>
    <xf numFmtId="0" fontId="23" fillId="8" borderId="35" xfId="0" applyFont="1" applyFill="1" applyBorder="1" applyAlignment="1"/>
    <xf numFmtId="9" fontId="23" fillId="8" borderId="16" xfId="0" applyNumberFormat="1" applyFont="1" applyFill="1" applyBorder="1" applyAlignment="1">
      <alignment horizontal="center"/>
    </xf>
    <xf numFmtId="0" fontId="23" fillId="8" borderId="16" xfId="0" applyFont="1" applyFill="1" applyBorder="1" applyAlignment="1">
      <alignment horizontal="center"/>
    </xf>
    <xf numFmtId="0" fontId="23" fillId="8" borderId="36" xfId="0" applyFont="1" applyFill="1" applyBorder="1" applyAlignment="1">
      <alignment horizontal="center"/>
    </xf>
    <xf numFmtId="0" fontId="0" fillId="0" borderId="0" xfId="0" applyAlignment="1" applyProtection="1">
      <protection locked="0"/>
    </xf>
    <xf numFmtId="0" fontId="0" fillId="4" borderId="2" xfId="0" applyFill="1" applyBorder="1" applyAlignment="1">
      <alignment horizontal="center" vertical="center"/>
    </xf>
    <xf numFmtId="0" fontId="24" fillId="12" borderId="2" xfId="0" applyFont="1" applyFill="1" applyBorder="1" applyAlignment="1">
      <alignment horizontal="left" vertical="top" wrapText="1"/>
    </xf>
    <xf numFmtId="0" fontId="24" fillId="0" borderId="2" xfId="0" applyFont="1" applyBorder="1" applyAlignment="1">
      <alignment horizontal="center" vertical="center" wrapText="1"/>
    </xf>
    <xf numFmtId="0" fontId="24" fillId="12" borderId="2" xfId="0" applyFont="1" applyFill="1" applyBorder="1" applyAlignment="1">
      <alignment horizontal="center" vertical="center" wrapText="1"/>
    </xf>
    <xf numFmtId="3" fontId="24" fillId="4" borderId="2" xfId="0" applyNumberFormat="1" applyFont="1" applyFill="1" applyBorder="1" applyAlignment="1">
      <alignment horizontal="center" vertical="center" wrapText="1"/>
    </xf>
    <xf numFmtId="3" fontId="20" fillId="4" borderId="2" xfId="0" applyNumberFormat="1" applyFont="1" applyFill="1" applyBorder="1" applyAlignment="1">
      <alignment horizontal="center" vertical="center" wrapText="1"/>
    </xf>
    <xf numFmtId="3" fontId="24" fillId="0" borderId="2" xfId="0" applyNumberFormat="1" applyFont="1" applyBorder="1" applyAlignment="1">
      <alignment horizontal="center" vertical="center" wrapText="1"/>
    </xf>
    <xf numFmtId="3" fontId="25" fillId="0" borderId="2" xfId="0" applyNumberFormat="1" applyFont="1" applyBorder="1" applyAlignment="1">
      <alignment horizontal="center" vertical="center" wrapText="1"/>
    </xf>
    <xf numFmtId="0" fontId="0" fillId="0" borderId="2" xfId="0" applyBorder="1" applyAlignment="1">
      <alignment wrapText="1"/>
    </xf>
    <xf numFmtId="0" fontId="24" fillId="0" borderId="2" xfId="0" applyFont="1" applyBorder="1" applyAlignment="1">
      <alignment horizontal="left" vertical="top" wrapText="1"/>
    </xf>
    <xf numFmtId="0" fontId="0" fillId="0" borderId="2" xfId="0" applyBorder="1" applyAlignment="1"/>
    <xf numFmtId="0" fontId="24" fillId="0" borderId="2" xfId="0" applyFont="1" applyBorder="1" applyAlignment="1">
      <alignment horizontal="center" vertical="center"/>
    </xf>
    <xf numFmtId="0" fontId="0" fillId="0" borderId="0" xfId="0" applyAlignment="1">
      <alignment horizontal="right"/>
    </xf>
    <xf numFmtId="3" fontId="0" fillId="0" borderId="0" xfId="0" applyNumberFormat="1" applyAlignment="1"/>
    <xf numFmtId="0" fontId="30" fillId="13" borderId="46" xfId="0" applyFont="1" applyFill="1" applyBorder="1" applyAlignment="1">
      <alignment horizontal="center" vertical="center"/>
    </xf>
    <xf numFmtId="0" fontId="0" fillId="14" borderId="0" xfId="0" applyFill="1"/>
    <xf numFmtId="0" fontId="31" fillId="17" borderId="46" xfId="0" applyFont="1" applyFill="1" applyBorder="1" applyAlignment="1">
      <alignment horizontal="center"/>
    </xf>
    <xf numFmtId="0" fontId="32" fillId="17" borderId="46" xfId="0" applyFont="1" applyFill="1" applyBorder="1" applyAlignment="1">
      <alignment horizontal="left" vertical="center" wrapText="1" indent="2"/>
    </xf>
    <xf numFmtId="3" fontId="32" fillId="17" borderId="46" xfId="0" applyNumberFormat="1" applyFont="1" applyFill="1" applyBorder="1" applyAlignment="1">
      <alignment horizontal="right"/>
    </xf>
    <xf numFmtId="171" fontId="32" fillId="17" borderId="46" xfId="0" applyNumberFormat="1" applyFont="1" applyFill="1" applyBorder="1" applyAlignment="1">
      <alignment horizontal="right"/>
    </xf>
    <xf numFmtId="172" fontId="32" fillId="17" borderId="46" xfId="0" applyNumberFormat="1" applyFont="1" applyFill="1" applyBorder="1" applyAlignment="1">
      <alignment horizontal="center"/>
    </xf>
    <xf numFmtId="0" fontId="31" fillId="15" borderId="46" xfId="0" applyFont="1" applyFill="1" applyBorder="1" applyAlignment="1">
      <alignment horizontal="center"/>
    </xf>
    <xf numFmtId="0" fontId="32" fillId="15" borderId="46" xfId="0" applyFont="1" applyFill="1" applyBorder="1" applyAlignment="1">
      <alignment horizontal="left" vertical="center" wrapText="1" indent="2"/>
    </xf>
    <xf numFmtId="3" fontId="32" fillId="15" borderId="46" xfId="0" applyNumberFormat="1" applyFont="1" applyFill="1" applyBorder="1" applyAlignment="1">
      <alignment horizontal="right"/>
    </xf>
    <xf numFmtId="171" fontId="32" fillId="15" borderId="46" xfId="0" applyNumberFormat="1" applyFont="1" applyFill="1" applyBorder="1" applyAlignment="1">
      <alignment horizontal="right"/>
    </xf>
    <xf numFmtId="172" fontId="32" fillId="15" borderId="46" xfId="0" applyNumberFormat="1" applyFont="1" applyFill="1" applyBorder="1" applyAlignment="1">
      <alignment horizontal="center"/>
    </xf>
    <xf numFmtId="0" fontId="0" fillId="18" borderId="0" xfId="0" applyFill="1"/>
    <xf numFmtId="0" fontId="33" fillId="18" borderId="46" xfId="0" applyFont="1" applyFill="1" applyBorder="1" applyAlignment="1">
      <alignment horizontal="left" indent="1"/>
    </xf>
    <xf numFmtId="3" fontId="33" fillId="18" borderId="46" xfId="0" applyNumberFormat="1" applyFont="1" applyFill="1" applyBorder="1" applyAlignment="1">
      <alignment horizontal="right"/>
    </xf>
    <xf numFmtId="171" fontId="33" fillId="18" borderId="46" xfId="0" applyNumberFormat="1" applyFont="1" applyFill="1" applyBorder="1" applyAlignment="1">
      <alignment horizontal="right"/>
    </xf>
    <xf numFmtId="172" fontId="33" fillId="18" borderId="46" xfId="0" applyNumberFormat="1" applyFont="1" applyFill="1" applyBorder="1" applyAlignment="1">
      <alignment horizontal="center"/>
    </xf>
    <xf numFmtId="0" fontId="0" fillId="13" borderId="46" xfId="0" applyFill="1" applyBorder="1"/>
    <xf numFmtId="0" fontId="34" fillId="13" borderId="46" xfId="0" applyFont="1" applyFill="1" applyBorder="1" applyAlignment="1">
      <alignment horizontal="left" indent="1"/>
    </xf>
    <xf numFmtId="3" fontId="34" fillId="13" borderId="46" xfId="0" applyNumberFormat="1" applyFont="1" applyFill="1" applyBorder="1" applyAlignment="1">
      <alignment horizontal="right"/>
    </xf>
    <xf numFmtId="173" fontId="34" fillId="13" borderId="46" xfId="0" applyNumberFormat="1" applyFont="1" applyFill="1" applyBorder="1" applyAlignment="1">
      <alignment horizontal="right"/>
    </xf>
    <xf numFmtId="172" fontId="34" fillId="13" borderId="46" xfId="0" applyNumberFormat="1" applyFont="1" applyFill="1" applyBorder="1" applyAlignment="1">
      <alignment horizontal="center"/>
    </xf>
    <xf numFmtId="0" fontId="35" fillId="13" borderId="46" xfId="0" applyFont="1" applyFill="1" applyBorder="1" applyAlignment="1">
      <alignment horizontal="center"/>
    </xf>
    <xf numFmtId="3" fontId="36" fillId="15" borderId="46" xfId="0" applyNumberFormat="1" applyFont="1" applyFill="1" applyBorder="1" applyAlignment="1">
      <alignment horizontal="right"/>
    </xf>
    <xf numFmtId="171" fontId="36" fillId="15" borderId="46" xfId="0" applyNumberFormat="1" applyFont="1" applyFill="1" applyBorder="1" applyAlignment="1">
      <alignment horizontal="right"/>
    </xf>
    <xf numFmtId="172" fontId="36" fillId="15" borderId="46" xfId="0" applyNumberFormat="1" applyFont="1" applyFill="1" applyBorder="1" applyAlignment="1">
      <alignment horizontal="center"/>
    </xf>
    <xf numFmtId="3" fontId="36" fillId="19" borderId="46" xfId="0" applyNumberFormat="1" applyFont="1" applyFill="1" applyBorder="1" applyAlignment="1">
      <alignment horizontal="right"/>
    </xf>
    <xf numFmtId="171" fontId="36" fillId="19" borderId="46" xfId="0" applyNumberFormat="1" applyFont="1" applyFill="1" applyBorder="1" applyAlignment="1">
      <alignment horizontal="right"/>
    </xf>
    <xf numFmtId="172" fontId="36" fillId="19" borderId="46" xfId="0" applyNumberFormat="1" applyFont="1" applyFill="1" applyBorder="1" applyAlignment="1">
      <alignment horizontal="center"/>
    </xf>
    <xf numFmtId="3" fontId="36" fillId="20" borderId="46" xfId="0" applyNumberFormat="1" applyFont="1" applyFill="1" applyBorder="1" applyAlignment="1">
      <alignment horizontal="right"/>
    </xf>
    <xf numFmtId="171" fontId="36" fillId="20" borderId="46" xfId="0" applyNumberFormat="1" applyFont="1" applyFill="1" applyBorder="1" applyAlignment="1">
      <alignment horizontal="right"/>
    </xf>
    <xf numFmtId="172" fontId="36" fillId="20" borderId="46" xfId="0" applyNumberFormat="1" applyFont="1" applyFill="1" applyBorder="1" applyAlignment="1">
      <alignment horizontal="center"/>
    </xf>
    <xf numFmtId="3" fontId="36" fillId="21" borderId="46" xfId="0" applyNumberFormat="1" applyFont="1" applyFill="1" applyBorder="1" applyAlignment="1">
      <alignment horizontal="right"/>
    </xf>
    <xf numFmtId="171" fontId="36" fillId="21" borderId="46" xfId="0" applyNumberFormat="1" applyFont="1" applyFill="1" applyBorder="1" applyAlignment="1">
      <alignment horizontal="right"/>
    </xf>
    <xf numFmtId="172" fontId="36" fillId="21" borderId="46" xfId="0" applyNumberFormat="1" applyFont="1" applyFill="1" applyBorder="1" applyAlignment="1">
      <alignment horizontal="center"/>
    </xf>
    <xf numFmtId="3" fontId="36" fillId="22" borderId="46" xfId="0" applyNumberFormat="1" applyFont="1" applyFill="1" applyBorder="1" applyAlignment="1">
      <alignment horizontal="right"/>
    </xf>
    <xf numFmtId="171" fontId="36" fillId="22" borderId="46" xfId="0" applyNumberFormat="1" applyFont="1" applyFill="1" applyBorder="1" applyAlignment="1">
      <alignment horizontal="right"/>
    </xf>
    <xf numFmtId="172" fontId="36" fillId="22" borderId="46" xfId="0" applyNumberFormat="1" applyFont="1" applyFill="1" applyBorder="1" applyAlignment="1">
      <alignment horizontal="center"/>
    </xf>
    <xf numFmtId="3" fontId="36" fillId="16" borderId="46" xfId="0" applyNumberFormat="1" applyFont="1" applyFill="1" applyBorder="1" applyAlignment="1">
      <alignment horizontal="right"/>
    </xf>
    <xf numFmtId="171" fontId="36" fillId="16" borderId="46" xfId="0" applyNumberFormat="1" applyFont="1" applyFill="1" applyBorder="1" applyAlignment="1">
      <alignment horizontal="right"/>
    </xf>
    <xf numFmtId="172" fontId="36" fillId="16" borderId="46" xfId="0" applyNumberFormat="1" applyFont="1" applyFill="1" applyBorder="1" applyAlignment="1">
      <alignment horizontal="center"/>
    </xf>
    <xf numFmtId="3" fontId="35" fillId="13" borderId="46" xfId="0" applyNumberFormat="1" applyFont="1" applyFill="1" applyBorder="1" applyAlignment="1">
      <alignment horizontal="right"/>
    </xf>
    <xf numFmtId="173" fontId="35" fillId="13" borderId="46" xfId="0" applyNumberFormat="1" applyFont="1" applyFill="1" applyBorder="1" applyAlignment="1">
      <alignment horizontal="right"/>
    </xf>
    <xf numFmtId="172" fontId="35" fillId="13" borderId="46" xfId="0" applyNumberFormat="1" applyFont="1" applyFill="1" applyBorder="1" applyAlignment="1">
      <alignment horizontal="center"/>
    </xf>
    <xf numFmtId="0" fontId="14" fillId="0" borderId="2" xfId="0" applyFont="1" applyBorder="1" applyAlignment="1">
      <alignment horizontal="left" vertical="center" wrapText="1"/>
    </xf>
    <xf numFmtId="0" fontId="0" fillId="0" borderId="8" xfId="0" applyBorder="1"/>
    <xf numFmtId="0" fontId="0" fillId="0" borderId="23" xfId="0" applyBorder="1"/>
    <xf numFmtId="0" fontId="0" fillId="0" borderId="2" xfId="0" applyBorder="1" applyAlignment="1">
      <alignment horizontal="center"/>
    </xf>
    <xf numFmtId="0" fontId="11" fillId="0" borderId="2" xfId="0" applyFont="1" applyBorder="1" applyAlignment="1">
      <alignment horizontal="center" vertical="center"/>
    </xf>
    <xf numFmtId="0" fontId="18" fillId="0" borderId="2" xfId="0" applyFont="1" applyBorder="1" applyAlignment="1">
      <alignment horizontal="center" vertical="center" wrapText="1"/>
    </xf>
    <xf numFmtId="0" fontId="0" fillId="0" borderId="2" xfId="0" applyBorder="1" applyAlignment="1">
      <alignment horizontal="center" vertical="center" wrapText="1"/>
    </xf>
    <xf numFmtId="0" fontId="18" fillId="0" borderId="2" xfId="0" applyFont="1" applyBorder="1" applyAlignment="1">
      <alignment wrapText="1"/>
    </xf>
    <xf numFmtId="0" fontId="16" fillId="4" borderId="2" xfId="0" applyFont="1" applyFill="1" applyBorder="1" applyAlignment="1">
      <alignment horizontal="center" vertical="center" wrapText="1"/>
    </xf>
    <xf numFmtId="0" fontId="16" fillId="4" borderId="2" xfId="0" applyFont="1" applyFill="1" applyBorder="1" applyAlignment="1">
      <alignment horizontal="center" vertical="center"/>
    </xf>
    <xf numFmtId="0" fontId="11" fillId="0" borderId="2" xfId="0" applyFont="1" applyBorder="1" applyAlignment="1">
      <alignment horizontal="center"/>
    </xf>
    <xf numFmtId="0" fontId="15" fillId="0" borderId="7" xfId="0" applyFont="1" applyBorder="1" applyAlignment="1">
      <alignment horizontal="center"/>
    </xf>
    <xf numFmtId="0" fontId="0" fillId="0" borderId="7" xfId="0" applyBorder="1"/>
    <xf numFmtId="0" fontId="8" fillId="0" borderId="2" xfId="0" applyFont="1" applyBorder="1" applyAlignment="1">
      <alignment horizontal="center" vertical="center"/>
    </xf>
    <xf numFmtId="0" fontId="0" fillId="0" borderId="2" xfId="0" applyBorder="1" applyAlignment="1">
      <alignment horizontal="center" vertical="center"/>
    </xf>
    <xf numFmtId="0" fontId="9" fillId="0" borderId="2" xfId="0" applyFont="1" applyBorder="1" applyAlignment="1">
      <alignment horizontal="center" vertical="center" wrapText="1"/>
    </xf>
    <xf numFmtId="0" fontId="29" fillId="16" borderId="0" xfId="0" applyFont="1" applyFill="1" applyAlignment="1">
      <alignment horizontal="left" vertical="center" wrapText="1"/>
    </xf>
    <xf numFmtId="0" fontId="0" fillId="0" borderId="0" xfId="0"/>
    <xf numFmtId="0" fontId="36" fillId="22" borderId="46" xfId="0" applyFont="1" applyFill="1" applyBorder="1" applyAlignment="1">
      <alignment horizontal="left" indent="1"/>
    </xf>
    <xf numFmtId="0" fontId="36" fillId="15" borderId="46" xfId="0" applyFont="1" applyFill="1" applyBorder="1" applyAlignment="1">
      <alignment horizontal="left" indent="1"/>
    </xf>
    <xf numFmtId="0" fontId="27" fillId="14" borderId="0" xfId="0" applyFont="1" applyFill="1" applyAlignment="1">
      <alignment horizontal="center" vertical="center"/>
    </xf>
    <xf numFmtId="0" fontId="30" fillId="14" borderId="0" xfId="0" applyFont="1" applyFill="1" applyAlignment="1">
      <alignment horizontal="left" vertical="center" indent="1"/>
    </xf>
    <xf numFmtId="0" fontId="36" fillId="21" borderId="46" xfId="0" applyFont="1" applyFill="1" applyBorder="1" applyAlignment="1">
      <alignment horizontal="left" indent="1"/>
    </xf>
    <xf numFmtId="0" fontId="36" fillId="16" borderId="46" xfId="0" applyFont="1" applyFill="1" applyBorder="1" applyAlignment="1">
      <alignment horizontal="left" indent="1"/>
    </xf>
    <xf numFmtId="0" fontId="36" fillId="20" borderId="46" xfId="0" applyFont="1" applyFill="1" applyBorder="1" applyAlignment="1">
      <alignment horizontal="left" indent="1"/>
    </xf>
    <xf numFmtId="0" fontId="26" fillId="13" borderId="0" xfId="0" applyFont="1" applyFill="1" applyAlignment="1">
      <alignment horizontal="center" vertical="center"/>
    </xf>
    <xf numFmtId="0" fontId="35" fillId="13" borderId="46" xfId="0" applyFont="1" applyFill="1" applyBorder="1" applyAlignment="1">
      <alignment horizontal="left" indent="1"/>
    </xf>
    <xf numFmtId="0" fontId="30" fillId="14" borderId="0" xfId="0" applyFont="1" applyFill="1" applyAlignment="1">
      <alignment horizontal="center"/>
    </xf>
    <xf numFmtId="0" fontId="36" fillId="19" borderId="46" xfId="0" applyFont="1" applyFill="1" applyBorder="1" applyAlignment="1">
      <alignment horizontal="left" indent="1"/>
    </xf>
    <xf numFmtId="0" fontId="28" fillId="15" borderId="0" xfId="0" applyFont="1" applyFill="1" applyAlignment="1">
      <alignment horizontal="center" vertical="center" wrapText="1"/>
    </xf>
    <xf numFmtId="3" fontId="20" fillId="4" borderId="13" xfId="0" applyNumberFormat="1" applyFont="1" applyFill="1" applyBorder="1" applyAlignment="1">
      <alignment horizontal="center" vertical="center"/>
    </xf>
    <xf numFmtId="0" fontId="0" fillId="0" borderId="18" xfId="0" applyBorder="1"/>
    <xf numFmtId="0" fontId="20" fillId="0" borderId="13" xfId="0" applyFont="1" applyBorder="1" applyAlignment="1">
      <alignment horizontal="center" vertical="center"/>
    </xf>
    <xf numFmtId="0" fontId="20" fillId="4" borderId="13" xfId="0" applyFont="1" applyFill="1" applyBorder="1" applyAlignment="1">
      <alignment horizontal="center" vertical="center"/>
    </xf>
    <xf numFmtId="0" fontId="20" fillId="4" borderId="13" xfId="0" applyFont="1" applyFill="1" applyBorder="1" applyAlignment="1" applyProtection="1">
      <alignment horizontal="center" vertical="center" wrapText="1"/>
      <protection locked="0"/>
    </xf>
    <xf numFmtId="0" fontId="0" fillId="0" borderId="23" xfId="0" applyBorder="1" applyProtection="1">
      <protection locked="0"/>
    </xf>
    <xf numFmtId="0" fontId="0" fillId="0" borderId="18" xfId="0" applyBorder="1" applyProtection="1">
      <protection locked="0"/>
    </xf>
    <xf numFmtId="0" fontId="20" fillId="0" borderId="13" xfId="0" applyFont="1" applyBorder="1" applyAlignment="1" applyProtection="1">
      <alignment horizontal="center" vertical="center"/>
      <protection locked="0"/>
    </xf>
    <xf numFmtId="0" fontId="16" fillId="4" borderId="14" xfId="0" applyFont="1" applyFill="1" applyBorder="1" applyAlignment="1">
      <alignment horizontal="center" vertical="center" wrapText="1"/>
    </xf>
    <xf numFmtId="0" fontId="0" fillId="0" borderId="37" xfId="0" applyBorder="1"/>
    <xf numFmtId="0" fontId="0" fillId="0" borderId="43" xfId="0" applyBorder="1"/>
    <xf numFmtId="0" fontId="20" fillId="4" borderId="12" xfId="0" applyFont="1" applyFill="1" applyBorder="1" applyAlignment="1">
      <alignment horizontal="center" vertical="center"/>
    </xf>
    <xf numFmtId="0" fontId="0" fillId="0" borderId="22" xfId="0" applyBorder="1"/>
    <xf numFmtId="0" fontId="0" fillId="0" borderId="42" xfId="0" applyBorder="1"/>
    <xf numFmtId="3" fontId="21" fillId="4" borderId="13" xfId="0" applyNumberFormat="1" applyFont="1" applyFill="1" applyBorder="1" applyAlignment="1">
      <alignment horizontal="center" vertical="center"/>
    </xf>
    <xf numFmtId="0" fontId="20" fillId="4" borderId="21" xfId="0" applyFont="1" applyFill="1" applyBorder="1" applyAlignment="1">
      <alignment horizontal="center" vertical="center"/>
    </xf>
    <xf numFmtId="0" fontId="0" fillId="0" borderId="25" xfId="0" applyBorder="1"/>
    <xf numFmtId="0" fontId="0" fillId="0" borderId="19" xfId="0" applyBorder="1"/>
    <xf numFmtId="0" fontId="21" fillId="0" borderId="13" xfId="0" applyFont="1" applyBorder="1" applyAlignment="1" applyProtection="1">
      <alignment horizontal="center" vertical="center"/>
      <protection locked="0"/>
    </xf>
    <xf numFmtId="0" fontId="21" fillId="4" borderId="13" xfId="0" applyFont="1" applyFill="1" applyBorder="1" applyAlignment="1" applyProtection="1">
      <alignment horizontal="center" vertical="center" wrapText="1"/>
      <protection locked="0"/>
    </xf>
    <xf numFmtId="0" fontId="20" fillId="0" borderId="20" xfId="0" applyFont="1" applyBorder="1" applyAlignment="1">
      <alignment horizontal="center" vertical="center"/>
    </xf>
    <xf numFmtId="0" fontId="0" fillId="0" borderId="24" xfId="0" applyBorder="1"/>
    <xf numFmtId="0" fontId="0" fillId="0" borderId="17" xfId="0" applyBorder="1"/>
    <xf numFmtId="0" fontId="20" fillId="4" borderId="13" xfId="0" applyFont="1" applyFill="1" applyBorder="1" applyAlignment="1" applyProtection="1">
      <alignment horizontal="left" vertical="center" wrapText="1"/>
      <protection locked="0"/>
    </xf>
    <xf numFmtId="0" fontId="21" fillId="0" borderId="13" xfId="0" applyFont="1" applyBorder="1" applyAlignment="1">
      <alignment horizontal="center" vertical="center"/>
    </xf>
    <xf numFmtId="0" fontId="21" fillId="4" borderId="13" xfId="0" applyFont="1" applyFill="1" applyBorder="1" applyAlignment="1" applyProtection="1">
      <alignment horizontal="left" vertical="center" wrapText="1"/>
      <protection locked="0"/>
    </xf>
    <xf numFmtId="0" fontId="21" fillId="4" borderId="13" xfId="0" applyFont="1" applyFill="1" applyBorder="1" applyAlignment="1">
      <alignment horizontal="center" vertical="center"/>
    </xf>
    <xf numFmtId="0" fontId="16" fillId="4" borderId="15" xfId="0" applyFont="1" applyFill="1" applyBorder="1" applyAlignment="1">
      <alignment horizontal="center" vertical="center" wrapText="1"/>
    </xf>
    <xf numFmtId="0" fontId="0" fillId="0" borderId="15" xfId="0" applyBorder="1"/>
    <xf numFmtId="0" fontId="15" fillId="0" borderId="9" xfId="0" applyFont="1" applyBorder="1" applyAlignment="1">
      <alignment horizontal="center" vertical="center"/>
    </xf>
    <xf numFmtId="0" fontId="0" fillId="0" borderId="10" xfId="0" applyBorder="1"/>
    <xf numFmtId="0" fontId="0" fillId="0" borderId="40" xfId="0" applyBorder="1"/>
    <xf numFmtId="0" fontId="16" fillId="4" borderId="13" xfId="0" applyFont="1" applyFill="1" applyBorder="1" applyAlignment="1">
      <alignment horizontal="center" vertical="center" wrapText="1"/>
    </xf>
    <xf numFmtId="0" fontId="20" fillId="4" borderId="26" xfId="0" applyFont="1" applyFill="1" applyBorder="1" applyAlignment="1" applyProtection="1">
      <alignment horizontal="left" vertical="center" wrapText="1"/>
      <protection locked="0"/>
    </xf>
    <xf numFmtId="0" fontId="23" fillId="4" borderId="29" xfId="0" applyFont="1" applyFill="1" applyBorder="1" applyAlignment="1">
      <alignment horizontal="left" wrapText="1"/>
    </xf>
    <xf numFmtId="0" fontId="0" fillId="0" borderId="4" xfId="0" applyBorder="1"/>
    <xf numFmtId="0" fontId="0" fillId="0" borderId="5" xfId="0" applyBorder="1"/>
    <xf numFmtId="0" fontId="20" fillId="4" borderId="9" xfId="0" applyFont="1" applyFill="1" applyBorder="1" applyAlignment="1">
      <alignment horizontal="center" vertical="center"/>
    </xf>
    <xf numFmtId="0" fontId="16" fillId="4" borderId="14" xfId="0" applyFont="1" applyFill="1" applyBorder="1" applyAlignment="1">
      <alignment horizontal="center" vertical="center"/>
    </xf>
    <xf numFmtId="0" fontId="0" fillId="4" borderId="28" xfId="0" applyFill="1" applyBorder="1" applyAlignment="1"/>
    <xf numFmtId="0" fontId="0" fillId="0" borderId="39" xfId="0" applyBorder="1"/>
    <xf numFmtId="0" fontId="0" fillId="0" borderId="44" xfId="0" applyBorder="1"/>
    <xf numFmtId="0" fontId="23" fillId="4" borderId="30" xfId="0" applyFont="1" applyFill="1" applyBorder="1" applyAlignment="1"/>
    <xf numFmtId="0" fontId="0" fillId="0" borderId="41" xfId="0" applyBorder="1"/>
    <xf numFmtId="0" fontId="0" fillId="0" borderId="45" xfId="0" applyBorder="1"/>
    <xf numFmtId="0" fontId="11" fillId="4" borderId="2" xfId="0" applyFont="1" applyFill="1" applyBorder="1" applyAlignment="1">
      <alignment horizontal="center"/>
    </xf>
    <xf numFmtId="0" fontId="0" fillId="0" borderId="38" xfId="0" applyBorder="1"/>
    <xf numFmtId="0" fontId="0" fillId="0" borderId="6" xfId="0" applyBorder="1"/>
    <xf numFmtId="0" fontId="0" fillId="4" borderId="2" xfId="0" applyFill="1" applyBorder="1" applyAlignment="1">
      <alignment horizontal="center" vertical="center"/>
    </xf>
  </cellXfs>
  <cellStyles count="56">
    <cellStyle name="b" xfId="1"/>
    <cellStyle name="b_2010 Ibanda BSF Proposal Budget" xfId="2"/>
    <cellStyle name="Comma 10" xfId="3"/>
    <cellStyle name="Comma 10 2" xfId="4"/>
    <cellStyle name="Comma 11" xfId="5"/>
    <cellStyle name="Comma 12" xfId="6"/>
    <cellStyle name="Comma 13" xfId="7"/>
    <cellStyle name="Comma 14" xfId="8"/>
    <cellStyle name="Comma 14 2" xfId="9"/>
    <cellStyle name="Comma 14 3" xfId="10"/>
    <cellStyle name="Comma 15" xfId="11"/>
    <cellStyle name="Comma 15 2" xfId="12"/>
    <cellStyle name="Comma 16" xfId="13"/>
    <cellStyle name="Comma 17" xfId="14"/>
    <cellStyle name="Comma 2" xfId="15"/>
    <cellStyle name="Comma 2 2" xfId="16"/>
    <cellStyle name="Comma 2 2 2" xfId="17"/>
    <cellStyle name="Comma 2 2 3" xfId="18"/>
    <cellStyle name="Comma 2 2 4" xfId="19"/>
    <cellStyle name="Comma 2 2_Uganda 2009 Budget 26-02-09 revisions" xfId="20"/>
    <cellStyle name="Comma 2 3" xfId="21"/>
    <cellStyle name="Comma 2 4" xfId="22"/>
    <cellStyle name="Comma 2 5" xfId="23"/>
    <cellStyle name="Comma 3" xfId="24"/>
    <cellStyle name="Comma 3 2" xfId="25"/>
    <cellStyle name="Comma 4" xfId="26"/>
    <cellStyle name="Comma 4 2" xfId="27"/>
    <cellStyle name="Comma 4 3" xfId="28"/>
    <cellStyle name="Comma 4 3 2" xfId="29"/>
    <cellStyle name="Comma 4 3 2 2" xfId="30"/>
    <cellStyle name="Comma 5" xfId="31"/>
    <cellStyle name="Comma 5 2" xfId="32"/>
    <cellStyle name="Comma 6" xfId="33"/>
    <cellStyle name="Comma 6 2" xfId="34"/>
    <cellStyle name="Comma 7" xfId="35"/>
    <cellStyle name="Comma 7 2" xfId="36"/>
    <cellStyle name="Comma 8" xfId="37"/>
    <cellStyle name="Comma 9" xfId="38"/>
    <cellStyle name="Currency 2" xfId="39"/>
    <cellStyle name="Hyperlink 2" xfId="40"/>
    <cellStyle name="Millares [0]_FER y Adelanto Efectivo form" xfId="41"/>
    <cellStyle name="Normal" xfId="0" builtinId="0"/>
    <cellStyle name="Normal 12 2" xfId="42"/>
    <cellStyle name="Normal 2" xfId="43"/>
    <cellStyle name="Normal 2 2" xfId="44"/>
    <cellStyle name="Normal 3" xfId="45"/>
    <cellStyle name="Normal 3 2" xfId="46"/>
    <cellStyle name="Normal 3 3" xfId="47"/>
    <cellStyle name="Normal 4" xfId="48"/>
    <cellStyle name="Normal 4 2" xfId="49"/>
    <cellStyle name="Normal 5" xfId="50"/>
    <cellStyle name="Normal 6" xfId="51"/>
    <cellStyle name="Number" xfId="52"/>
    <cellStyle name="Percent 2" xfId="53"/>
    <cellStyle name="Percent 3" xfId="54"/>
    <cellStyle name="Percent 3 2" xfId="55"/>
  </cellStyles>
  <dxfs count="21">
    <dxf>
      <font>
        <sz val="11"/>
        <color rgb="FF800080"/>
        <name val="Calibri"/>
      </font>
      <fill>
        <patternFill>
          <bgColor rgb="FFFF99CC"/>
        </patternFill>
      </fill>
    </dxf>
    <dxf>
      <font>
        <sz val="11"/>
        <color rgb="FF800080"/>
        <name val="Calibri"/>
      </font>
      <fill>
        <patternFill>
          <bgColor rgb="FFFF99CC"/>
        </patternFill>
      </fill>
    </dxf>
    <dxf>
      <font>
        <sz val="11"/>
        <color rgb="FF800080"/>
        <name val="Calibri"/>
      </font>
      <fill>
        <patternFill>
          <bgColor rgb="FFFF99CC"/>
        </patternFill>
      </fill>
    </dxf>
    <dxf>
      <font>
        <sz val="11"/>
        <color rgb="FF800080"/>
        <name val="Calibri"/>
      </font>
      <fill>
        <patternFill>
          <bgColor rgb="FFFF99CC"/>
        </patternFill>
      </fill>
    </dxf>
    <dxf>
      <font>
        <sz val="11"/>
        <color rgb="FF800080"/>
        <name val="Calibri"/>
      </font>
      <fill>
        <patternFill>
          <bgColor rgb="FFFF99CC"/>
        </patternFill>
      </fill>
    </dxf>
    <dxf>
      <font>
        <sz val="11"/>
        <color rgb="FF800080"/>
        <name val="Calibri"/>
      </font>
      <fill>
        <patternFill>
          <bgColor rgb="FFFF99CC"/>
        </patternFill>
      </fill>
    </dxf>
    <dxf>
      <font>
        <sz val="11"/>
        <color rgb="FF800080"/>
        <name val="Calibri"/>
      </font>
      <fill>
        <patternFill>
          <bgColor rgb="FFFF99CC"/>
        </patternFill>
      </fill>
    </dxf>
    <dxf>
      <font>
        <sz val="11"/>
        <color rgb="FF800080"/>
        <name val="Calibri"/>
      </font>
      <fill>
        <patternFill>
          <bgColor rgb="FFFF99CC"/>
        </patternFill>
      </fill>
    </dxf>
    <dxf>
      <font>
        <sz val="11"/>
        <color rgb="FF800080"/>
        <name val="Calibri"/>
      </font>
      <fill>
        <patternFill>
          <bgColor rgb="FFFF99CC"/>
        </patternFill>
      </fill>
    </dxf>
    <dxf>
      <font>
        <sz val="11"/>
        <color rgb="FF800080"/>
        <name val="Calibri"/>
      </font>
      <fill>
        <patternFill>
          <bgColor rgb="FFFF99CC"/>
        </patternFill>
      </fill>
    </dxf>
    <dxf>
      <font>
        <sz val="11"/>
        <color rgb="FF800080"/>
        <name val="Calibri"/>
      </font>
      <fill>
        <patternFill>
          <bgColor rgb="FFFF99CC"/>
        </patternFill>
      </fill>
    </dxf>
    <dxf>
      <font>
        <sz val="11"/>
        <color rgb="FF800080"/>
        <name val="Calibri"/>
      </font>
      <fill>
        <patternFill>
          <bgColor rgb="FFFF99CC"/>
        </patternFill>
      </fill>
    </dxf>
    <dxf>
      <font>
        <sz val="11"/>
        <color rgb="FF800080"/>
        <name val="Calibri"/>
      </font>
      <fill>
        <patternFill>
          <bgColor rgb="FFFF99CC"/>
        </patternFill>
      </fill>
    </dxf>
    <dxf>
      <font>
        <sz val="11"/>
        <color rgb="FF800080"/>
        <name val="Calibri"/>
      </font>
      <fill>
        <patternFill>
          <bgColor rgb="FFFF99CC"/>
        </patternFill>
      </fill>
    </dxf>
    <dxf>
      <font>
        <sz val="11"/>
        <color rgb="FF800080"/>
        <name val="Calibri"/>
      </font>
      <fill>
        <patternFill>
          <bgColor rgb="FFFF99CC"/>
        </patternFill>
      </fill>
    </dxf>
    <dxf>
      <font>
        <sz val="11"/>
        <color rgb="FF800080"/>
        <name val="Calibri"/>
      </font>
      <fill>
        <patternFill>
          <bgColor rgb="FFFF99CC"/>
        </patternFill>
      </fill>
    </dxf>
    <dxf>
      <font>
        <sz val="11"/>
        <color rgb="FF800080"/>
        <name val="Calibri"/>
      </font>
      <fill>
        <patternFill>
          <bgColor rgb="FFFF99CC"/>
        </patternFill>
      </fill>
    </dxf>
    <dxf>
      <font>
        <sz val="11"/>
        <color rgb="FF800080"/>
        <name val="Calibri"/>
      </font>
      <fill>
        <patternFill>
          <bgColor rgb="FFFF99CC"/>
        </patternFill>
      </fill>
    </dxf>
    <dxf>
      <font>
        <sz val="11"/>
        <color rgb="FF800080"/>
        <name val="Calibri"/>
      </font>
      <fill>
        <patternFill>
          <bgColor rgb="FFFF99CC"/>
        </patternFill>
      </fill>
    </dxf>
    <dxf>
      <font>
        <sz val="11"/>
        <color rgb="FF800080"/>
        <name val="Calibri"/>
      </font>
      <fill>
        <patternFill>
          <bgColor rgb="FFFF99CC"/>
        </patternFill>
      </fill>
    </dxf>
    <dxf>
      <font>
        <sz val="11"/>
        <color rgb="FF800080"/>
        <name val="Calibri"/>
      </font>
      <fill>
        <patternFill>
          <bgColor rgb="FFFF99CC"/>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
  <sheetViews>
    <sheetView workbookViewId="0"/>
  </sheetViews>
  <sheetFormatPr defaultColWidth="9" defaultRowHeight="15"/>
  <cols>
    <col min="1" max="1" width="139.28515625" style="1" customWidth="1"/>
  </cols>
  <sheetData>
    <row r="1" spans="1:1" ht="284.25" customHeight="1">
      <c r="A1" s="3" t="s">
        <v>0</v>
      </c>
    </row>
  </sheetData>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dimension ref="A1:D15"/>
  <sheetViews>
    <sheetView workbookViewId="0">
      <selection activeCell="A5" sqref="A5"/>
    </sheetView>
  </sheetViews>
  <sheetFormatPr defaultColWidth="9" defaultRowHeight="15"/>
  <cols>
    <col min="1" max="1" width="127.5703125" style="1" customWidth="1"/>
  </cols>
  <sheetData>
    <row r="1" spans="1:4" ht="21" customHeight="1">
      <c r="A1" s="4" t="s">
        <v>1</v>
      </c>
    </row>
    <row r="2" spans="1:4" ht="18.75" customHeight="1">
      <c r="A2" s="5" t="s">
        <v>2</v>
      </c>
    </row>
    <row r="3" spans="1:4" ht="45" customHeight="1">
      <c r="A3" s="6" t="s">
        <v>3</v>
      </c>
    </row>
    <row r="4" spans="1:4" ht="22.5" customHeight="1">
      <c r="A4" s="6" t="s">
        <v>4</v>
      </c>
    </row>
    <row r="5" spans="1:4" ht="261" customHeight="1">
      <c r="A5" s="7" t="s">
        <v>5</v>
      </c>
    </row>
    <row r="6" spans="1:4" ht="15" customHeight="1">
      <c r="A6" s="8" t="s">
        <v>6</v>
      </c>
    </row>
    <row r="7" spans="1:4" ht="273.75" customHeight="1">
      <c r="A7" s="9" t="s">
        <v>7</v>
      </c>
    </row>
    <row r="8" spans="1:4" ht="15" customHeight="1">
      <c r="A8" s="10" t="s">
        <v>8</v>
      </c>
      <c r="C8" s="11"/>
    </row>
    <row r="9" spans="1:4" ht="179.25" customHeight="1">
      <c r="A9" s="12" t="s">
        <v>9</v>
      </c>
      <c r="D9" s="13"/>
    </row>
    <row r="10" spans="1:4" ht="7.5" customHeight="1">
      <c r="A10" s="14"/>
      <c r="D10" s="13"/>
    </row>
    <row r="11" spans="1:4" ht="15" customHeight="1">
      <c r="A11" s="10" t="s">
        <v>10</v>
      </c>
      <c r="C11" s="11"/>
    </row>
    <row r="12" spans="1:4" ht="88.5" customHeight="1">
      <c r="A12" s="15" t="s">
        <v>11</v>
      </c>
      <c r="D12" s="13"/>
    </row>
    <row r="13" spans="1:4" ht="11.25" customHeight="1">
      <c r="A13" s="14"/>
      <c r="D13" s="13"/>
    </row>
    <row r="14" spans="1:4" ht="15" customHeight="1">
      <c r="A14" s="16" t="s">
        <v>12</v>
      </c>
    </row>
    <row r="15" spans="1:4" ht="90.75" customHeight="1">
      <c r="A15" s="15" t="s">
        <v>13</v>
      </c>
    </row>
  </sheetData>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dimension ref="A1:F40"/>
  <sheetViews>
    <sheetView topLeftCell="A12" workbookViewId="0">
      <selection activeCell="A21" sqref="A21"/>
    </sheetView>
  </sheetViews>
  <sheetFormatPr defaultColWidth="9" defaultRowHeight="15"/>
  <cols>
    <col min="1" max="1" width="31.28515625" style="17" customWidth="1"/>
    <col min="2" max="2" width="33.85546875" style="1" customWidth="1"/>
    <col min="3" max="3" width="12.7109375" style="1" customWidth="1"/>
    <col min="4" max="4" width="15.7109375" style="1" customWidth="1"/>
    <col min="5" max="5" width="30.5703125" style="1" customWidth="1"/>
    <col min="6" max="6" width="29.5703125" style="1" hidden="1" customWidth="1"/>
  </cols>
  <sheetData>
    <row r="1" spans="1:6" ht="15" customHeight="1">
      <c r="A1" s="18" t="s">
        <v>14</v>
      </c>
      <c r="B1" s="18" t="s">
        <v>15</v>
      </c>
      <c r="C1" s="18" t="s">
        <v>16</v>
      </c>
      <c r="D1" s="18" t="s">
        <v>17</v>
      </c>
      <c r="E1" s="18" t="s">
        <v>18</v>
      </c>
      <c r="F1" s="18" t="s">
        <v>19</v>
      </c>
    </row>
    <row r="2" spans="1:6" ht="15" customHeight="1">
      <c r="A2" s="19" t="s">
        <v>20</v>
      </c>
      <c r="B2" s="19"/>
      <c r="C2" s="19"/>
      <c r="D2" s="19"/>
      <c r="E2" s="19"/>
      <c r="F2" s="19"/>
    </row>
    <row r="3" spans="1:6" ht="15" customHeight="1">
      <c r="A3" s="20" t="s">
        <v>21</v>
      </c>
      <c r="B3" s="21"/>
      <c r="C3" s="22"/>
      <c r="D3" s="22"/>
      <c r="E3" s="21"/>
      <c r="F3" s="21"/>
    </row>
    <row r="4" spans="1:6" ht="15" customHeight="1">
      <c r="A4" s="19" t="s">
        <v>22</v>
      </c>
      <c r="B4" s="19"/>
      <c r="C4" s="19"/>
      <c r="D4" s="19"/>
      <c r="E4" s="19"/>
      <c r="F4" s="19"/>
    </row>
    <row r="5" spans="1:6" ht="35.25" customHeight="1">
      <c r="A5" s="155" t="s">
        <v>23</v>
      </c>
      <c r="B5" s="21" t="s">
        <v>24</v>
      </c>
      <c r="C5" s="24" t="s">
        <v>25</v>
      </c>
      <c r="D5" s="22">
        <v>0.8</v>
      </c>
      <c r="E5" s="22" t="s">
        <v>26</v>
      </c>
      <c r="F5" s="23"/>
    </row>
    <row r="6" spans="1:6" ht="30" customHeight="1">
      <c r="A6" s="156"/>
      <c r="B6" s="21" t="s">
        <v>27</v>
      </c>
      <c r="C6" s="24" t="s">
        <v>25</v>
      </c>
      <c r="D6" s="22">
        <v>0.8</v>
      </c>
      <c r="E6" s="24" t="s">
        <v>28</v>
      </c>
      <c r="F6" s="23"/>
    </row>
    <row r="7" spans="1:6" ht="27" customHeight="1">
      <c r="A7" s="155" t="s">
        <v>29</v>
      </c>
      <c r="B7" s="21" t="s">
        <v>30</v>
      </c>
      <c r="C7" s="24" t="s">
        <v>25</v>
      </c>
      <c r="D7" s="22">
        <v>0.8</v>
      </c>
      <c r="E7" s="24" t="s">
        <v>31</v>
      </c>
      <c r="F7" s="23"/>
    </row>
    <row r="8" spans="1:6" ht="33.75" customHeight="1">
      <c r="A8" s="156"/>
      <c r="B8" s="21" t="s">
        <v>32</v>
      </c>
      <c r="C8" s="24" t="s">
        <v>25</v>
      </c>
      <c r="D8" s="22">
        <v>0.7</v>
      </c>
      <c r="E8" s="24" t="s">
        <v>33</v>
      </c>
      <c r="F8" s="23"/>
    </row>
    <row r="9" spans="1:6" ht="22.5" customHeight="1">
      <c r="A9" s="155" t="s">
        <v>34</v>
      </c>
      <c r="B9" s="21" t="s">
        <v>35</v>
      </c>
      <c r="C9" s="24" t="s">
        <v>25</v>
      </c>
      <c r="D9" s="22">
        <v>0.9</v>
      </c>
      <c r="E9" s="24" t="s">
        <v>36</v>
      </c>
      <c r="F9" s="23"/>
    </row>
    <row r="10" spans="1:6" ht="24.75" customHeight="1">
      <c r="A10" s="157"/>
      <c r="B10" s="25" t="s">
        <v>37</v>
      </c>
      <c r="C10" s="24" t="s">
        <v>25</v>
      </c>
      <c r="D10" s="22">
        <v>0.9</v>
      </c>
      <c r="E10" s="24" t="s">
        <v>38</v>
      </c>
      <c r="F10" s="23"/>
    </row>
    <row r="11" spans="1:6" ht="22.5" customHeight="1">
      <c r="A11" s="156"/>
      <c r="B11" s="25" t="s">
        <v>39</v>
      </c>
      <c r="C11" s="24" t="s">
        <v>25</v>
      </c>
      <c r="D11" s="22">
        <v>0.8</v>
      </c>
      <c r="E11" s="24" t="s">
        <v>40</v>
      </c>
      <c r="F11" s="23"/>
    </row>
    <row r="12" spans="1:6" ht="15" customHeight="1">
      <c r="A12" s="19" t="s">
        <v>41</v>
      </c>
      <c r="B12" s="19"/>
      <c r="C12" s="19"/>
      <c r="D12" s="19"/>
      <c r="E12" s="19"/>
      <c r="F12" s="19"/>
    </row>
    <row r="13" spans="1:6" ht="39" customHeight="1">
      <c r="A13" s="21" t="s">
        <v>42</v>
      </c>
      <c r="B13" s="21" t="s">
        <v>43</v>
      </c>
      <c r="C13" s="24" t="s">
        <v>25</v>
      </c>
      <c r="D13" s="22">
        <v>0.8</v>
      </c>
      <c r="E13" s="24" t="s">
        <v>44</v>
      </c>
      <c r="F13" s="23"/>
    </row>
    <row r="14" spans="1:6" ht="22.5" customHeight="1">
      <c r="A14" s="21" t="s">
        <v>45</v>
      </c>
      <c r="B14" s="21" t="s">
        <v>46</v>
      </c>
      <c r="C14" s="24" t="s">
        <v>25</v>
      </c>
      <c r="D14" s="22">
        <v>0.8</v>
      </c>
      <c r="E14" s="24" t="s">
        <v>47</v>
      </c>
      <c r="F14" s="23"/>
    </row>
    <row r="15" spans="1:6" ht="22.5" customHeight="1">
      <c r="A15" s="21" t="s">
        <v>48</v>
      </c>
      <c r="B15" s="21" t="s">
        <v>49</v>
      </c>
      <c r="C15" s="24" t="s">
        <v>25</v>
      </c>
      <c r="D15" s="22">
        <v>1</v>
      </c>
      <c r="E15" s="24" t="s">
        <v>50</v>
      </c>
      <c r="F15" s="23"/>
    </row>
    <row r="16" spans="1:6" ht="67.5" customHeight="1">
      <c r="A16" s="21" t="s">
        <v>51</v>
      </c>
      <c r="B16" s="21" t="s">
        <v>52</v>
      </c>
      <c r="C16" s="24" t="s">
        <v>25</v>
      </c>
      <c r="D16" s="22">
        <v>0.8</v>
      </c>
      <c r="E16" s="24" t="s">
        <v>53</v>
      </c>
      <c r="F16" s="23"/>
    </row>
    <row r="17" spans="1:6" ht="22.5" customHeight="1">
      <c r="A17" s="21" t="s">
        <v>54</v>
      </c>
      <c r="B17" s="21" t="s">
        <v>55</v>
      </c>
      <c r="C17" s="24" t="s">
        <v>25</v>
      </c>
      <c r="D17" s="22">
        <v>0.7</v>
      </c>
      <c r="E17" s="24" t="s">
        <v>56</v>
      </c>
      <c r="F17" s="23"/>
    </row>
    <row r="18" spans="1:6" ht="15" customHeight="1">
      <c r="A18" s="21"/>
      <c r="B18" s="21"/>
      <c r="C18" s="24"/>
      <c r="D18" s="24"/>
      <c r="E18" s="24"/>
      <c r="F18" s="23"/>
    </row>
    <row r="19" spans="1:6" ht="15" customHeight="1">
      <c r="A19" s="21"/>
      <c r="B19" s="21"/>
      <c r="C19" s="24"/>
      <c r="D19" s="24"/>
      <c r="E19" s="24"/>
      <c r="F19" s="23"/>
    </row>
    <row r="20" spans="1:6" ht="15" customHeight="1">
      <c r="A20" s="19" t="s">
        <v>57</v>
      </c>
      <c r="B20" s="19"/>
      <c r="C20" s="19"/>
      <c r="D20" s="19"/>
      <c r="E20" s="19"/>
      <c r="F20" s="19"/>
    </row>
    <row r="21" spans="1:6" ht="22.5" customHeight="1">
      <c r="A21" s="23" t="s">
        <v>268</v>
      </c>
      <c r="B21" s="23"/>
      <c r="C21" s="24"/>
      <c r="D21" s="26"/>
      <c r="E21" s="24"/>
      <c r="F21" s="23"/>
    </row>
    <row r="22" spans="1:6" ht="15" customHeight="1">
      <c r="A22" s="23" t="s">
        <v>58</v>
      </c>
      <c r="B22" s="23" t="s">
        <v>59</v>
      </c>
      <c r="C22" s="24">
        <v>0</v>
      </c>
      <c r="D22" s="26">
        <v>15</v>
      </c>
      <c r="E22" s="24" t="s">
        <v>60</v>
      </c>
      <c r="F22" s="23"/>
    </row>
    <row r="23" spans="1:6" ht="15" customHeight="1">
      <c r="A23" s="23" t="s">
        <v>61</v>
      </c>
      <c r="B23" s="23" t="s">
        <v>62</v>
      </c>
      <c r="C23" s="24">
        <v>0</v>
      </c>
      <c r="D23" s="26">
        <v>15</v>
      </c>
      <c r="E23" s="24" t="s">
        <v>60</v>
      </c>
      <c r="F23" s="23"/>
    </row>
    <row r="24" spans="1:6" ht="15" customHeight="1">
      <c r="A24" s="21" t="s">
        <v>63</v>
      </c>
      <c r="B24" s="23" t="s">
        <v>64</v>
      </c>
      <c r="C24" s="24">
        <v>0</v>
      </c>
      <c r="D24" s="26">
        <v>15</v>
      </c>
      <c r="E24" s="24" t="s">
        <v>60</v>
      </c>
      <c r="F24" s="23"/>
    </row>
    <row r="25" spans="1:6" ht="22.5" customHeight="1">
      <c r="A25" s="23" t="s">
        <v>65</v>
      </c>
      <c r="B25" s="23" t="s">
        <v>66</v>
      </c>
      <c r="C25" s="24">
        <v>0</v>
      </c>
      <c r="D25" s="26">
        <v>25</v>
      </c>
      <c r="E25" s="24" t="s">
        <v>67</v>
      </c>
      <c r="F25" s="23"/>
    </row>
    <row r="26" spans="1:6" ht="22.5" customHeight="1">
      <c r="A26" s="23" t="s">
        <v>68</v>
      </c>
      <c r="B26" s="23" t="s">
        <v>69</v>
      </c>
      <c r="C26" s="24">
        <v>0</v>
      </c>
      <c r="D26" s="26">
        <v>30</v>
      </c>
      <c r="E26" s="24" t="s">
        <v>60</v>
      </c>
      <c r="F26" s="23"/>
    </row>
    <row r="27" spans="1:6" ht="22.5" customHeight="1">
      <c r="A27" s="23" t="s">
        <v>70</v>
      </c>
      <c r="B27" s="23" t="s">
        <v>71</v>
      </c>
      <c r="C27" s="24">
        <v>0</v>
      </c>
      <c r="D27" s="26">
        <v>15</v>
      </c>
      <c r="E27" s="24" t="s">
        <v>72</v>
      </c>
      <c r="F27" s="23"/>
    </row>
    <row r="28" spans="1:6" ht="15" customHeight="1">
      <c r="A28" s="23" t="s">
        <v>73</v>
      </c>
      <c r="B28" s="23" t="s">
        <v>74</v>
      </c>
      <c r="C28" s="24">
        <v>0</v>
      </c>
      <c r="D28" s="26">
        <v>25</v>
      </c>
      <c r="E28" s="24" t="s">
        <v>60</v>
      </c>
      <c r="F28" s="23"/>
    </row>
    <row r="29" spans="1:6" ht="15" customHeight="1">
      <c r="A29" s="23" t="s">
        <v>75</v>
      </c>
      <c r="B29" s="23" t="s">
        <v>76</v>
      </c>
      <c r="C29" s="24">
        <v>0</v>
      </c>
      <c r="D29" s="26">
        <v>5</v>
      </c>
      <c r="E29" s="24" t="s">
        <v>77</v>
      </c>
      <c r="F29" s="23"/>
    </row>
    <row r="30" spans="1:6" ht="22.5" customHeight="1">
      <c r="A30" s="23" t="s">
        <v>78</v>
      </c>
      <c r="B30" s="23" t="s">
        <v>79</v>
      </c>
      <c r="C30" s="24">
        <v>0</v>
      </c>
      <c r="D30" s="26">
        <v>15</v>
      </c>
      <c r="E30" s="24" t="s">
        <v>80</v>
      </c>
      <c r="F30" s="23"/>
    </row>
    <row r="31" spans="1:6" ht="15" customHeight="1">
      <c r="A31" s="23" t="s">
        <v>81</v>
      </c>
      <c r="B31" s="23" t="s">
        <v>82</v>
      </c>
      <c r="C31" s="24">
        <v>0</v>
      </c>
      <c r="D31" s="26">
        <v>15</v>
      </c>
      <c r="E31" s="24" t="s">
        <v>80</v>
      </c>
      <c r="F31" s="23"/>
    </row>
    <row r="32" spans="1:6" ht="15" customHeight="1">
      <c r="A32" s="23" t="s">
        <v>83</v>
      </c>
      <c r="B32" s="23" t="s">
        <v>84</v>
      </c>
      <c r="C32" s="24">
        <v>0</v>
      </c>
      <c r="D32" s="26">
        <v>15</v>
      </c>
      <c r="E32" s="24" t="s">
        <v>60</v>
      </c>
      <c r="F32" s="23"/>
    </row>
    <row r="33" spans="1:6" ht="15" customHeight="1">
      <c r="A33" s="23" t="s">
        <v>85</v>
      </c>
      <c r="B33" s="23" t="s">
        <v>86</v>
      </c>
      <c r="C33" s="24">
        <v>0</v>
      </c>
      <c r="D33" s="26">
        <v>20</v>
      </c>
      <c r="E33" s="24" t="s">
        <v>87</v>
      </c>
      <c r="F33" s="23"/>
    </row>
    <row r="34" spans="1:6" ht="15" customHeight="1">
      <c r="A34" s="23" t="s">
        <v>88</v>
      </c>
      <c r="B34" s="23"/>
      <c r="C34" s="24"/>
      <c r="D34" s="26"/>
      <c r="E34" s="24"/>
      <c r="F34" s="23"/>
    </row>
    <row r="35" spans="1:6" ht="15" customHeight="1">
      <c r="A35" s="23" t="s">
        <v>89</v>
      </c>
      <c r="B35" s="23" t="s">
        <v>90</v>
      </c>
      <c r="C35" s="24">
        <v>0</v>
      </c>
      <c r="D35" s="26">
        <v>25</v>
      </c>
      <c r="E35" s="24" t="s">
        <v>91</v>
      </c>
      <c r="F35" s="23"/>
    </row>
    <row r="36" spans="1:6" ht="22.5" customHeight="1">
      <c r="A36" s="23"/>
      <c r="B36" s="23" t="s">
        <v>92</v>
      </c>
      <c r="C36" s="24">
        <v>0</v>
      </c>
      <c r="D36" s="26">
        <v>240</v>
      </c>
      <c r="E36" s="24" t="s">
        <v>93</v>
      </c>
      <c r="F36" s="23"/>
    </row>
    <row r="37" spans="1:6" ht="15" customHeight="1">
      <c r="A37" s="23"/>
      <c r="B37" s="23"/>
      <c r="C37" s="24"/>
      <c r="D37" s="26"/>
      <c r="E37" s="24"/>
      <c r="F37" s="23"/>
    </row>
    <row r="38" spans="1:6" ht="15" customHeight="1">
      <c r="A38" s="21"/>
      <c r="B38" s="24"/>
      <c r="C38" s="24"/>
      <c r="D38" s="26"/>
      <c r="E38" s="24"/>
      <c r="F38" s="23"/>
    </row>
    <row r="39" spans="1:6" ht="15" customHeight="1">
      <c r="A39" s="21"/>
      <c r="B39" s="24"/>
      <c r="C39" s="24"/>
      <c r="D39" s="26"/>
      <c r="E39" s="24"/>
      <c r="F39" s="23"/>
    </row>
    <row r="40" spans="1:6" ht="15" customHeight="1">
      <c r="A40" s="21"/>
      <c r="B40" s="24"/>
      <c r="C40" s="24"/>
      <c r="D40" s="26"/>
      <c r="E40" s="24"/>
      <c r="F40" s="23"/>
    </row>
  </sheetData>
  <mergeCells count="3">
    <mergeCell ref="A5:A6"/>
    <mergeCell ref="A7:A8"/>
    <mergeCell ref="A9:A11"/>
  </mergeCells>
  <pageMargins left="0.7" right="0.7" top="0.75" bottom="0.75" header="0.511811023622047" footer="0.511811023622047"/>
  <pageSetup orientation="portrait" horizontalDpi="300" verticalDpi="300"/>
</worksheet>
</file>

<file path=xl/worksheets/sheet4.xml><?xml version="1.0" encoding="utf-8"?>
<worksheet xmlns="http://schemas.openxmlformats.org/spreadsheetml/2006/main" xmlns:r="http://schemas.openxmlformats.org/officeDocument/2006/relationships">
  <sheetPr>
    <pageSetUpPr fitToPage="1"/>
  </sheetPr>
  <dimension ref="A1:K44"/>
  <sheetViews>
    <sheetView topLeftCell="B1" zoomScale="89" zoomScaleNormal="89" workbookViewId="0">
      <selection activeCell="B26" sqref="A26:IV31"/>
    </sheetView>
  </sheetViews>
  <sheetFormatPr defaultColWidth="9" defaultRowHeight="15"/>
  <cols>
    <col min="1" max="1" width="6.140625" style="1" customWidth="1"/>
    <col min="2" max="2" width="27.85546875" style="1" customWidth="1"/>
    <col min="3" max="3" width="36.28515625" style="1" customWidth="1"/>
    <col min="4" max="4" width="9.42578125" style="1" customWidth="1"/>
    <col min="5" max="9" width="16.7109375" style="1" customWidth="1"/>
    <col min="10" max="10" width="11.85546875" style="1" hidden="1" customWidth="1"/>
    <col min="11" max="11" width="12.7109375" style="1" customWidth="1"/>
  </cols>
  <sheetData>
    <row r="1" spans="1:11" ht="21" customHeight="1">
      <c r="A1" s="166" t="s">
        <v>94</v>
      </c>
      <c r="B1" s="167"/>
      <c r="C1" s="167"/>
      <c r="D1" s="167"/>
      <c r="E1" s="167"/>
      <c r="F1" s="167"/>
      <c r="G1" s="167"/>
      <c r="H1" s="167"/>
      <c r="I1" s="167"/>
      <c r="J1" s="167"/>
    </row>
    <row r="2" spans="1:11" ht="34.5" customHeight="1">
      <c r="A2" s="163" t="s">
        <v>95</v>
      </c>
      <c r="B2" s="163" t="s">
        <v>96</v>
      </c>
      <c r="C2" s="163" t="s">
        <v>97</v>
      </c>
      <c r="D2" s="164"/>
      <c r="E2" s="28" t="s">
        <v>98</v>
      </c>
      <c r="F2" s="27" t="s">
        <v>99</v>
      </c>
      <c r="G2" s="27" t="s">
        <v>100</v>
      </c>
      <c r="H2" s="27" t="s">
        <v>101</v>
      </c>
      <c r="I2" s="27" t="s">
        <v>102</v>
      </c>
      <c r="J2" s="28" t="s">
        <v>103</v>
      </c>
      <c r="K2" s="28"/>
    </row>
    <row r="3" spans="1:11" ht="15" customHeight="1">
      <c r="A3" s="156"/>
      <c r="B3" s="156"/>
      <c r="C3" s="156"/>
      <c r="D3" s="156"/>
      <c r="E3" s="29">
        <v>44805</v>
      </c>
      <c r="F3" s="29">
        <v>45078</v>
      </c>
      <c r="G3" s="29">
        <v>45139</v>
      </c>
      <c r="H3" s="29">
        <v>45323</v>
      </c>
      <c r="I3" s="29">
        <v>45870</v>
      </c>
      <c r="J3" s="30" t="s">
        <v>104</v>
      </c>
      <c r="K3" s="30"/>
    </row>
    <row r="4" spans="1:11" s="31" customFormat="1" ht="20.25" customHeight="1">
      <c r="A4" s="168" t="s">
        <v>105</v>
      </c>
      <c r="B4" s="170" t="s">
        <v>106</v>
      </c>
      <c r="C4" s="160" t="s">
        <v>24</v>
      </c>
      <c r="D4" s="33" t="s">
        <v>107</v>
      </c>
      <c r="E4" s="34">
        <v>0</v>
      </c>
      <c r="F4" s="34" t="s">
        <v>108</v>
      </c>
      <c r="G4" s="34" t="s">
        <v>108</v>
      </c>
      <c r="H4" s="35">
        <v>0.8</v>
      </c>
      <c r="I4" s="35">
        <v>0.8</v>
      </c>
      <c r="J4" s="34"/>
      <c r="K4" s="34"/>
    </row>
    <row r="5" spans="1:11" s="31" customFormat="1" ht="20.25" customHeight="1">
      <c r="A5" s="157"/>
      <c r="B5" s="157"/>
      <c r="C5" s="156"/>
      <c r="D5" s="36" t="s">
        <v>109</v>
      </c>
      <c r="E5" s="37"/>
      <c r="F5" s="37"/>
      <c r="G5" s="37"/>
      <c r="H5" s="37"/>
      <c r="I5" s="37"/>
      <c r="J5" s="37"/>
      <c r="K5" s="37"/>
    </row>
    <row r="6" spans="1:11" s="31" customFormat="1" ht="16.5" customHeight="1">
      <c r="A6" s="157"/>
      <c r="B6" s="157"/>
      <c r="C6" s="160" t="s">
        <v>27</v>
      </c>
      <c r="D6" s="33" t="s">
        <v>107</v>
      </c>
      <c r="E6" s="34">
        <v>0</v>
      </c>
      <c r="F6" s="34" t="s">
        <v>108</v>
      </c>
      <c r="G6" s="35">
        <v>0.8</v>
      </c>
      <c r="H6" s="34" t="s">
        <v>108</v>
      </c>
      <c r="I6" s="34" t="s">
        <v>108</v>
      </c>
      <c r="J6" s="34"/>
      <c r="K6" s="34"/>
    </row>
    <row r="7" spans="1:11" s="31" customFormat="1" ht="18" customHeight="1">
      <c r="A7" s="156"/>
      <c r="B7" s="156"/>
      <c r="C7" s="156"/>
      <c r="D7" s="36" t="s">
        <v>109</v>
      </c>
      <c r="E7" s="37"/>
      <c r="F7" s="37"/>
      <c r="G7" s="37"/>
      <c r="H7" s="37"/>
      <c r="I7" s="37"/>
      <c r="J7" s="37"/>
      <c r="K7" s="37"/>
    </row>
    <row r="8" spans="1:11" ht="15" customHeight="1">
      <c r="A8" s="168" t="s">
        <v>105</v>
      </c>
      <c r="B8" s="161" t="s">
        <v>110</v>
      </c>
      <c r="C8" s="160" t="s">
        <v>30</v>
      </c>
      <c r="D8" s="33" t="s">
        <v>107</v>
      </c>
      <c r="E8" s="34">
        <v>0</v>
      </c>
      <c r="F8" s="34" t="s">
        <v>108</v>
      </c>
      <c r="G8" s="34" t="s">
        <v>108</v>
      </c>
      <c r="H8" s="35">
        <v>0.7</v>
      </c>
      <c r="I8" s="35">
        <v>0.8</v>
      </c>
      <c r="J8" s="34"/>
      <c r="K8" s="34"/>
    </row>
    <row r="9" spans="1:11" ht="21.75" customHeight="1">
      <c r="A9" s="157"/>
      <c r="B9" s="157"/>
      <c r="C9" s="156"/>
      <c r="D9" s="36" t="s">
        <v>109</v>
      </c>
      <c r="E9" s="37"/>
      <c r="F9" s="37"/>
      <c r="G9" s="37"/>
      <c r="H9" s="37"/>
      <c r="I9" s="37"/>
      <c r="J9" s="37"/>
      <c r="K9" s="37"/>
    </row>
    <row r="10" spans="1:11" ht="19.5" customHeight="1">
      <c r="A10" s="157"/>
      <c r="B10" s="157"/>
      <c r="C10" s="160" t="str">
        <f>'b - Logframe'!B8</f>
        <v>% of women who have at least 200,000UGX on hand as back up capital after beginning their small business</v>
      </c>
      <c r="D10" s="33" t="s">
        <v>107</v>
      </c>
      <c r="E10" s="34">
        <v>0</v>
      </c>
      <c r="F10" s="34" t="s">
        <v>108</v>
      </c>
      <c r="G10" s="35">
        <v>0.7</v>
      </c>
      <c r="H10" s="34" t="s">
        <v>108</v>
      </c>
      <c r="I10" s="34" t="s">
        <v>108</v>
      </c>
      <c r="J10" s="34"/>
      <c r="K10" s="34"/>
    </row>
    <row r="11" spans="1:11" ht="18.75" customHeight="1">
      <c r="A11" s="156"/>
      <c r="B11" s="156"/>
      <c r="C11" s="156"/>
      <c r="D11" s="36" t="s">
        <v>109</v>
      </c>
      <c r="E11" s="37"/>
      <c r="F11" s="37"/>
      <c r="G11" s="37"/>
      <c r="H11" s="37"/>
      <c r="I11" s="37"/>
      <c r="J11" s="37"/>
      <c r="K11" s="37"/>
    </row>
    <row r="12" spans="1:11" ht="16.5" customHeight="1">
      <c r="A12" s="159" t="s">
        <v>105</v>
      </c>
      <c r="B12" s="161" t="s">
        <v>111</v>
      </c>
      <c r="C12" s="160" t="str">
        <f>'b - Logframe'!B9</f>
        <v>% of women who are living with their children after the rehab program</v>
      </c>
      <c r="D12" s="33" t="s">
        <v>107</v>
      </c>
      <c r="E12" s="34">
        <v>0</v>
      </c>
      <c r="F12" s="34" t="s">
        <v>108</v>
      </c>
      <c r="G12" s="35">
        <v>0.7</v>
      </c>
      <c r="H12" s="35">
        <v>0.8</v>
      </c>
      <c r="I12" s="35">
        <v>0.9</v>
      </c>
      <c r="J12" s="34"/>
      <c r="K12" s="34"/>
    </row>
    <row r="13" spans="1:11" ht="15" customHeight="1">
      <c r="A13" s="157"/>
      <c r="B13" s="157"/>
      <c r="C13" s="156"/>
      <c r="D13" s="36" t="s">
        <v>109</v>
      </c>
      <c r="E13" s="37"/>
      <c r="F13" s="37"/>
      <c r="G13" s="37"/>
      <c r="H13" s="37"/>
      <c r="I13" s="37"/>
      <c r="J13" s="37"/>
      <c r="K13" s="37"/>
    </row>
    <row r="14" spans="1:11" ht="15" customHeight="1">
      <c r="A14" s="157"/>
      <c r="B14" s="157"/>
      <c r="C14" s="160" t="str">
        <f>'b - Logframe'!B10</f>
        <v>% of women who are reconciled back to their families</v>
      </c>
      <c r="D14" s="33" t="s">
        <v>107</v>
      </c>
      <c r="E14" s="34">
        <v>0</v>
      </c>
      <c r="F14" s="35">
        <v>0.5</v>
      </c>
      <c r="G14" s="35">
        <v>0.7</v>
      </c>
      <c r="H14" s="35">
        <v>0.9</v>
      </c>
      <c r="I14" s="35">
        <v>0.9</v>
      </c>
      <c r="J14" s="34"/>
      <c r="K14" s="34"/>
    </row>
    <row r="15" spans="1:11" ht="15" customHeight="1">
      <c r="A15" s="157"/>
      <c r="B15" s="157"/>
      <c r="C15" s="156"/>
      <c r="D15" s="36" t="s">
        <v>109</v>
      </c>
      <c r="E15" s="37"/>
      <c r="F15" s="39">
        <v>1</v>
      </c>
      <c r="G15" s="37"/>
      <c r="H15" s="37"/>
      <c r="I15" s="37"/>
      <c r="J15" s="37"/>
      <c r="K15" s="37"/>
    </row>
    <row r="16" spans="1:11" ht="15" customHeight="1">
      <c r="A16" s="157"/>
      <c r="B16" s="157"/>
      <c r="C16" s="160" t="str">
        <f>'b - Logframe'!B11</f>
        <v xml:space="preserve">% of children that have school grades above average (50%) </v>
      </c>
      <c r="D16" s="33" t="s">
        <v>107</v>
      </c>
      <c r="E16" s="35">
        <v>0.2</v>
      </c>
      <c r="F16" s="35">
        <v>0.4</v>
      </c>
      <c r="G16" s="35">
        <v>0.6</v>
      </c>
      <c r="H16" s="35">
        <v>0.8</v>
      </c>
      <c r="I16" s="35">
        <v>0.8</v>
      </c>
      <c r="J16" s="34"/>
      <c r="K16" s="34"/>
    </row>
    <row r="17" spans="1:11" ht="15" customHeight="1">
      <c r="A17" s="156"/>
      <c r="B17" s="156"/>
      <c r="C17" s="156"/>
      <c r="D17" s="36" t="s">
        <v>109</v>
      </c>
      <c r="E17" s="39"/>
      <c r="F17" s="39">
        <v>0.5</v>
      </c>
      <c r="G17" s="37"/>
      <c r="H17" s="37"/>
      <c r="I17" s="37"/>
      <c r="J17" s="37"/>
      <c r="K17" s="37"/>
    </row>
    <row r="18" spans="1:11" ht="26.25" customHeight="1">
      <c r="A18" s="159" t="s">
        <v>112</v>
      </c>
      <c r="B18" s="161" t="s">
        <v>113</v>
      </c>
      <c r="C18" s="160" t="str">
        <f>'b - Logframe'!B13</f>
        <v>% of women who have successfully facilitated a group session demonstrating increased personal development and communication skills</v>
      </c>
      <c r="D18" s="33" t="s">
        <v>107</v>
      </c>
      <c r="E18" s="34">
        <v>0</v>
      </c>
      <c r="F18" s="34" t="s">
        <v>108</v>
      </c>
      <c r="G18" s="35">
        <v>0.8</v>
      </c>
      <c r="H18" s="34" t="s">
        <v>108</v>
      </c>
      <c r="I18" s="34" t="s">
        <v>108</v>
      </c>
      <c r="J18" s="34"/>
      <c r="K18" s="34"/>
    </row>
    <row r="19" spans="1:11" ht="24" customHeight="1">
      <c r="A19" s="156"/>
      <c r="B19" s="156"/>
      <c r="C19" s="156"/>
      <c r="D19" s="36" t="s">
        <v>109</v>
      </c>
      <c r="E19" s="37"/>
      <c r="F19" s="37"/>
      <c r="G19" s="37"/>
      <c r="H19" s="37"/>
      <c r="I19" s="37"/>
      <c r="J19" s="37"/>
      <c r="K19" s="37"/>
    </row>
    <row r="20" spans="1:11" ht="15" customHeight="1">
      <c r="A20" s="159" t="s">
        <v>112</v>
      </c>
      <c r="B20" s="161" t="s">
        <v>114</v>
      </c>
      <c r="C20" s="160" t="str">
        <f>'b - Logframe'!B14</f>
        <v>% of women who score 80% in their literacy test</v>
      </c>
      <c r="D20" s="33" t="s">
        <v>107</v>
      </c>
      <c r="E20" s="34">
        <v>0</v>
      </c>
      <c r="F20" s="35">
        <v>0.5</v>
      </c>
      <c r="G20" s="35">
        <v>0.8</v>
      </c>
      <c r="H20" s="34" t="s">
        <v>108</v>
      </c>
      <c r="I20" s="34" t="s">
        <v>108</v>
      </c>
      <c r="J20" s="34"/>
      <c r="K20" s="34"/>
    </row>
    <row r="21" spans="1:11" ht="15" customHeight="1">
      <c r="A21" s="156"/>
      <c r="B21" s="156"/>
      <c r="C21" s="156"/>
      <c r="D21" s="36" t="s">
        <v>109</v>
      </c>
      <c r="E21" s="37"/>
      <c r="F21" s="39">
        <v>0.5</v>
      </c>
      <c r="G21" s="37"/>
      <c r="H21" s="37"/>
      <c r="I21" s="37"/>
      <c r="J21" s="37"/>
      <c r="K21" s="37"/>
    </row>
    <row r="22" spans="1:11" ht="15" customHeight="1">
      <c r="A22" s="159" t="s">
        <v>112</v>
      </c>
      <c r="B22" s="169" t="s">
        <v>115</v>
      </c>
      <c r="C22" s="160" t="str">
        <f>'b - Logframe'!B15</f>
        <v>% of women who score 60% on their skills training exam</v>
      </c>
      <c r="D22" s="33" t="s">
        <v>107</v>
      </c>
      <c r="E22" s="34">
        <v>0</v>
      </c>
      <c r="F22" s="34" t="s">
        <v>108</v>
      </c>
      <c r="G22" s="35">
        <v>1</v>
      </c>
      <c r="H22" s="34" t="s">
        <v>108</v>
      </c>
      <c r="I22" s="34" t="s">
        <v>108</v>
      </c>
      <c r="J22" s="34"/>
      <c r="K22" s="34"/>
    </row>
    <row r="23" spans="1:11" ht="15" customHeight="1">
      <c r="A23" s="156"/>
      <c r="B23" s="156"/>
      <c r="C23" s="156"/>
      <c r="D23" s="36" t="s">
        <v>109</v>
      </c>
      <c r="E23" s="37"/>
      <c r="F23" s="37"/>
      <c r="G23" s="37"/>
      <c r="H23" s="37"/>
      <c r="I23" s="37"/>
      <c r="J23" s="37"/>
      <c r="K23" s="37"/>
    </row>
    <row r="24" spans="1:11" ht="43.5" customHeight="1">
      <c r="A24" s="159" t="s">
        <v>112</v>
      </c>
      <c r="B24" s="161" t="s">
        <v>116</v>
      </c>
      <c r="C24" s="160" t="str">
        <f>'b - Logframe'!B16</f>
        <v>% of women who have a positively transformed mindset (conversation filled with hope, forgiveness has occurred, have good dreams for the future, self-reliance and independence, lack of negative feelings towards her family and community – all 5 checked)</v>
      </c>
      <c r="D24" s="33" t="s">
        <v>107</v>
      </c>
      <c r="E24" s="34">
        <v>0</v>
      </c>
      <c r="F24" s="35">
        <v>0.7</v>
      </c>
      <c r="G24" s="35">
        <v>0.8</v>
      </c>
      <c r="H24" s="35">
        <v>0.8</v>
      </c>
      <c r="I24" s="35">
        <v>0.8</v>
      </c>
      <c r="J24" s="34"/>
      <c r="K24" s="34"/>
    </row>
    <row r="25" spans="1:11" ht="45" customHeight="1">
      <c r="A25" s="156"/>
      <c r="B25" s="156"/>
      <c r="C25" s="156"/>
      <c r="D25" s="36" t="s">
        <v>109</v>
      </c>
      <c r="E25" s="37"/>
      <c r="F25" s="39">
        <v>1</v>
      </c>
      <c r="G25" s="37"/>
      <c r="H25" s="37"/>
      <c r="I25" s="37"/>
      <c r="J25" s="37"/>
      <c r="K25" s="37"/>
    </row>
    <row r="26" spans="1:11" ht="21.75" hidden="1" customHeight="1">
      <c r="A26" s="38"/>
      <c r="B26" s="40"/>
      <c r="C26" s="32"/>
      <c r="D26" s="36" t="s">
        <v>109</v>
      </c>
      <c r="E26" s="37"/>
      <c r="F26" s="39"/>
      <c r="G26" s="37"/>
      <c r="H26" s="37"/>
      <c r="I26" s="37"/>
      <c r="J26" s="37"/>
      <c r="K26" s="37"/>
    </row>
    <row r="27" spans="1:11" ht="15" hidden="1" customHeight="1">
      <c r="A27" s="165"/>
      <c r="B27" s="158"/>
      <c r="C27" s="162"/>
      <c r="D27" s="33" t="s">
        <v>107</v>
      </c>
      <c r="E27" s="34"/>
      <c r="F27" s="34"/>
      <c r="G27" s="34"/>
      <c r="H27" s="34"/>
      <c r="I27" s="34"/>
      <c r="J27" s="34"/>
      <c r="K27" s="34"/>
    </row>
    <row r="28" spans="1:11" ht="15" hidden="1" customHeight="1">
      <c r="A28" s="156"/>
      <c r="B28" s="156"/>
      <c r="C28" s="156"/>
      <c r="D28" s="36" t="s">
        <v>109</v>
      </c>
      <c r="E28" s="37"/>
      <c r="F28" s="37"/>
      <c r="G28" s="37"/>
      <c r="H28" s="37"/>
      <c r="I28" s="37"/>
      <c r="J28" s="37"/>
      <c r="K28" s="37"/>
    </row>
    <row r="29" spans="1:11" ht="15" hidden="1" customHeight="1">
      <c r="A29" s="165"/>
      <c r="B29" s="158"/>
      <c r="C29" s="162"/>
      <c r="D29" s="33" t="s">
        <v>107</v>
      </c>
      <c r="E29" s="34"/>
      <c r="F29" s="34"/>
      <c r="G29" s="34"/>
      <c r="H29" s="34"/>
      <c r="I29" s="34"/>
      <c r="J29" s="34"/>
      <c r="K29" s="34"/>
    </row>
    <row r="30" spans="1:11" ht="15" hidden="1" customHeight="1">
      <c r="A30" s="156"/>
      <c r="B30" s="156"/>
      <c r="C30" s="156"/>
      <c r="D30" s="36" t="s">
        <v>109</v>
      </c>
      <c r="E30" s="37"/>
      <c r="F30" s="37"/>
      <c r="G30" s="37"/>
      <c r="H30" s="37"/>
      <c r="I30" s="37"/>
      <c r="J30" s="37"/>
      <c r="K30" s="37"/>
    </row>
    <row r="31" spans="1:11" ht="15" hidden="1" customHeight="1"/>
    <row r="40" spans="1:1" ht="15" hidden="1" customHeight="1"/>
    <row r="41" spans="1:1" ht="15" hidden="1" customHeight="1">
      <c r="A41" s="1" t="s">
        <v>112</v>
      </c>
    </row>
    <row r="42" spans="1:1" ht="15" hidden="1" customHeight="1">
      <c r="A42" s="1" t="s">
        <v>105</v>
      </c>
    </row>
    <row r="43" spans="1:1" ht="15" hidden="1" customHeight="1">
      <c r="A43" s="1" t="s">
        <v>117</v>
      </c>
    </row>
    <row r="44" spans="1:1" ht="15" hidden="1" customHeight="1"/>
  </sheetData>
  <mergeCells count="36">
    <mergeCell ref="A29:A30"/>
    <mergeCell ref="A20:A21"/>
    <mergeCell ref="B20:B21"/>
    <mergeCell ref="A4:A7"/>
    <mergeCell ref="B22:B23"/>
    <mergeCell ref="B4:B7"/>
    <mergeCell ref="A2:A3"/>
    <mergeCell ref="C2:C3"/>
    <mergeCell ref="A18:A19"/>
    <mergeCell ref="B24:B25"/>
    <mergeCell ref="A1:J1"/>
    <mergeCell ref="A12:A17"/>
    <mergeCell ref="C8:C9"/>
    <mergeCell ref="A22:A23"/>
    <mergeCell ref="A8:A11"/>
    <mergeCell ref="C6:C7"/>
    <mergeCell ref="C24:C25"/>
    <mergeCell ref="C18:C19"/>
    <mergeCell ref="C14:C15"/>
    <mergeCell ref="C29:C30"/>
    <mergeCell ref="B2:B3"/>
    <mergeCell ref="C10:C11"/>
    <mergeCell ref="D2:D3"/>
    <mergeCell ref="C16:C17"/>
    <mergeCell ref="B29:B30"/>
    <mergeCell ref="C22:C23"/>
    <mergeCell ref="B12:B17"/>
    <mergeCell ref="B8:B11"/>
    <mergeCell ref="C12:C13"/>
    <mergeCell ref="C27:C28"/>
    <mergeCell ref="B27:B28"/>
    <mergeCell ref="A24:A25"/>
    <mergeCell ref="C4:C5"/>
    <mergeCell ref="B18:B19"/>
    <mergeCell ref="C20:C21"/>
    <mergeCell ref="A27:A28"/>
  </mergeCells>
  <pageMargins left="0.7" right="0.7" top="0.75" bottom="0.75" header="0.511811023622047" footer="0.3"/>
  <pageSetup orientation="landscape" horizontalDpi="300" verticalDpi="300"/>
  <headerFooter>
    <oddFooter>&amp;C&amp;10 Results Monitoring Template Version 1.0. August 2011</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E88"/>
  <sheetViews>
    <sheetView tabSelected="1" workbookViewId="0">
      <pane ySplit="6" topLeftCell="A62" activePane="bottomLeft" state="frozen"/>
      <selection pane="bottomLeft" activeCell="B62" sqref="B62"/>
    </sheetView>
  </sheetViews>
  <sheetFormatPr defaultRowHeight="15"/>
  <cols>
    <col min="1" max="1" width="5" style="2" customWidth="1"/>
    <col min="2" max="2" width="50" style="2" customWidth="1"/>
    <col min="3" max="3" width="22" style="2" customWidth="1"/>
    <col min="4" max="4" width="18" style="2" customWidth="1"/>
    <col min="5" max="5" width="14" style="2" customWidth="1"/>
  </cols>
  <sheetData>
    <row r="1" spans="1:5" ht="27.95" customHeight="1">
      <c r="A1" s="180" t="s">
        <v>118</v>
      </c>
      <c r="B1" s="172"/>
      <c r="C1" s="172"/>
      <c r="D1" s="172"/>
      <c r="E1" s="172"/>
    </row>
    <row r="2" spans="1:5" ht="18" customHeight="1">
      <c r="A2" s="175" t="s">
        <v>266</v>
      </c>
      <c r="B2" s="172"/>
      <c r="C2" s="172"/>
      <c r="D2" s="172"/>
      <c r="E2" s="172"/>
    </row>
    <row r="3" spans="1:5" ht="21.95" customHeight="1">
      <c r="A3" s="184" t="s">
        <v>267</v>
      </c>
      <c r="B3" s="172"/>
      <c r="C3" s="172"/>
      <c r="D3" s="172"/>
      <c r="E3" s="172"/>
    </row>
    <row r="4" spans="1:5" ht="30" customHeight="1">
      <c r="A4" s="171" t="s">
        <v>119</v>
      </c>
      <c r="B4" s="172"/>
      <c r="C4" s="172"/>
      <c r="D4" s="172"/>
      <c r="E4" s="172"/>
    </row>
    <row r="6" spans="1:5" ht="20.100000000000001" customHeight="1">
      <c r="A6" s="111" t="s">
        <v>120</v>
      </c>
      <c r="B6" s="111" t="s">
        <v>121</v>
      </c>
      <c r="C6" s="111" t="s">
        <v>122</v>
      </c>
      <c r="D6" s="111" t="s">
        <v>123</v>
      </c>
      <c r="E6" s="111" t="s">
        <v>124</v>
      </c>
    </row>
    <row r="7" spans="1:5" ht="18" customHeight="1">
      <c r="A7" s="112"/>
      <c r="B7" s="176" t="s">
        <v>125</v>
      </c>
      <c r="C7" s="172"/>
      <c r="D7" s="172"/>
      <c r="E7" s="172"/>
    </row>
    <row r="8" spans="1:5" ht="15.95" customHeight="1">
      <c r="A8" s="113">
        <v>1</v>
      </c>
      <c r="B8" s="114" t="s">
        <v>126</v>
      </c>
      <c r="C8" s="115">
        <v>7418824</v>
      </c>
      <c r="D8" s="116">
        <v>2005.09</v>
      </c>
      <c r="E8" s="117">
        <v>4.0101751568117579E-2</v>
      </c>
    </row>
    <row r="9" spans="1:5" ht="15.95" customHeight="1">
      <c r="A9" s="118">
        <v>2</v>
      </c>
      <c r="B9" s="119" t="s">
        <v>127</v>
      </c>
      <c r="C9" s="120">
        <v>4472635</v>
      </c>
      <c r="D9" s="121">
        <v>1208.82</v>
      </c>
      <c r="E9" s="122">
        <v>2.4176405536088678E-2</v>
      </c>
    </row>
    <row r="10" spans="1:5" ht="15.95" customHeight="1">
      <c r="A10" s="113">
        <v>3</v>
      </c>
      <c r="B10" s="114" t="s">
        <v>128</v>
      </c>
      <c r="C10" s="115">
        <v>2680900</v>
      </c>
      <c r="D10" s="116">
        <v>724.57</v>
      </c>
      <c r="E10" s="117">
        <v>1.449135142968298E-2</v>
      </c>
    </row>
    <row r="11" spans="1:5" ht="15.95" customHeight="1">
      <c r="A11" s="118">
        <v>4</v>
      </c>
      <c r="B11" s="119" t="s">
        <v>129</v>
      </c>
      <c r="C11" s="120">
        <v>2172423</v>
      </c>
      <c r="D11" s="121">
        <v>587.14</v>
      </c>
      <c r="E11" s="122">
        <v>1.174282709050177E-2</v>
      </c>
    </row>
    <row r="12" spans="1:5" ht="15.95" customHeight="1">
      <c r="A12" s="113">
        <v>5</v>
      </c>
      <c r="B12" s="114" t="s">
        <v>130</v>
      </c>
      <c r="C12" s="115">
        <v>20106753</v>
      </c>
      <c r="D12" s="116">
        <v>5434.26</v>
      </c>
      <c r="E12" s="117">
        <v>0.10868515193883869</v>
      </c>
    </row>
    <row r="13" spans="1:5" ht="15.95" customHeight="1">
      <c r="A13" s="118">
        <v>6</v>
      </c>
      <c r="B13" s="119" t="s">
        <v>131</v>
      </c>
      <c r="C13" s="120">
        <v>8936335</v>
      </c>
      <c r="D13" s="121">
        <v>2415.23</v>
      </c>
      <c r="E13" s="122">
        <v>4.8304513774618987E-2</v>
      </c>
    </row>
    <row r="14" spans="1:5" ht="15.95" customHeight="1">
      <c r="A14" s="113">
        <v>7</v>
      </c>
      <c r="B14" s="114" t="s">
        <v>132</v>
      </c>
      <c r="C14" s="115">
        <v>11915113</v>
      </c>
      <c r="D14" s="116">
        <v>3220.3</v>
      </c>
      <c r="E14" s="117">
        <v>6.4406016564356849E-2</v>
      </c>
    </row>
    <row r="15" spans="1:5" ht="15.95" customHeight="1">
      <c r="A15" s="118">
        <v>8</v>
      </c>
      <c r="B15" s="119" t="s">
        <v>133</v>
      </c>
      <c r="C15" s="120">
        <v>558521</v>
      </c>
      <c r="D15" s="121">
        <v>150.94999999999999</v>
      </c>
      <c r="E15" s="122">
        <v>3.0190324487515269E-3</v>
      </c>
    </row>
    <row r="16" spans="1:5" ht="15.95" customHeight="1">
      <c r="A16" s="113">
        <v>9</v>
      </c>
      <c r="B16" s="114" t="s">
        <v>134</v>
      </c>
      <c r="C16" s="115">
        <v>357453</v>
      </c>
      <c r="D16" s="116">
        <v>96.61</v>
      </c>
      <c r="E16" s="117">
        <v>1.932178388822586E-3</v>
      </c>
    </row>
    <row r="17" spans="1:5" ht="15.95" customHeight="1">
      <c r="A17" s="118">
        <v>10</v>
      </c>
      <c r="B17" s="119" t="s">
        <v>135</v>
      </c>
      <c r="C17" s="120">
        <v>1079807</v>
      </c>
      <c r="D17" s="121">
        <v>291.83999999999997</v>
      </c>
      <c r="E17" s="122">
        <v>5.8367946261448358E-3</v>
      </c>
    </row>
    <row r="18" spans="1:5" ht="17.100000000000001" customHeight="1">
      <c r="A18" s="123"/>
      <c r="B18" s="124" t="s">
        <v>136</v>
      </c>
      <c r="C18" s="125">
        <v>59698764</v>
      </c>
      <c r="D18" s="126">
        <v>16134.8</v>
      </c>
      <c r="E18" s="127">
        <v>0.32269602336592451</v>
      </c>
    </row>
    <row r="20" spans="1:5" ht="18" customHeight="1">
      <c r="A20" s="112"/>
      <c r="B20" s="176" t="s">
        <v>137</v>
      </c>
      <c r="C20" s="172"/>
      <c r="D20" s="172"/>
      <c r="E20" s="172"/>
    </row>
    <row r="21" spans="1:5" ht="15.95" customHeight="1">
      <c r="A21" s="113">
        <v>11</v>
      </c>
      <c r="B21" s="114" t="s">
        <v>138</v>
      </c>
      <c r="C21" s="115">
        <v>1787267</v>
      </c>
      <c r="D21" s="116">
        <v>483.05</v>
      </c>
      <c r="E21" s="117">
        <v>9.6609027549237978E-3</v>
      </c>
    </row>
    <row r="22" spans="1:5" ht="15.95" customHeight="1">
      <c r="A22" s="118">
        <v>12</v>
      </c>
      <c r="B22" s="119" t="s">
        <v>139</v>
      </c>
      <c r="C22" s="120">
        <v>3261762</v>
      </c>
      <c r="D22" s="121">
        <v>881.56</v>
      </c>
      <c r="E22" s="122">
        <v>1.7631146041249442E-2</v>
      </c>
    </row>
    <row r="23" spans="1:5" ht="15.95" customHeight="1">
      <c r="A23" s="113">
        <v>13</v>
      </c>
      <c r="B23" s="114" t="s">
        <v>140</v>
      </c>
      <c r="C23" s="115">
        <v>2736752</v>
      </c>
      <c r="D23" s="116">
        <v>739.66</v>
      </c>
      <c r="E23" s="117">
        <v>1.4793254134017589E-2</v>
      </c>
    </row>
    <row r="24" spans="1:5" ht="15.95" customHeight="1">
      <c r="A24" s="118">
        <v>14</v>
      </c>
      <c r="B24" s="119" t="s">
        <v>141</v>
      </c>
      <c r="C24" s="120">
        <v>297878</v>
      </c>
      <c r="D24" s="121">
        <v>80.510000000000005</v>
      </c>
      <c r="E24" s="122">
        <v>1.610151360054872E-3</v>
      </c>
    </row>
    <row r="25" spans="1:5" ht="15.95" customHeight="1">
      <c r="A25" s="113">
        <v>15</v>
      </c>
      <c r="B25" s="114" t="s">
        <v>142</v>
      </c>
      <c r="C25" s="115">
        <v>297878</v>
      </c>
      <c r="D25" s="116">
        <v>80.510000000000005</v>
      </c>
      <c r="E25" s="117">
        <v>1.610151360054872E-3</v>
      </c>
    </row>
    <row r="26" spans="1:5" ht="15.95" customHeight="1">
      <c r="A26" s="118">
        <v>16</v>
      </c>
      <c r="B26" s="119" t="s">
        <v>143</v>
      </c>
      <c r="C26" s="120">
        <v>5212862</v>
      </c>
      <c r="D26" s="121">
        <v>1408.88</v>
      </c>
      <c r="E26" s="122">
        <v>2.8177632584743959E-2</v>
      </c>
    </row>
    <row r="27" spans="1:5" ht="15.95" customHeight="1">
      <c r="A27" s="113">
        <v>17</v>
      </c>
      <c r="B27" s="114" t="s">
        <v>144</v>
      </c>
      <c r="C27" s="115">
        <v>1005338</v>
      </c>
      <c r="D27" s="116">
        <v>271.70999999999998</v>
      </c>
      <c r="E27" s="117">
        <v>5.4342594888338348E-3</v>
      </c>
    </row>
    <row r="28" spans="1:5" ht="15.95" customHeight="1">
      <c r="A28" s="118">
        <v>18</v>
      </c>
      <c r="B28" s="119" t="s">
        <v>145</v>
      </c>
      <c r="C28" s="120">
        <v>670225</v>
      </c>
      <c r="D28" s="121">
        <v>181.14</v>
      </c>
      <c r="E28" s="122">
        <v>3.6228378574207449E-3</v>
      </c>
    </row>
    <row r="29" spans="1:5" ht="15.95" customHeight="1">
      <c r="A29" s="113">
        <v>19</v>
      </c>
      <c r="B29" s="114" t="s">
        <v>146</v>
      </c>
      <c r="C29" s="115">
        <v>8042701</v>
      </c>
      <c r="D29" s="116">
        <v>2173.6999999999998</v>
      </c>
      <c r="E29" s="117">
        <v>4.3474059694454378E-2</v>
      </c>
    </row>
    <row r="30" spans="1:5" ht="15.95" customHeight="1">
      <c r="A30" s="118">
        <v>20</v>
      </c>
      <c r="B30" s="119" t="s">
        <v>147</v>
      </c>
      <c r="C30" s="120">
        <v>595756</v>
      </c>
      <c r="D30" s="121">
        <v>161.02000000000001</v>
      </c>
      <c r="E30" s="122">
        <v>3.2203027201097439E-3</v>
      </c>
    </row>
    <row r="31" spans="1:5" ht="17.100000000000001" customHeight="1">
      <c r="A31" s="123"/>
      <c r="B31" s="124" t="s">
        <v>148</v>
      </c>
      <c r="C31" s="125">
        <v>23908419</v>
      </c>
      <c r="D31" s="126">
        <v>6461.73</v>
      </c>
      <c r="E31" s="127">
        <v>0.12923469799586321</v>
      </c>
    </row>
    <row r="33" spans="1:5" ht="18" customHeight="1">
      <c r="A33" s="112"/>
      <c r="B33" s="176" t="s">
        <v>149</v>
      </c>
      <c r="C33" s="172"/>
      <c r="D33" s="172"/>
      <c r="E33" s="172"/>
    </row>
    <row r="34" spans="1:5" ht="15.95" customHeight="1">
      <c r="A34" s="113">
        <v>21</v>
      </c>
      <c r="B34" s="114" t="s">
        <v>150</v>
      </c>
      <c r="C34" s="115">
        <v>2172423</v>
      </c>
      <c r="D34" s="116">
        <v>587.14</v>
      </c>
      <c r="E34" s="117">
        <v>1.174282709050177E-2</v>
      </c>
    </row>
    <row r="35" spans="1:5" ht="15.95" customHeight="1">
      <c r="A35" s="118">
        <v>22</v>
      </c>
      <c r="B35" s="119" t="s">
        <v>151</v>
      </c>
      <c r="C35" s="120">
        <v>1629317</v>
      </c>
      <c r="D35" s="121">
        <v>440.36</v>
      </c>
      <c r="E35" s="122">
        <v>8.8071189665249669E-3</v>
      </c>
    </row>
    <row r="36" spans="1:5" ht="15.95" customHeight="1">
      <c r="A36" s="113">
        <v>23</v>
      </c>
      <c r="B36" s="114" t="s">
        <v>152</v>
      </c>
      <c r="C36" s="115">
        <v>111704</v>
      </c>
      <c r="D36" s="116">
        <v>30.19</v>
      </c>
      <c r="E36" s="117">
        <v>6.0380540866921838E-4</v>
      </c>
    </row>
    <row r="37" spans="1:5" ht="17.100000000000001" customHeight="1">
      <c r="A37" s="123"/>
      <c r="B37" s="124" t="s">
        <v>153</v>
      </c>
      <c r="C37" s="125">
        <v>3913444</v>
      </c>
      <c r="D37" s="126">
        <v>1057.69</v>
      </c>
      <c r="E37" s="127">
        <v>2.1153751465695949E-2</v>
      </c>
    </row>
    <row r="39" spans="1:5" ht="18" customHeight="1">
      <c r="A39" s="112"/>
      <c r="B39" s="176" t="s">
        <v>154</v>
      </c>
      <c r="C39" s="172"/>
      <c r="D39" s="172"/>
      <c r="E39" s="172"/>
    </row>
    <row r="40" spans="1:5" ht="15.95" customHeight="1">
      <c r="A40" s="118">
        <v>24</v>
      </c>
      <c r="B40" s="119" t="s">
        <v>155</v>
      </c>
      <c r="C40" s="120">
        <v>2715529</v>
      </c>
      <c r="D40" s="121">
        <v>733.93</v>
      </c>
      <c r="E40" s="122">
        <v>1.467853521447857E-2</v>
      </c>
    </row>
    <row r="41" spans="1:5" ht="15.95" customHeight="1">
      <c r="A41" s="113">
        <v>25</v>
      </c>
      <c r="B41" s="114" t="s">
        <v>156</v>
      </c>
      <c r="C41" s="115">
        <v>2498286</v>
      </c>
      <c r="D41" s="116">
        <v>675.21</v>
      </c>
      <c r="E41" s="117">
        <v>1.350424872164459E-2</v>
      </c>
    </row>
    <row r="42" spans="1:5" ht="15.95" customHeight="1">
      <c r="A42" s="118">
        <v>26</v>
      </c>
      <c r="B42" s="119" t="s">
        <v>157</v>
      </c>
      <c r="C42" s="120">
        <v>446817</v>
      </c>
      <c r="D42" s="121">
        <v>120.76</v>
      </c>
      <c r="E42" s="122">
        <v>2.415227040082308E-3</v>
      </c>
    </row>
    <row r="43" spans="1:5" ht="15.95" customHeight="1">
      <c r="A43" s="113">
        <v>27</v>
      </c>
      <c r="B43" s="114" t="s">
        <v>158</v>
      </c>
      <c r="C43" s="115">
        <v>74469</v>
      </c>
      <c r="D43" s="116">
        <v>20.13</v>
      </c>
      <c r="E43" s="117">
        <v>4.0253513731100082E-4</v>
      </c>
    </row>
    <row r="44" spans="1:5" ht="17.100000000000001" customHeight="1">
      <c r="A44" s="123"/>
      <c r="B44" s="124" t="s">
        <v>159</v>
      </c>
      <c r="C44" s="125">
        <v>5735101</v>
      </c>
      <c r="D44" s="126">
        <v>1550.03</v>
      </c>
      <c r="E44" s="127">
        <v>3.100054611351646E-2</v>
      </c>
    </row>
    <row r="46" spans="1:5" ht="18" customHeight="1">
      <c r="A46" s="112"/>
      <c r="B46" s="176" t="s">
        <v>160</v>
      </c>
      <c r="C46" s="172"/>
      <c r="D46" s="172"/>
      <c r="E46" s="172"/>
    </row>
    <row r="47" spans="1:5" ht="15.95" customHeight="1">
      <c r="A47" s="118">
        <v>28</v>
      </c>
      <c r="B47" s="119" t="s">
        <v>161</v>
      </c>
      <c r="C47" s="120">
        <v>1629317</v>
      </c>
      <c r="D47" s="121">
        <v>440.36</v>
      </c>
      <c r="E47" s="122">
        <v>8.8071189665249669E-3</v>
      </c>
    </row>
    <row r="48" spans="1:5" ht="15.95" customHeight="1">
      <c r="A48" s="113">
        <v>29</v>
      </c>
      <c r="B48" s="114" t="s">
        <v>162</v>
      </c>
      <c r="C48" s="115">
        <v>2234084</v>
      </c>
      <c r="D48" s="116">
        <v>603.80999999999995</v>
      </c>
      <c r="E48" s="117">
        <v>1.2076129795006109E-2</v>
      </c>
    </row>
    <row r="49" spans="1:5" ht="15.95" customHeight="1">
      <c r="A49" s="118">
        <v>30</v>
      </c>
      <c r="B49" s="119" t="s">
        <v>163</v>
      </c>
      <c r="C49" s="120">
        <v>2234084</v>
      </c>
      <c r="D49" s="121">
        <v>603.80999999999995</v>
      </c>
      <c r="E49" s="122">
        <v>1.2076129795006109E-2</v>
      </c>
    </row>
    <row r="50" spans="1:5" ht="17.100000000000001" customHeight="1">
      <c r="A50" s="123"/>
      <c r="B50" s="124" t="s">
        <v>164</v>
      </c>
      <c r="C50" s="125">
        <v>6097485</v>
      </c>
      <c r="D50" s="126">
        <v>1647.97</v>
      </c>
      <c r="E50" s="127">
        <v>3.2959378556537182E-2</v>
      </c>
    </row>
    <row r="52" spans="1:5" ht="18" customHeight="1">
      <c r="A52" s="112"/>
      <c r="B52" s="176" t="s">
        <v>165</v>
      </c>
      <c r="C52" s="172"/>
      <c r="D52" s="172"/>
      <c r="E52" s="172"/>
    </row>
    <row r="53" spans="1:5" ht="15.95" customHeight="1">
      <c r="A53" s="113">
        <v>31</v>
      </c>
      <c r="B53" s="114" t="s">
        <v>166</v>
      </c>
      <c r="C53" s="115">
        <v>10862115</v>
      </c>
      <c r="D53" s="116">
        <v>2935.71</v>
      </c>
      <c r="E53" s="117">
        <v>5.8714135452508837E-2</v>
      </c>
    </row>
    <row r="54" spans="1:5" ht="15.95" customHeight="1">
      <c r="A54" s="118">
        <v>32</v>
      </c>
      <c r="B54" s="119" t="s">
        <v>167</v>
      </c>
      <c r="C54" s="120">
        <v>5431057</v>
      </c>
      <c r="D54" s="121">
        <v>1467.85</v>
      </c>
      <c r="E54" s="122">
        <v>2.93570650235517E-2</v>
      </c>
    </row>
    <row r="55" spans="1:5" ht="15.95" customHeight="1">
      <c r="A55" s="113">
        <v>33</v>
      </c>
      <c r="B55" s="114" t="s">
        <v>168</v>
      </c>
      <c r="C55" s="115">
        <v>4887952</v>
      </c>
      <c r="D55" s="116">
        <v>1321.07</v>
      </c>
      <c r="E55" s="117">
        <v>2.642136230498034E-2</v>
      </c>
    </row>
    <row r="56" spans="1:5" ht="15.95" customHeight="1">
      <c r="A56" s="118">
        <v>34</v>
      </c>
      <c r="B56" s="119" t="s">
        <v>169</v>
      </c>
      <c r="C56" s="120">
        <v>5431057</v>
      </c>
      <c r="D56" s="121">
        <v>1467.85</v>
      </c>
      <c r="E56" s="122">
        <v>2.93570650235517E-2</v>
      </c>
    </row>
    <row r="57" spans="1:5" ht="15.95" customHeight="1">
      <c r="A57" s="113">
        <v>35</v>
      </c>
      <c r="B57" s="114" t="s">
        <v>170</v>
      </c>
      <c r="C57" s="115">
        <v>1916844</v>
      </c>
      <c r="D57" s="116">
        <v>518.07000000000005</v>
      </c>
      <c r="E57" s="117">
        <v>1.0361318974926049E-2</v>
      </c>
    </row>
    <row r="58" spans="1:5" ht="15.95" customHeight="1">
      <c r="A58" s="118">
        <v>36</v>
      </c>
      <c r="B58" s="119" t="s">
        <v>171</v>
      </c>
      <c r="C58" s="120">
        <v>7515770</v>
      </c>
      <c r="D58" s="121">
        <v>2031.29</v>
      </c>
      <c r="E58" s="122">
        <v>4.0625784003382619E-2</v>
      </c>
    </row>
    <row r="59" spans="1:5" ht="15.95" customHeight="1">
      <c r="A59" s="113">
        <v>37</v>
      </c>
      <c r="B59" s="114" t="s">
        <v>172</v>
      </c>
      <c r="C59" s="115">
        <v>28946799</v>
      </c>
      <c r="D59" s="116">
        <v>7823.46</v>
      </c>
      <c r="E59" s="117">
        <v>0.15646918462956319</v>
      </c>
    </row>
    <row r="60" spans="1:5" ht="15.95" customHeight="1">
      <c r="A60" s="118">
        <v>38</v>
      </c>
      <c r="B60" s="119" t="s">
        <v>173</v>
      </c>
      <c r="C60" s="120">
        <v>6255434</v>
      </c>
      <c r="D60" s="121">
        <v>1690.66</v>
      </c>
      <c r="E60" s="122">
        <v>3.3813156939530582E-2</v>
      </c>
    </row>
    <row r="61" spans="1:5" ht="15.95" customHeight="1">
      <c r="A61" s="113">
        <v>39</v>
      </c>
      <c r="B61" s="114" t="s">
        <v>174</v>
      </c>
      <c r="C61" s="115">
        <v>1340450</v>
      </c>
      <c r="D61" s="116">
        <v>362.28</v>
      </c>
      <c r="E61" s="117">
        <v>7.2456757148414907E-3</v>
      </c>
    </row>
    <row r="62" spans="1:5" ht="15.95" customHeight="1">
      <c r="A62" s="118">
        <v>40</v>
      </c>
      <c r="B62" s="119" t="s">
        <v>175</v>
      </c>
      <c r="C62" s="120">
        <v>1787267</v>
      </c>
      <c r="D62" s="121">
        <v>483.05</v>
      </c>
      <c r="E62" s="122">
        <v>9.6609027549237978E-3</v>
      </c>
    </row>
    <row r="63" spans="1:5" ht="15.95" customHeight="1">
      <c r="A63" s="113">
        <v>41</v>
      </c>
      <c r="B63" s="114" t="s">
        <v>176</v>
      </c>
      <c r="C63" s="115">
        <v>2755370</v>
      </c>
      <c r="D63" s="116">
        <v>744.69</v>
      </c>
      <c r="E63" s="117">
        <v>1.4893891972399421E-2</v>
      </c>
    </row>
    <row r="64" spans="1:5" ht="15.95" customHeight="1">
      <c r="A64" s="118">
        <v>42</v>
      </c>
      <c r="B64" s="119" t="s">
        <v>177</v>
      </c>
      <c r="C64" s="120">
        <v>316495</v>
      </c>
      <c r="D64" s="121">
        <v>85.54</v>
      </c>
      <c r="E64" s="122">
        <v>1.7107837930312639E-3</v>
      </c>
    </row>
    <row r="65" spans="1:5" ht="15.95" customHeight="1">
      <c r="A65" s="113">
        <v>43</v>
      </c>
      <c r="B65" s="114" t="s">
        <v>178</v>
      </c>
      <c r="C65" s="115">
        <v>484051</v>
      </c>
      <c r="D65" s="116">
        <v>130.82</v>
      </c>
      <c r="E65" s="117">
        <v>2.616491906035091E-3</v>
      </c>
    </row>
    <row r="66" spans="1:5" ht="15.95" customHeight="1">
      <c r="A66" s="118">
        <v>44</v>
      </c>
      <c r="B66" s="119" t="s">
        <v>179</v>
      </c>
      <c r="C66" s="120">
        <v>335113</v>
      </c>
      <c r="D66" s="121">
        <v>90.57</v>
      </c>
      <c r="E66" s="122">
        <v>1.8114216314130899E-3</v>
      </c>
    </row>
    <row r="67" spans="1:5" ht="15.95" customHeight="1">
      <c r="A67" s="113">
        <v>45</v>
      </c>
      <c r="B67" s="114" t="s">
        <v>180</v>
      </c>
      <c r="C67" s="115">
        <v>1098424</v>
      </c>
      <c r="D67" s="116">
        <v>296.87</v>
      </c>
      <c r="E67" s="117">
        <v>5.9374270591212273E-3</v>
      </c>
    </row>
    <row r="68" spans="1:5" ht="15.95" customHeight="1">
      <c r="A68" s="118">
        <v>46</v>
      </c>
      <c r="B68" s="119" t="s">
        <v>181</v>
      </c>
      <c r="C68" s="120">
        <v>1340450</v>
      </c>
      <c r="D68" s="121">
        <v>362.28</v>
      </c>
      <c r="E68" s="122">
        <v>7.2456757148414907E-3</v>
      </c>
    </row>
    <row r="69" spans="1:5" ht="15.95" customHeight="1">
      <c r="A69" s="113">
        <v>47</v>
      </c>
      <c r="B69" s="114" t="s">
        <v>182</v>
      </c>
      <c r="C69" s="115">
        <v>446817</v>
      </c>
      <c r="D69" s="116">
        <v>120.76</v>
      </c>
      <c r="E69" s="117">
        <v>2.415227040082308E-3</v>
      </c>
    </row>
    <row r="70" spans="1:5" ht="15.95" customHeight="1">
      <c r="A70" s="118">
        <v>48</v>
      </c>
      <c r="B70" s="119" t="s">
        <v>183</v>
      </c>
      <c r="C70" s="120">
        <v>819164</v>
      </c>
      <c r="D70" s="121">
        <v>221.4</v>
      </c>
      <c r="E70" s="122">
        <v>4.4279135374481809E-3</v>
      </c>
    </row>
    <row r="71" spans="1:5" ht="15.95" customHeight="1">
      <c r="A71" s="113">
        <v>49</v>
      </c>
      <c r="B71" s="114" t="s">
        <v>184</v>
      </c>
      <c r="C71" s="115">
        <v>297878</v>
      </c>
      <c r="D71" s="116">
        <v>80.510000000000005</v>
      </c>
      <c r="E71" s="117">
        <v>1.610151360054872E-3</v>
      </c>
    </row>
    <row r="72" spans="1:5" ht="15.95" customHeight="1">
      <c r="A72" s="118">
        <v>50</v>
      </c>
      <c r="B72" s="119" t="s">
        <v>185</v>
      </c>
      <c r="C72" s="120">
        <v>1191511</v>
      </c>
      <c r="D72" s="121">
        <v>322.02999999999997</v>
      </c>
      <c r="E72" s="122">
        <v>6.4406000348140539E-3</v>
      </c>
    </row>
    <row r="73" spans="1:5" ht="15.95" customHeight="1">
      <c r="A73" s="113">
        <v>51</v>
      </c>
      <c r="B73" s="114" t="s">
        <v>186</v>
      </c>
      <c r="C73" s="115">
        <v>446817</v>
      </c>
      <c r="D73" s="116">
        <v>120.76</v>
      </c>
      <c r="E73" s="117">
        <v>2.415227040082308E-3</v>
      </c>
    </row>
    <row r="74" spans="1:5" ht="15.95" customHeight="1">
      <c r="A74" s="118">
        <v>52</v>
      </c>
      <c r="B74" s="119" t="s">
        <v>187</v>
      </c>
      <c r="C74" s="120">
        <v>1442073</v>
      </c>
      <c r="D74" s="121">
        <v>389.75</v>
      </c>
      <c r="E74" s="122">
        <v>7.7949892313242657E-3</v>
      </c>
    </row>
    <row r="75" spans="1:5" ht="15.95" customHeight="1">
      <c r="A75" s="113">
        <v>53</v>
      </c>
      <c r="B75" s="114" t="s">
        <v>188</v>
      </c>
      <c r="C75" s="115">
        <v>297878</v>
      </c>
      <c r="D75" s="116">
        <v>80.510000000000005</v>
      </c>
      <c r="E75" s="117">
        <v>1.610151360054872E-3</v>
      </c>
    </row>
    <row r="76" spans="1:5" ht="17.100000000000001" customHeight="1">
      <c r="A76" s="123"/>
      <c r="B76" s="124" t="s">
        <v>189</v>
      </c>
      <c r="C76" s="125">
        <v>85646786</v>
      </c>
      <c r="D76" s="126">
        <v>23147.78</v>
      </c>
      <c r="E76" s="127">
        <v>0.4629556025024627</v>
      </c>
    </row>
    <row r="78" spans="1:5" ht="24" customHeight="1">
      <c r="A78" s="128"/>
      <c r="B78" s="129" t="s">
        <v>190</v>
      </c>
      <c r="C78" s="130">
        <v>184999999</v>
      </c>
      <c r="D78" s="131">
        <v>50000</v>
      </c>
      <c r="E78" s="132">
        <v>1</v>
      </c>
    </row>
    <row r="80" spans="1:5" ht="18" customHeight="1">
      <c r="A80" s="182" t="s">
        <v>191</v>
      </c>
      <c r="B80" s="172"/>
      <c r="C80" s="172"/>
      <c r="D80" s="172"/>
      <c r="E80" s="172"/>
    </row>
    <row r="81" spans="1:5" ht="15.95" customHeight="1">
      <c r="A81" s="133" t="s">
        <v>192</v>
      </c>
      <c r="B81" s="133"/>
      <c r="C81" s="133" t="s">
        <v>193</v>
      </c>
      <c r="D81" s="133" t="s">
        <v>194</v>
      </c>
      <c r="E81" s="133" t="s">
        <v>195</v>
      </c>
    </row>
    <row r="82" spans="1:5" ht="15" customHeight="1">
      <c r="A82" s="174" t="s">
        <v>196</v>
      </c>
      <c r="B82" s="172"/>
      <c r="C82" s="134">
        <v>59698764</v>
      </c>
      <c r="D82" s="135">
        <v>16134.8</v>
      </c>
      <c r="E82" s="136">
        <v>0.32269602336592451</v>
      </c>
    </row>
    <row r="83" spans="1:5" ht="15" customHeight="1">
      <c r="A83" s="183" t="s">
        <v>197</v>
      </c>
      <c r="B83" s="172"/>
      <c r="C83" s="137">
        <v>23908419</v>
      </c>
      <c r="D83" s="138">
        <v>6461.73</v>
      </c>
      <c r="E83" s="139">
        <v>0.12923469799586321</v>
      </c>
    </row>
    <row r="84" spans="1:5" ht="15" customHeight="1">
      <c r="A84" s="179" t="s">
        <v>198</v>
      </c>
      <c r="B84" s="172"/>
      <c r="C84" s="140">
        <v>3913444</v>
      </c>
      <c r="D84" s="141">
        <v>1057.69</v>
      </c>
      <c r="E84" s="142">
        <v>2.1153751465695949E-2</v>
      </c>
    </row>
    <row r="85" spans="1:5" ht="15" customHeight="1">
      <c r="A85" s="177" t="s">
        <v>199</v>
      </c>
      <c r="B85" s="172"/>
      <c r="C85" s="143">
        <v>5735101</v>
      </c>
      <c r="D85" s="144">
        <v>1550.03</v>
      </c>
      <c r="E85" s="145">
        <v>3.100054611351646E-2</v>
      </c>
    </row>
    <row r="86" spans="1:5" ht="15" customHeight="1">
      <c r="A86" s="173" t="s">
        <v>200</v>
      </c>
      <c r="B86" s="172"/>
      <c r="C86" s="146">
        <v>6097485</v>
      </c>
      <c r="D86" s="147">
        <v>1647.97</v>
      </c>
      <c r="E86" s="148">
        <v>3.2959378556537182E-2</v>
      </c>
    </row>
    <row r="87" spans="1:5" ht="15" customHeight="1">
      <c r="A87" s="178" t="s">
        <v>201</v>
      </c>
      <c r="B87" s="172"/>
      <c r="C87" s="149">
        <v>85646786</v>
      </c>
      <c r="D87" s="150">
        <v>23147.78</v>
      </c>
      <c r="E87" s="151">
        <v>0.4629556025024627</v>
      </c>
    </row>
    <row r="88" spans="1:5" ht="15.95" customHeight="1">
      <c r="A88" s="181" t="s">
        <v>202</v>
      </c>
      <c r="B88" s="172"/>
      <c r="C88" s="152">
        <v>184999999</v>
      </c>
      <c r="D88" s="153">
        <v>50000</v>
      </c>
      <c r="E88" s="154">
        <v>1</v>
      </c>
    </row>
  </sheetData>
  <mergeCells count="18">
    <mergeCell ref="A88:B88"/>
    <mergeCell ref="B20:E20"/>
    <mergeCell ref="A80:E80"/>
    <mergeCell ref="B46:E46"/>
    <mergeCell ref="A83:B83"/>
    <mergeCell ref="A87:B87"/>
    <mergeCell ref="A84:B84"/>
    <mergeCell ref="B7:E7"/>
    <mergeCell ref="A1:E1"/>
    <mergeCell ref="B33:E33"/>
    <mergeCell ref="B39:E39"/>
    <mergeCell ref="A3:E3"/>
    <mergeCell ref="A4:E4"/>
    <mergeCell ref="A86:B86"/>
    <mergeCell ref="A82:B82"/>
    <mergeCell ref="A2:E2"/>
    <mergeCell ref="B52:E52"/>
    <mergeCell ref="A85:B85"/>
  </mergeCells>
  <pageMargins left="0.75" right="0.75" top="1" bottom="1" header="0.5" footer="0.5"/>
  <pageSetup orientation="portrait"/>
</worksheet>
</file>

<file path=xl/worksheets/sheet6.xml><?xml version="1.0" encoding="utf-8"?>
<worksheet xmlns="http://schemas.openxmlformats.org/spreadsheetml/2006/main" xmlns:r="http://schemas.openxmlformats.org/officeDocument/2006/relationships">
  <sheetPr>
    <pageSetUpPr fitToPage="1"/>
  </sheetPr>
  <dimension ref="A1:AE83"/>
  <sheetViews>
    <sheetView zoomScale="120" zoomScaleNormal="120" workbookViewId="0">
      <pane xSplit="2" ySplit="3" topLeftCell="D23" activePane="bottomRight" state="frozen"/>
      <selection pane="topRight" activeCell="D1" sqref="D1"/>
      <selection pane="bottomLeft" activeCell="A23" sqref="A23"/>
      <selection pane="bottomRight" activeCell="Q17" sqref="Q17"/>
    </sheetView>
  </sheetViews>
  <sheetFormatPr defaultColWidth="9" defaultRowHeight="15"/>
  <cols>
    <col min="1" max="1" width="5.28515625" style="1" customWidth="1"/>
    <col min="2" max="2" width="29.42578125" style="1" customWidth="1"/>
    <col min="3" max="3" width="9.5703125" style="1" customWidth="1"/>
    <col min="4" max="4" width="21.28515625" style="1" customWidth="1"/>
    <col min="18" max="18" width="11.42578125" style="1" customWidth="1"/>
    <col min="19" max="19" width="22.28515625" style="1" customWidth="1"/>
    <col min="20" max="22" width="6.7109375" style="1" customWidth="1"/>
    <col min="23" max="28" width="7" style="1" customWidth="1"/>
    <col min="29" max="31" width="9" style="1" hidden="1" customWidth="1"/>
  </cols>
  <sheetData>
    <row r="1" spans="1:31" ht="25.5" customHeight="1">
      <c r="A1" s="214" t="s">
        <v>203</v>
      </c>
      <c r="B1" s="215"/>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6"/>
      <c r="AC1" s="41"/>
      <c r="AD1" s="42" t="s">
        <v>204</v>
      </c>
      <c r="AE1" s="43"/>
    </row>
    <row r="2" spans="1:31" ht="42.75" customHeight="1">
      <c r="A2" s="196"/>
      <c r="B2" s="217" t="str">
        <f>'c - Activity Planning'!B2:B3</f>
        <v>Activity indicator</v>
      </c>
      <c r="C2" s="217" t="str">
        <f>'c - Activity Planning'!C2:C3</f>
        <v>UOM</v>
      </c>
      <c r="D2" s="217"/>
      <c r="E2" s="223" t="s">
        <v>205</v>
      </c>
      <c r="F2" s="194"/>
      <c r="G2" s="194"/>
      <c r="H2" s="194"/>
      <c r="I2" s="194"/>
      <c r="J2" s="194"/>
      <c r="K2" s="194"/>
      <c r="L2" s="194"/>
      <c r="M2" s="194"/>
      <c r="N2" s="194"/>
      <c r="O2" s="194"/>
      <c r="P2" s="195"/>
      <c r="Q2" s="217" t="s">
        <v>206</v>
      </c>
      <c r="R2" s="163" t="s">
        <v>207</v>
      </c>
      <c r="S2" s="217" t="s">
        <v>208</v>
      </c>
      <c r="T2" s="193" t="s">
        <v>209</v>
      </c>
      <c r="U2" s="194"/>
      <c r="V2" s="195"/>
      <c r="W2" s="193" t="s">
        <v>210</v>
      </c>
      <c r="X2" s="194"/>
      <c r="Y2" s="195"/>
      <c r="Z2" s="193" t="s">
        <v>211</v>
      </c>
      <c r="AA2" s="194"/>
      <c r="AB2" s="195"/>
      <c r="AC2" s="212" t="s">
        <v>212</v>
      </c>
      <c r="AD2" s="194"/>
      <c r="AE2" s="213"/>
    </row>
    <row r="3" spans="1:31" ht="27.75" customHeight="1">
      <c r="A3" s="198"/>
      <c r="B3" s="186"/>
      <c r="C3" s="186"/>
      <c r="D3" s="186"/>
      <c r="E3" s="44">
        <v>1</v>
      </c>
      <c r="F3" s="44">
        <v>2</v>
      </c>
      <c r="G3" s="44">
        <v>3</v>
      </c>
      <c r="H3" s="44">
        <v>4</v>
      </c>
      <c r="I3" s="44">
        <v>5</v>
      </c>
      <c r="J3" s="44">
        <v>6</v>
      </c>
      <c r="K3" s="44">
        <v>7</v>
      </c>
      <c r="L3" s="44">
        <v>8</v>
      </c>
      <c r="M3" s="44">
        <v>9</v>
      </c>
      <c r="N3" s="44">
        <v>10</v>
      </c>
      <c r="O3" s="44">
        <v>11</v>
      </c>
      <c r="P3" s="44">
        <v>12</v>
      </c>
      <c r="Q3" s="186"/>
      <c r="R3" s="156"/>
      <c r="S3" s="186"/>
      <c r="T3" s="45" t="s">
        <v>213</v>
      </c>
      <c r="U3" s="45" t="s">
        <v>214</v>
      </c>
      <c r="V3" s="45" t="s">
        <v>215</v>
      </c>
      <c r="W3" s="46" t="s">
        <v>213</v>
      </c>
      <c r="X3" s="46" t="s">
        <v>214</v>
      </c>
      <c r="Y3" s="46" t="s">
        <v>215</v>
      </c>
      <c r="Z3" s="46" t="s">
        <v>213</v>
      </c>
      <c r="AA3" s="46" t="s">
        <v>214</v>
      </c>
      <c r="AB3" s="46" t="s">
        <v>215</v>
      </c>
      <c r="AC3" s="47" t="s">
        <v>213</v>
      </c>
      <c r="AD3" s="48" t="s">
        <v>214</v>
      </c>
      <c r="AE3" s="49" t="s">
        <v>215</v>
      </c>
    </row>
    <row r="4" spans="1:31" ht="15" customHeight="1">
      <c r="A4" s="204" t="s">
        <v>216</v>
      </c>
      <c r="B4" s="210" t="e">
        <f>#REF!</f>
        <v>#REF!</v>
      </c>
      <c r="C4" s="204" t="e">
        <f>#REF!</f>
        <v>#REF!</v>
      </c>
      <c r="D4" s="50" t="s">
        <v>107</v>
      </c>
      <c r="E4" s="51" t="e">
        <f>#REF!</f>
        <v>#REF!</v>
      </c>
      <c r="F4" s="51" t="e">
        <f>#REF!</f>
        <v>#REF!</v>
      </c>
      <c r="G4" s="51" t="e">
        <f>#REF!</f>
        <v>#REF!</v>
      </c>
      <c r="H4" s="51" t="e">
        <f>#REF!</f>
        <v>#REF!</v>
      </c>
      <c r="I4" s="51" t="e">
        <f>#REF!</f>
        <v>#REF!</v>
      </c>
      <c r="J4" s="51" t="e">
        <f>#REF!</f>
        <v>#REF!</v>
      </c>
      <c r="K4" s="51" t="e">
        <f>#REF!</f>
        <v>#REF!</v>
      </c>
      <c r="L4" s="51" t="e">
        <f>#REF!</f>
        <v>#REF!</v>
      </c>
      <c r="M4" s="51" t="e">
        <f>#REF!</f>
        <v>#REF!</v>
      </c>
      <c r="N4" s="51" t="e">
        <f>#REF!</f>
        <v>#REF!</v>
      </c>
      <c r="O4" s="51" t="e">
        <f>#REF!</f>
        <v>#REF!</v>
      </c>
      <c r="P4" s="51" t="e">
        <f>#REF!</f>
        <v>#REF!</v>
      </c>
      <c r="Q4" s="52" t="e">
        <f>SUM(E4:P4)</f>
        <v>#REF!</v>
      </c>
      <c r="R4" s="53">
        <f>IFERROR(AVERAGEIF(E4:P4,"&lt;&gt;0"),0)</f>
        <v>0</v>
      </c>
      <c r="S4" s="203"/>
      <c r="T4" s="199">
        <f>'c - Activity Planning'!R4</f>
        <v>0</v>
      </c>
      <c r="U4" s="199">
        <f>'c - Activity Planning'!S4</f>
        <v>15</v>
      </c>
      <c r="V4" s="199">
        <f>'c - Activity Planning'!T4</f>
        <v>15</v>
      </c>
      <c r="W4" s="209">
        <v>0</v>
      </c>
      <c r="X4" s="209">
        <v>0</v>
      </c>
      <c r="Y4" s="211">
        <f>W4+X4</f>
        <v>0</v>
      </c>
      <c r="Z4" s="209">
        <v>499</v>
      </c>
      <c r="AA4" s="209">
        <v>301</v>
      </c>
      <c r="AB4" s="211">
        <f>Z4+AA4</f>
        <v>800</v>
      </c>
      <c r="AC4" s="205"/>
      <c r="AD4" s="187"/>
      <c r="AE4" s="200">
        <f>AC4+AD4</f>
        <v>0</v>
      </c>
    </row>
    <row r="5" spans="1:31" ht="15" customHeight="1">
      <c r="A5" s="190"/>
      <c r="B5" s="190"/>
      <c r="C5" s="190"/>
      <c r="D5" s="54" t="s">
        <v>109</v>
      </c>
      <c r="E5" s="55"/>
      <c r="F5" s="55">
        <v>500</v>
      </c>
      <c r="G5" s="55">
        <v>900</v>
      </c>
      <c r="H5" s="55">
        <v>700</v>
      </c>
      <c r="I5" s="55">
        <v>800</v>
      </c>
      <c r="J5" s="55">
        <v>1100</v>
      </c>
      <c r="K5" s="55">
        <v>600</v>
      </c>
      <c r="L5" s="55">
        <v>1000</v>
      </c>
      <c r="M5" s="55">
        <v>700</v>
      </c>
      <c r="N5" s="55">
        <v>800</v>
      </c>
      <c r="O5" s="55"/>
      <c r="P5" s="55"/>
      <c r="Q5" s="56">
        <f>SUM(E5:P5)</f>
        <v>7100</v>
      </c>
      <c r="R5" s="57">
        <f>IFERROR(AVERAGE(E5:P5),0)</f>
        <v>788.88888888888891</v>
      </c>
      <c r="S5" s="190"/>
      <c r="T5" s="157"/>
      <c r="U5" s="157"/>
      <c r="V5" s="157"/>
      <c r="W5" s="157"/>
      <c r="X5" s="157"/>
      <c r="Y5" s="157"/>
      <c r="Z5" s="157"/>
      <c r="AA5" s="157"/>
      <c r="AB5" s="157"/>
      <c r="AC5" s="206"/>
      <c r="AD5" s="157"/>
      <c r="AE5" s="201"/>
    </row>
    <row r="6" spans="1:31" ht="15.75" customHeight="1">
      <c r="A6" s="191"/>
      <c r="B6" s="191"/>
      <c r="C6" s="191"/>
      <c r="D6" s="58" t="s">
        <v>217</v>
      </c>
      <c r="E6" s="59">
        <f>IFERROR(E5/E4,0)</f>
        <v>0</v>
      </c>
      <c r="F6" s="59">
        <f>IFERROR((E5+F5)/(E4+F4),0)</f>
        <v>0</v>
      </c>
      <c r="G6" s="59">
        <f>IFERROR((E5+F5+G5)/(E4+F4+G4),0)</f>
        <v>0</v>
      </c>
      <c r="H6" s="59">
        <f>IFERROR((E5+F5+G5+H5)/(E4+F4+G4+H4),0)</f>
        <v>0</v>
      </c>
      <c r="I6" s="59">
        <f>IFERROR((E5+F5+G5+H5+I5)/(E4+F4+G4+H4+I4),0)</f>
        <v>0</v>
      </c>
      <c r="J6" s="59">
        <f>IFERROR((E5+F5+G5+H5+I5+J5)/(E4+F4+G4+H4+I4+J4),0)</f>
        <v>0</v>
      </c>
      <c r="K6" s="59">
        <f>IFERROR((E5+F5+G5+H5+I5+J5+K5)/(E4+F4+G4+H4+I4+J4+K4),0)</f>
        <v>0</v>
      </c>
      <c r="L6" s="59">
        <f>IFERROR((E5+F5+G5+H5+I5+J5+K5+L5)/(E4+F4+G4+H4+I4+J4+K4+L4),0)</f>
        <v>0</v>
      </c>
      <c r="M6" s="59">
        <f>IFERROR((E5+F5+G5+H5+I5+J5+K5+L5+M5)/(E4+F4+G4+H4+I4+J4+K4+L4+M4),0)</f>
        <v>0</v>
      </c>
      <c r="N6" s="59">
        <f>IFERROR((E5+F5+G5+H5+I5+J5+K5+L5+M5+N5)/(E4+F4+G4+H4+I4+J4+K4+L4+M4+N4),0)</f>
        <v>0</v>
      </c>
      <c r="O6" s="59">
        <f>IFERROR((E5+F5+G5+H5+I5+J5+K5+L5+M5+N5+O5)/(E4+F4+G4+H4+I4+J4+K4+L4+M4+N4+O4),0)</f>
        <v>0</v>
      </c>
      <c r="P6" s="59">
        <f>IFERROR((E5+F5+G5+H5+I5+J5+K5+L5+M5+N5+O5+P5)/(E4+F4+G4+H4+I4+J4+K4+L4+M4+N4+O4+P4),0)</f>
        <v>0</v>
      </c>
      <c r="Q6" s="59">
        <f>IFERROR(Q5/Q4,0)</f>
        <v>0</v>
      </c>
      <c r="R6" s="60">
        <f>IFERROR(R5/R4,0)</f>
        <v>0</v>
      </c>
      <c r="S6" s="191"/>
      <c r="T6" s="186"/>
      <c r="U6" s="186"/>
      <c r="V6" s="186"/>
      <c r="W6" s="186"/>
      <c r="X6" s="186"/>
      <c r="Y6" s="186"/>
      <c r="Z6" s="186"/>
      <c r="AA6" s="186"/>
      <c r="AB6" s="186"/>
      <c r="AC6" s="207"/>
      <c r="AD6" s="186"/>
      <c r="AE6" s="202"/>
    </row>
    <row r="7" spans="1:31" ht="15" customHeight="1">
      <c r="A7" s="204" t="s">
        <v>218</v>
      </c>
      <c r="B7" s="210" t="e">
        <f>#REF!</f>
        <v>#REF!</v>
      </c>
      <c r="C7" s="204" t="e">
        <f>#REF!</f>
        <v>#REF!</v>
      </c>
      <c r="D7" s="50" t="s">
        <v>107</v>
      </c>
      <c r="E7" s="51" t="e">
        <f>#REF!</f>
        <v>#REF!</v>
      </c>
      <c r="F7" s="51" t="e">
        <f>#REF!</f>
        <v>#REF!</v>
      </c>
      <c r="G7" s="51" t="e">
        <f>#REF!</f>
        <v>#REF!</v>
      </c>
      <c r="H7" s="51" t="e">
        <f>#REF!</f>
        <v>#REF!</v>
      </c>
      <c r="I7" s="51" t="e">
        <f>#REF!</f>
        <v>#REF!</v>
      </c>
      <c r="J7" s="51" t="e">
        <f>#REF!</f>
        <v>#REF!</v>
      </c>
      <c r="K7" s="51" t="e">
        <f>#REF!</f>
        <v>#REF!</v>
      </c>
      <c r="L7" s="51" t="e">
        <f>#REF!</f>
        <v>#REF!</v>
      </c>
      <c r="M7" s="51" t="e">
        <f>#REF!</f>
        <v>#REF!</v>
      </c>
      <c r="N7" s="51" t="e">
        <f>#REF!</f>
        <v>#REF!</v>
      </c>
      <c r="O7" s="51" t="e">
        <f>#REF!</f>
        <v>#REF!</v>
      </c>
      <c r="P7" s="51" t="e">
        <f>#REF!</f>
        <v>#REF!</v>
      </c>
      <c r="Q7" s="52" t="e">
        <f>SUM(E7:P7)</f>
        <v>#REF!</v>
      </c>
      <c r="R7" s="53">
        <f>IFERROR(AVERAGEIF(E7:P7,"&lt;&gt;0"),0)</f>
        <v>0</v>
      </c>
      <c r="S7" s="203"/>
      <c r="T7" s="199">
        <f>'c - Activity Planning'!R5</f>
        <v>0</v>
      </c>
      <c r="U7" s="199">
        <f>'c - Activity Planning'!S5</f>
        <v>15</v>
      </c>
      <c r="V7" s="199">
        <f>'c - Activity Planning'!T5</f>
        <v>15</v>
      </c>
      <c r="W7" s="209">
        <v>0</v>
      </c>
      <c r="X7" s="209">
        <v>0</v>
      </c>
      <c r="Y7" s="211">
        <f>W7+X7</f>
        <v>0</v>
      </c>
      <c r="Z7" s="209">
        <v>1800</v>
      </c>
      <c r="AA7" s="209">
        <v>2200</v>
      </c>
      <c r="AB7" s="211">
        <f>Z7+AA7</f>
        <v>4000</v>
      </c>
      <c r="AC7" s="205"/>
      <c r="AD7" s="187"/>
      <c r="AE7" s="200">
        <f>AC7+AD7</f>
        <v>0</v>
      </c>
    </row>
    <row r="8" spans="1:31" ht="15" customHeight="1">
      <c r="A8" s="190"/>
      <c r="B8" s="190"/>
      <c r="C8" s="190"/>
      <c r="D8" s="54" t="s">
        <v>109</v>
      </c>
      <c r="E8" s="55"/>
      <c r="F8" s="55"/>
      <c r="G8" s="55">
        <v>800</v>
      </c>
      <c r="H8" s="55"/>
      <c r="I8" s="55"/>
      <c r="J8" s="55"/>
      <c r="K8" s="55"/>
      <c r="L8" s="55"/>
      <c r="M8" s="55"/>
      <c r="N8" s="55"/>
      <c r="O8" s="55"/>
      <c r="P8" s="55"/>
      <c r="Q8" s="56">
        <f>SUM(E8:P8)</f>
        <v>800</v>
      </c>
      <c r="R8" s="57">
        <f>IFERROR(AVERAGE(E8:P8),0)</f>
        <v>800</v>
      </c>
      <c r="S8" s="190"/>
      <c r="T8" s="157"/>
      <c r="U8" s="157"/>
      <c r="V8" s="157"/>
      <c r="W8" s="157"/>
      <c r="X8" s="157"/>
      <c r="Y8" s="157"/>
      <c r="Z8" s="157"/>
      <c r="AA8" s="157"/>
      <c r="AB8" s="157"/>
      <c r="AC8" s="206"/>
      <c r="AD8" s="157"/>
      <c r="AE8" s="201"/>
    </row>
    <row r="9" spans="1:31" ht="15.75" customHeight="1">
      <c r="A9" s="191"/>
      <c r="B9" s="191"/>
      <c r="C9" s="191"/>
      <c r="D9" s="58" t="s">
        <v>217</v>
      </c>
      <c r="E9" s="59">
        <f>IFERROR(E8/E7,0)</f>
        <v>0</v>
      </c>
      <c r="F9" s="59">
        <f>IFERROR((E8+F8)/(E7+F7),0)</f>
        <v>0</v>
      </c>
      <c r="G9" s="59">
        <f>IFERROR((E8+F8+G8)/(E7+F7+G7),0)</f>
        <v>0</v>
      </c>
      <c r="H9" s="59">
        <f>IFERROR((E8+F8+G8+H8)/(E7+F7+G7+H7),0)</f>
        <v>0</v>
      </c>
      <c r="I9" s="59">
        <f>IFERROR((E8+F8+G8+H8+I8)/(E7+F7+G7+H7+I7),0)</f>
        <v>0</v>
      </c>
      <c r="J9" s="59">
        <f>IFERROR((E8+F8+G8+H8+I8+J8)/(E7+F7+G7+H7+I7+J7),0)</f>
        <v>0</v>
      </c>
      <c r="K9" s="59">
        <f>IFERROR((E8+F8+G8+H8+I8+J8+K8)/(E7+F7+G7+H7+I7+J7+K7),0)</f>
        <v>0</v>
      </c>
      <c r="L9" s="59">
        <f>IFERROR((E8+F8+G8+H8+I8+J8+K8+L8)/(E7+F7+G7+H7+I7+J7+K7+L7),0)</f>
        <v>0</v>
      </c>
      <c r="M9" s="59">
        <f>IFERROR((E8+F8+G8+H8+I8+J8+K8+L8+M8)/(E7+F7+G7+H7+I7+J7+K7+L7+M7),0)</f>
        <v>0</v>
      </c>
      <c r="N9" s="59">
        <f>IFERROR((E8+F8+G8+H8+I8+J8+K8+L8+M8+N8)/(E7+F7+G7+H7+I7+J7+K7+L7+M7+N7),0)</f>
        <v>0</v>
      </c>
      <c r="O9" s="59">
        <f>IFERROR((E8+F8+G8+H8+I8+J8+K8+L8+M8+N8+O8)/(E7+F7+G7+H7+I7+J7+K7+L7+M7+N7+O7),0)</f>
        <v>0</v>
      </c>
      <c r="P9" s="59">
        <f>IFERROR((E8+F8+G8+H8+I8+J8+K8+L8+M8+N8+O8+P8)/(E7+F7+G7+H7+I7+J7+K7+L7+M7+N7+O7+P7),0)</f>
        <v>0</v>
      </c>
      <c r="Q9" s="59">
        <f>IFERROR(Q8/Q7,0)</f>
        <v>0</v>
      </c>
      <c r="R9" s="60">
        <f>IFERROR(R8/R7,0)</f>
        <v>0</v>
      </c>
      <c r="S9" s="191"/>
      <c r="T9" s="186"/>
      <c r="U9" s="186"/>
      <c r="V9" s="186"/>
      <c r="W9" s="186"/>
      <c r="X9" s="186"/>
      <c r="Y9" s="186"/>
      <c r="Z9" s="186"/>
      <c r="AA9" s="186"/>
      <c r="AB9" s="186"/>
      <c r="AC9" s="207"/>
      <c r="AD9" s="186"/>
      <c r="AE9" s="202"/>
    </row>
    <row r="10" spans="1:31" ht="12.75" customHeight="1">
      <c r="A10" s="61"/>
      <c r="B10" s="62"/>
      <c r="C10" s="63"/>
      <c r="D10" s="64"/>
      <c r="E10" s="65"/>
      <c r="F10" s="65"/>
      <c r="G10" s="65"/>
      <c r="H10" s="65"/>
      <c r="I10" s="65"/>
      <c r="J10" s="65"/>
      <c r="K10" s="65"/>
      <c r="L10" s="65"/>
      <c r="M10" s="65"/>
      <c r="N10" s="65"/>
      <c r="O10" s="65"/>
      <c r="P10" s="65"/>
      <c r="Q10" s="65"/>
      <c r="R10" s="66"/>
      <c r="S10" s="67"/>
      <c r="T10" s="68"/>
      <c r="U10" s="68"/>
      <c r="V10" s="68"/>
      <c r="W10" s="68"/>
      <c r="X10" s="68"/>
      <c r="Y10" s="68"/>
      <c r="Z10" s="68"/>
      <c r="AA10" s="68"/>
      <c r="AB10" s="68"/>
      <c r="AC10" s="69"/>
      <c r="AD10" s="70"/>
      <c r="AE10" s="71"/>
    </row>
    <row r="11" spans="1:31" ht="15" customHeight="1">
      <c r="A11" s="196">
        <v>1</v>
      </c>
      <c r="B11" s="208" t="str">
        <f>'c - Activity Planning'!B5</f>
        <v>#  of women who received literacy education</v>
      </c>
      <c r="C11" s="189" t="str">
        <f>'c - Activity Planning'!C5</f>
        <v>women</v>
      </c>
      <c r="D11" s="72" t="s">
        <v>107</v>
      </c>
      <c r="E11" s="73">
        <f>'c - Activity Planning'!D5</f>
        <v>15</v>
      </c>
      <c r="F11" s="73">
        <f>'c - Activity Planning'!E5</f>
        <v>15</v>
      </c>
      <c r="G11" s="73">
        <f>'c - Activity Planning'!F5</f>
        <v>15</v>
      </c>
      <c r="H11" s="73">
        <f>'c - Activity Planning'!G5</f>
        <v>15</v>
      </c>
      <c r="I11" s="73">
        <f>'c - Activity Planning'!H5</f>
        <v>15</v>
      </c>
      <c r="J11" s="73">
        <f>'c - Activity Planning'!I5</f>
        <v>15</v>
      </c>
      <c r="K11" s="73">
        <f>'c - Activity Planning'!J5</f>
        <v>15</v>
      </c>
      <c r="L11" s="73">
        <f>'c - Activity Planning'!K5</f>
        <v>15</v>
      </c>
      <c r="M11" s="73">
        <f>'c - Activity Planning'!L5</f>
        <v>0</v>
      </c>
      <c r="N11" s="73">
        <f>'c - Activity Planning'!M5</f>
        <v>0</v>
      </c>
      <c r="O11" s="73">
        <f>'c - Activity Planning'!N5</f>
        <v>0</v>
      </c>
      <c r="P11" s="73">
        <f>'c - Activity Planning'!O5</f>
        <v>0</v>
      </c>
      <c r="Q11" s="74">
        <v>15</v>
      </c>
      <c r="R11" s="75">
        <f>IFERROR(AVERAGEIF(E11:P11,"&lt;&gt;0"),0)</f>
        <v>15</v>
      </c>
      <c r="S11" s="192"/>
      <c r="T11" s="185">
        <f>'c - Activity Planning'!R7</f>
        <v>0</v>
      </c>
      <c r="U11" s="185">
        <f>'c - Activity Planning'!S7</f>
        <v>35</v>
      </c>
      <c r="V11" s="185">
        <f>'c - Activity Planning'!T7</f>
        <v>35</v>
      </c>
      <c r="W11" s="187"/>
      <c r="X11" s="187"/>
      <c r="Y11" s="188">
        <f>W11+X11</f>
        <v>0</v>
      </c>
      <c r="Z11" s="187"/>
      <c r="AA11" s="187"/>
      <c r="AB11" s="188">
        <f>Z11+AA11</f>
        <v>0</v>
      </c>
      <c r="AC11" s="205"/>
      <c r="AD11" s="187"/>
      <c r="AE11" s="200">
        <f>AC11+AD11</f>
        <v>0</v>
      </c>
    </row>
    <row r="12" spans="1:31" ht="15" customHeight="1">
      <c r="A12" s="197"/>
      <c r="B12" s="190"/>
      <c r="C12" s="190"/>
      <c r="D12" s="76" t="s">
        <v>109</v>
      </c>
      <c r="E12" s="77"/>
      <c r="F12" s="77"/>
      <c r="G12" s="77"/>
      <c r="H12" s="77"/>
      <c r="I12" s="77"/>
      <c r="J12" s="77"/>
      <c r="K12" s="77"/>
      <c r="L12" s="77"/>
      <c r="M12" s="77"/>
      <c r="N12" s="77"/>
      <c r="O12" s="77"/>
      <c r="P12" s="77"/>
      <c r="Q12" s="78"/>
      <c r="R12" s="79"/>
      <c r="S12" s="190"/>
      <c r="T12" s="157"/>
      <c r="U12" s="157"/>
      <c r="V12" s="157"/>
      <c r="W12" s="157"/>
      <c r="X12" s="157"/>
      <c r="Y12" s="157"/>
      <c r="Z12" s="157"/>
      <c r="AA12" s="157"/>
      <c r="AB12" s="157"/>
      <c r="AC12" s="206"/>
      <c r="AD12" s="157"/>
      <c r="AE12" s="201"/>
    </row>
    <row r="13" spans="1:31" ht="15.75" customHeight="1">
      <c r="A13" s="198"/>
      <c r="B13" s="191"/>
      <c r="C13" s="191"/>
      <c r="D13" s="80" t="s">
        <v>217</v>
      </c>
      <c r="E13" s="81"/>
      <c r="F13" s="81"/>
      <c r="G13" s="81"/>
      <c r="H13" s="81"/>
      <c r="I13" s="81"/>
      <c r="J13" s="81">
        <f>IFERROR((E12+F12+G12+H12+I12+J12)/(E11+F11+G11+H11+I11+J11),0)</f>
        <v>0</v>
      </c>
      <c r="K13" s="81">
        <f>IFERROR((E12+F12+G12+H12+I12+J12+K12)/(E11+F11+G11+H11+I11+J11+K11),0)</f>
        <v>0</v>
      </c>
      <c r="L13" s="81">
        <f>IFERROR((E12+F12+G12+H12+I12+J12+K12+L12)/(E11+F11+G11+H11+I11+J11+K11+L11),0)</f>
        <v>0</v>
      </c>
      <c r="M13" s="81">
        <f>IFERROR((E12+F12+G12+H12+I12+J12+K12+L12+M12)/(E11+F11+G11+H11+I11+J11+K11+L11+M11),0)</f>
        <v>0</v>
      </c>
      <c r="N13" s="81">
        <f>IFERROR((E12+F12+G12+H12+I12+J12+K12+L12+M12+N12)/(E11+F11+G11+H11+I11+J11+K11+L11+M11+N11),0)</f>
        <v>0</v>
      </c>
      <c r="O13" s="81">
        <f>IFERROR((E12+F12+G12+H12+I12+J12+K12+L12+M12+N12+O12)/(E11+F11+G11+H11+I11+J11+K11+L11+M11+N11+O11),0)</f>
        <v>0</v>
      </c>
      <c r="P13" s="81">
        <f>IFERROR((E12+F12+G12+H12+I12+J12+K12+L12+M12+N12+O12+P12)/(E11+F11+G11+H11+I11+J11+K11+L11+M11+N11+O11+P11),0)</f>
        <v>0</v>
      </c>
      <c r="Q13" s="81">
        <f>IFERROR(Q12/Q11,0)</f>
        <v>0</v>
      </c>
      <c r="R13" s="82">
        <f>IFERROR(R12/R11,0)</f>
        <v>0</v>
      </c>
      <c r="S13" s="191"/>
      <c r="T13" s="186"/>
      <c r="U13" s="186"/>
      <c r="V13" s="186"/>
      <c r="W13" s="186"/>
      <c r="X13" s="186"/>
      <c r="Y13" s="186"/>
      <c r="Z13" s="186"/>
      <c r="AA13" s="186"/>
      <c r="AB13" s="186"/>
      <c r="AC13" s="207"/>
      <c r="AD13" s="186"/>
      <c r="AE13" s="202"/>
    </row>
    <row r="14" spans="1:31" ht="15" customHeight="1">
      <c r="A14" s="196">
        <v>2</v>
      </c>
      <c r="B14" s="208" t="str">
        <f>'c - Activity Planning'!B6</f>
        <v># of women who received business follow up visits (3 previous rehab cycles)</v>
      </c>
      <c r="C14" s="189" t="str">
        <f>'c - Activity Planning'!C6</f>
        <v>women</v>
      </c>
      <c r="D14" s="72" t="s">
        <v>107</v>
      </c>
      <c r="E14" s="73">
        <f>'c - Activity Planning'!D6</f>
        <v>30</v>
      </c>
      <c r="F14" s="73">
        <f>'c - Activity Planning'!E6</f>
        <v>30</v>
      </c>
      <c r="G14" s="73">
        <f>'c - Activity Planning'!F6</f>
        <v>30</v>
      </c>
      <c r="H14" s="73">
        <f>'c - Activity Planning'!G6</f>
        <v>30</v>
      </c>
      <c r="I14" s="73">
        <f>'c - Activity Planning'!H6</f>
        <v>30</v>
      </c>
      <c r="J14" s="73">
        <f>'c - Activity Planning'!I6</f>
        <v>30</v>
      </c>
      <c r="K14" s="73">
        <f>'c - Activity Planning'!J6</f>
        <v>30</v>
      </c>
      <c r="L14" s="73">
        <f>'c - Activity Planning'!K6</f>
        <v>30</v>
      </c>
      <c r="M14" s="73">
        <f>'c - Activity Planning'!L6</f>
        <v>30</v>
      </c>
      <c r="N14" s="73">
        <f>'c - Activity Planning'!M6</f>
        <v>30</v>
      </c>
      <c r="O14" s="73">
        <f>'c - Activity Planning'!N6</f>
        <v>30</v>
      </c>
      <c r="P14" s="73">
        <f>'c - Activity Planning'!O6</f>
        <v>30</v>
      </c>
      <c r="Q14" s="74">
        <v>30</v>
      </c>
      <c r="R14" s="75">
        <f>IFERROR(AVERAGEIF(E14:P14,"&lt;&gt;0"),0)</f>
        <v>30</v>
      </c>
      <c r="S14" s="192"/>
      <c r="T14" s="185">
        <f>'c - Activity Planning'!R8</f>
        <v>0</v>
      </c>
      <c r="U14" s="185">
        <f>'c - Activity Planning'!S8</f>
        <v>15</v>
      </c>
      <c r="V14" s="185">
        <f>'c - Activity Planning'!T8</f>
        <v>15</v>
      </c>
      <c r="W14" s="187"/>
      <c r="X14" s="187"/>
      <c r="Y14" s="188">
        <f>W14+X14</f>
        <v>0</v>
      </c>
      <c r="Z14" s="187"/>
      <c r="AA14" s="187"/>
      <c r="AB14" s="188">
        <f>Z14+AA14</f>
        <v>0</v>
      </c>
      <c r="AC14" s="205"/>
      <c r="AD14" s="187"/>
      <c r="AE14" s="200">
        <f>AC14+AD14</f>
        <v>0</v>
      </c>
    </row>
    <row r="15" spans="1:31" ht="15" customHeight="1">
      <c r="A15" s="197"/>
      <c r="B15" s="190"/>
      <c r="C15" s="190"/>
      <c r="D15" s="76" t="s">
        <v>109</v>
      </c>
      <c r="E15" s="77"/>
      <c r="F15" s="77"/>
      <c r="G15" s="77"/>
      <c r="H15" s="77"/>
      <c r="I15" s="77"/>
      <c r="J15" s="77"/>
      <c r="K15" s="77"/>
      <c r="L15" s="77"/>
      <c r="M15" s="77"/>
      <c r="N15" s="77"/>
      <c r="O15" s="77"/>
      <c r="P15" s="77"/>
      <c r="Q15" s="78"/>
      <c r="R15" s="79"/>
      <c r="S15" s="190"/>
      <c r="T15" s="157"/>
      <c r="U15" s="157"/>
      <c r="V15" s="157"/>
      <c r="W15" s="157"/>
      <c r="X15" s="157"/>
      <c r="Y15" s="157"/>
      <c r="Z15" s="157"/>
      <c r="AA15" s="157"/>
      <c r="AB15" s="157"/>
      <c r="AC15" s="206"/>
      <c r="AD15" s="157"/>
      <c r="AE15" s="201"/>
    </row>
    <row r="16" spans="1:31" ht="15.75" customHeight="1">
      <c r="A16" s="198"/>
      <c r="B16" s="191"/>
      <c r="C16" s="191"/>
      <c r="D16" s="80" t="s">
        <v>217</v>
      </c>
      <c r="E16" s="81">
        <f>IFERROR(E15/E14,0)</f>
        <v>0</v>
      </c>
      <c r="F16" s="81">
        <f>IFERROR((E15+F15)/(E14+F14),0)</f>
        <v>0</v>
      </c>
      <c r="G16" s="81">
        <f>IFERROR((E15+F15+G15)/(E14+F14+G14),0)</f>
        <v>0</v>
      </c>
      <c r="H16" s="81">
        <f>IFERROR((E15+F15+G15+H15)/(E14+F14+G14+H14),0)</f>
        <v>0</v>
      </c>
      <c r="I16" s="81">
        <f>IFERROR((E15+F15+G15+H15+I15)/(E14+F14+G14+H14+I14),0)</f>
        <v>0</v>
      </c>
      <c r="J16" s="81">
        <f>IFERROR((E15+F15+G15+H15+I15+J15)/(E14+F14+G14+H14+I14+J14),0)</f>
        <v>0</v>
      </c>
      <c r="K16" s="81">
        <f>IFERROR((E15+F15+G15+H15+I15+J15+K15)/(E14+F14+G14+H14+I14+J14+K14),0)</f>
        <v>0</v>
      </c>
      <c r="L16" s="81">
        <f>IFERROR((E15+F15+G15+H15+I15+J15+K15+L15)/(E14+F14+G14+H14+I14+J14+K14+L14),0)</f>
        <v>0</v>
      </c>
      <c r="M16" s="81">
        <f>IFERROR((E15+F15+G15+H15+I15+J15+K15+L15+M15)/(E14+F14+G14+H14+I14+J14+K14+L14+M14),0)</f>
        <v>0</v>
      </c>
      <c r="N16" s="81">
        <f>IFERROR((E15+F15+G15+H15+I15+J15+K15+L15+M15+N15)/(E14+F14+G14+H14+I14+J14+K14+L14+M14+N14),0)</f>
        <v>0</v>
      </c>
      <c r="O16" s="81">
        <f>IFERROR((E15+F15+G15+H15+I15+J15+K15+L15+M15+N15+O15)/(E14+F14+G14+H14+I14+J14+K14+L14+M14+N14+O14),0)</f>
        <v>0</v>
      </c>
      <c r="P16" s="81">
        <f>IFERROR((E15+F15+G15+H15+I15+J15+K15+L15+M15+N15+O15+P15)/(E14+F14+G14+H14+I14+J14+K14+L14+M14+N14+O14+P14),0)</f>
        <v>0</v>
      </c>
      <c r="Q16" s="81">
        <f>IFERROR(Q15/Q14,0)</f>
        <v>0</v>
      </c>
      <c r="R16" s="82">
        <f>IFERROR(R15/R14,0)</f>
        <v>0</v>
      </c>
      <c r="S16" s="191"/>
      <c r="T16" s="186"/>
      <c r="U16" s="186"/>
      <c r="V16" s="186"/>
      <c r="W16" s="186"/>
      <c r="X16" s="186"/>
      <c r="Y16" s="186"/>
      <c r="Z16" s="186"/>
      <c r="AA16" s="186"/>
      <c r="AB16" s="186"/>
      <c r="AC16" s="207"/>
      <c r="AD16" s="186"/>
      <c r="AE16" s="202"/>
    </row>
    <row r="17" spans="1:31" ht="15" customHeight="1">
      <c r="A17" s="196">
        <v>3</v>
      </c>
      <c r="B17" s="208" t="str">
        <f>'c - Activity Planning'!B7</f>
        <v>"# of women (current rehabilitation cycle) who received livelihood skills &amp; entrepreneurship training</v>
      </c>
      <c r="C17" s="189" t="str">
        <f>'c - Activity Planning'!C7</f>
        <v>women</v>
      </c>
      <c r="D17" s="72" t="s">
        <v>107</v>
      </c>
      <c r="E17" s="73">
        <f>'c - Activity Planning'!D7</f>
        <v>0</v>
      </c>
      <c r="F17" s="73">
        <f>'c - Activity Planning'!E7</f>
        <v>15</v>
      </c>
      <c r="G17" s="73">
        <f>'c - Activity Planning'!F7</f>
        <v>15</v>
      </c>
      <c r="H17" s="73">
        <f>'c - Activity Planning'!G7</f>
        <v>15</v>
      </c>
      <c r="I17" s="73">
        <f>'c - Activity Planning'!H7</f>
        <v>15</v>
      </c>
      <c r="J17" s="73">
        <f>'c - Activity Planning'!I7</f>
        <v>15</v>
      </c>
      <c r="K17" s="73">
        <f>'c - Activity Planning'!J7</f>
        <v>15</v>
      </c>
      <c r="L17" s="73">
        <f>'c - Activity Planning'!K7</f>
        <v>15</v>
      </c>
      <c r="M17" s="73">
        <f>'c - Activity Planning'!L7</f>
        <v>35</v>
      </c>
      <c r="N17" s="73">
        <f>'c - Activity Planning'!M7</f>
        <v>35</v>
      </c>
      <c r="O17" s="73">
        <f>'c - Activity Planning'!N7</f>
        <v>35</v>
      </c>
      <c r="P17" s="73">
        <f>'c - Activity Planning'!O7</f>
        <v>35</v>
      </c>
      <c r="Q17" s="74">
        <v>45</v>
      </c>
      <c r="R17" s="75">
        <f>IFERROR(AVERAGEIF(E17:P17,"&lt;&gt;0"),0)</f>
        <v>22.272727272727273</v>
      </c>
      <c r="S17" s="192" t="s">
        <v>219</v>
      </c>
      <c r="T17" s="185">
        <f>'c - Activity Planning'!R9</f>
        <v>0</v>
      </c>
      <c r="U17" s="185">
        <f>'c - Activity Planning'!S9</f>
        <v>180</v>
      </c>
      <c r="V17" s="185">
        <f>'c - Activity Planning'!T9</f>
        <v>180</v>
      </c>
      <c r="W17" s="187"/>
      <c r="X17" s="187"/>
      <c r="Y17" s="188">
        <f>W17+X17</f>
        <v>0</v>
      </c>
      <c r="Z17" s="187"/>
      <c r="AA17" s="187"/>
      <c r="AB17" s="188">
        <f>Z17+AA17</f>
        <v>0</v>
      </c>
      <c r="AC17" s="205"/>
      <c r="AD17" s="187"/>
      <c r="AE17" s="200">
        <f>AC17+AD17</f>
        <v>0</v>
      </c>
    </row>
    <row r="18" spans="1:31" ht="15" customHeight="1">
      <c r="A18" s="197"/>
      <c r="B18" s="190"/>
      <c r="C18" s="190"/>
      <c r="D18" s="76" t="s">
        <v>109</v>
      </c>
      <c r="E18" s="77"/>
      <c r="F18" s="77"/>
      <c r="G18" s="77"/>
      <c r="H18" s="77"/>
      <c r="I18" s="77"/>
      <c r="J18" s="77"/>
      <c r="K18" s="77"/>
      <c r="L18" s="77"/>
      <c r="M18" s="77"/>
      <c r="N18" s="77"/>
      <c r="O18" s="77"/>
      <c r="P18" s="77"/>
      <c r="Q18" s="78">
        <f>SUM(E18:P18)</f>
        <v>0</v>
      </c>
      <c r="R18" s="79">
        <f>IFERROR(AVERAGE(E18:P18),0)</f>
        <v>0</v>
      </c>
      <c r="S18" s="190"/>
      <c r="T18" s="157"/>
      <c r="U18" s="157"/>
      <c r="V18" s="157"/>
      <c r="W18" s="157"/>
      <c r="X18" s="157"/>
      <c r="Y18" s="157"/>
      <c r="Z18" s="157"/>
      <c r="AA18" s="157"/>
      <c r="AB18" s="157"/>
      <c r="AC18" s="206"/>
      <c r="AD18" s="157"/>
      <c r="AE18" s="201"/>
    </row>
    <row r="19" spans="1:31" ht="15.75" customHeight="1">
      <c r="A19" s="198"/>
      <c r="B19" s="191"/>
      <c r="C19" s="191"/>
      <c r="D19" s="80" t="s">
        <v>217</v>
      </c>
      <c r="E19" s="81">
        <f>IFERROR(E18/E17,0)</f>
        <v>0</v>
      </c>
      <c r="F19" s="81">
        <f>IFERROR((E18+F18)/(E17+F17),0)</f>
        <v>0</v>
      </c>
      <c r="G19" s="81">
        <f>IFERROR((E18+F18+G18)/(E17+F17+G17),0)</f>
        <v>0</v>
      </c>
      <c r="H19" s="81">
        <f>IFERROR((E18+F18+G18+H18)/(E17+F17+G17+H17),0)</f>
        <v>0</v>
      </c>
      <c r="I19" s="81">
        <f>IFERROR((E18+F18+G18+H18+I18)/(E17+F17+G17+H17+I17),0)</f>
        <v>0</v>
      </c>
      <c r="J19" s="81">
        <f>IFERROR((E18+F18+G18+H18+I18+J18)/(E17+F17+G17+H17+I17+J17),0)</f>
        <v>0</v>
      </c>
      <c r="K19" s="81">
        <f>IFERROR((E18+F18+G18+H18+I18+J18+K18)/(E17+F17+G17+H17+I17+J17+K17),0)</f>
        <v>0</v>
      </c>
      <c r="L19" s="81">
        <f>IFERROR((E18+F18+G18+H18+I18+J18+K18+L18)/(E17+F17+G17+H17+I17+J17+K17+L17),0)</f>
        <v>0</v>
      </c>
      <c r="M19" s="81">
        <f>IFERROR((E18+F18+G18+H18+I18+J18+K18+L18+M18)/(E17+F17+G17+H17+I17+J17+K17+L17+M17),0)</f>
        <v>0</v>
      </c>
      <c r="N19" s="81">
        <f>IFERROR((E18+F18+G18+H18+I18+J18+K18+L18+M18+N18)/(E17+F17+G17+H17+I17+J17+K17+L17+M17+N17),0)</f>
        <v>0</v>
      </c>
      <c r="O19" s="81">
        <f>IFERROR((E18+F18+G18+H18+I18+J18+K18+L18+M18+N18+O18)/(E17+F17+G17+H17+I17+J17+K17+L17+M17+N17+O17),0)</f>
        <v>0</v>
      </c>
      <c r="P19" s="81">
        <f>IFERROR((E18+F18+G18+H18+I18+J18+K18+L18+M18+N18+O18+P18)/(E17+F17+G17+H17+I17+J17+K17+L17+M17+N17+O17+P17),0)</f>
        <v>0</v>
      </c>
      <c r="Q19" s="81">
        <f>IFERROR(Q18/Q17,0)</f>
        <v>0</v>
      </c>
      <c r="R19" s="82">
        <f>IFERROR(R18/R17,0)</f>
        <v>0</v>
      </c>
      <c r="S19" s="191"/>
      <c r="T19" s="186"/>
      <c r="U19" s="186"/>
      <c r="V19" s="186"/>
      <c r="W19" s="186"/>
      <c r="X19" s="186"/>
      <c r="Y19" s="186"/>
      <c r="Z19" s="186"/>
      <c r="AA19" s="186"/>
      <c r="AB19" s="186"/>
      <c r="AC19" s="207"/>
      <c r="AD19" s="186"/>
      <c r="AE19" s="202"/>
    </row>
    <row r="20" spans="1:31" ht="15" customHeight="1">
      <c r="A20" s="196">
        <v>4</v>
      </c>
      <c r="B20" s="208" t="str">
        <f>'c - Activity Planning'!B8</f>
        <v># of women who have saved atleast 600,000 UGX</v>
      </c>
      <c r="C20" s="189" t="str">
        <f>'c - Activity Planning'!C8</f>
        <v>women</v>
      </c>
      <c r="D20" s="72" t="s">
        <v>107</v>
      </c>
      <c r="E20" s="73">
        <f>'c - Activity Planning'!D8</f>
        <v>0</v>
      </c>
      <c r="F20" s="73">
        <f>'c - Activity Planning'!E8</f>
        <v>0</v>
      </c>
      <c r="G20" s="73">
        <f>'c - Activity Planning'!F8</f>
        <v>0</v>
      </c>
      <c r="H20" s="73">
        <f>'c - Activity Planning'!G8</f>
        <v>0</v>
      </c>
      <c r="I20" s="73">
        <f>'c - Activity Planning'!H8</f>
        <v>0</v>
      </c>
      <c r="J20" s="73">
        <f>'c - Activity Planning'!I8</f>
        <v>0</v>
      </c>
      <c r="K20" s="73">
        <f>'c - Activity Planning'!J8</f>
        <v>0</v>
      </c>
      <c r="L20" s="73">
        <f>'c - Activity Planning'!K8</f>
        <v>0</v>
      </c>
      <c r="M20" s="73">
        <f>'c - Activity Planning'!L8</f>
        <v>0</v>
      </c>
      <c r="N20" s="73">
        <f>'c - Activity Planning'!M8</f>
        <v>0</v>
      </c>
      <c r="O20" s="73">
        <f>'c - Activity Planning'!N8</f>
        <v>0</v>
      </c>
      <c r="P20" s="73">
        <f>'c - Activity Planning'!O8</f>
        <v>15</v>
      </c>
      <c r="Q20" s="74">
        <f>SUM(E20:P20)</f>
        <v>15</v>
      </c>
      <c r="R20" s="75">
        <f>IFERROR(AVERAGEIF(E20:P20,"&lt;&gt;0"),0)</f>
        <v>15</v>
      </c>
      <c r="S20" s="192"/>
      <c r="T20" s="185">
        <f>'c - Activity Planning'!R10</f>
        <v>0</v>
      </c>
      <c r="U20" s="185">
        <f>'c - Activity Planning'!S10</f>
        <v>6</v>
      </c>
      <c r="V20" s="185">
        <f>'c - Activity Planning'!T10</f>
        <v>6</v>
      </c>
      <c r="W20" s="187"/>
      <c r="X20" s="187"/>
      <c r="Y20" s="188">
        <f>W20+X20</f>
        <v>0</v>
      </c>
      <c r="Z20" s="187"/>
      <c r="AA20" s="187"/>
      <c r="AB20" s="188">
        <f>Z20+AA20</f>
        <v>0</v>
      </c>
      <c r="AC20" s="205"/>
      <c r="AD20" s="187"/>
      <c r="AE20" s="200">
        <f>AC20+AD20</f>
        <v>0</v>
      </c>
    </row>
    <row r="21" spans="1:31" ht="15" customHeight="1">
      <c r="A21" s="197"/>
      <c r="B21" s="190"/>
      <c r="C21" s="190"/>
      <c r="D21" s="76" t="s">
        <v>109</v>
      </c>
      <c r="E21" s="77"/>
      <c r="F21" s="77"/>
      <c r="G21" s="77"/>
      <c r="H21" s="77"/>
      <c r="I21" s="77"/>
      <c r="J21" s="77"/>
      <c r="K21" s="77"/>
      <c r="L21" s="77"/>
      <c r="M21" s="77"/>
      <c r="N21" s="77"/>
      <c r="O21" s="77"/>
      <c r="P21" s="77"/>
      <c r="Q21" s="78">
        <f>SUM(E21:P21)</f>
        <v>0</v>
      </c>
      <c r="R21" s="79">
        <f>IFERROR(AVERAGE(E21:P21),0)</f>
        <v>0</v>
      </c>
      <c r="S21" s="190"/>
      <c r="T21" s="157"/>
      <c r="U21" s="157"/>
      <c r="V21" s="157"/>
      <c r="W21" s="157"/>
      <c r="X21" s="157"/>
      <c r="Y21" s="157"/>
      <c r="Z21" s="157"/>
      <c r="AA21" s="157"/>
      <c r="AB21" s="157"/>
      <c r="AC21" s="206"/>
      <c r="AD21" s="157"/>
      <c r="AE21" s="201"/>
    </row>
    <row r="22" spans="1:31" ht="15.75" customHeight="1">
      <c r="A22" s="198"/>
      <c r="B22" s="191"/>
      <c r="C22" s="191"/>
      <c r="D22" s="80" t="s">
        <v>217</v>
      </c>
      <c r="E22" s="81">
        <f>IFERROR(E21/E20,0)</f>
        <v>0</v>
      </c>
      <c r="F22" s="81">
        <f>IFERROR((E21+F21)/(E20+F20),0)</f>
        <v>0</v>
      </c>
      <c r="G22" s="81">
        <f>IFERROR((E21+F21+G21)/(E20+F20+G20),0)</f>
        <v>0</v>
      </c>
      <c r="H22" s="81">
        <f>IFERROR((E21+F21+G21+H21)/(E20+F20+G20+H20),0)</f>
        <v>0</v>
      </c>
      <c r="I22" s="81">
        <f>IFERROR((E21+F21+G21+H21+I21)/(E20+F20+G20+H20+I20),0)</f>
        <v>0</v>
      </c>
      <c r="J22" s="81">
        <f>IFERROR((E21+F21+G21+H21+I21+J21)/(E20+F20+G20+H20+I20+J20),0)</f>
        <v>0</v>
      </c>
      <c r="K22" s="81">
        <f>IFERROR((E21+F21+G21+H21+I21+J21+K21)/(E20+F20+G20+H20+I20+J20+K20),0)</f>
        <v>0</v>
      </c>
      <c r="L22" s="81">
        <f>IFERROR((E21+F21+G21+H21+I21+J21+K21+L21)/(E20+F20+G20+H20+I20+J20+K20+L20),0)</f>
        <v>0</v>
      </c>
      <c r="M22" s="81">
        <f>IFERROR((E21+F21+G21+H21+I21+J21+K21+L21+M21)/(E20+F20+G20+H20+I20+J20+K20+L20+M20),0)</f>
        <v>0</v>
      </c>
      <c r="N22" s="81">
        <f>IFERROR((E21+F21+G21+H21+I21+J21+K21+L21+M21+N21)/(E20+F20+G20+H20+I20+J20+K20+L20+M20+N20),0)</f>
        <v>0</v>
      </c>
      <c r="O22" s="81">
        <f>IFERROR((E21+F21+G21+H21+I21+J21+K21+L21+M21+N21+O21)/(E20+F20+G20+H20+I20+J20+K20+L20+M20+N20+O20),0)</f>
        <v>0</v>
      </c>
      <c r="P22" s="81">
        <f>IFERROR((E21+F21+G21+H21+I21+J21+K21+L21+M21+N21+O21+P21)/(E20+F20+G20+H20+I20+J20+K20+L20+M20+N20+O20+P20),0)</f>
        <v>0</v>
      </c>
      <c r="Q22" s="81">
        <f>IFERROR(Q21/Q20,0)</f>
        <v>0</v>
      </c>
      <c r="R22" s="82">
        <f>IFERROR(R21/R20,0)</f>
        <v>0</v>
      </c>
      <c r="S22" s="191"/>
      <c r="T22" s="186"/>
      <c r="U22" s="186"/>
      <c r="V22" s="186"/>
      <c r="W22" s="186"/>
      <c r="X22" s="186"/>
      <c r="Y22" s="186"/>
      <c r="Z22" s="186"/>
      <c r="AA22" s="186"/>
      <c r="AB22" s="186"/>
      <c r="AC22" s="207"/>
      <c r="AD22" s="186"/>
      <c r="AE22" s="202"/>
    </row>
    <row r="23" spans="1:31" ht="15" customHeight="1">
      <c r="A23" s="196">
        <v>5</v>
      </c>
      <c r="B23" s="208" t="str">
        <f>'c - Activity Planning'!B9</f>
        <v># of women who participated in art therapy</v>
      </c>
      <c r="C23" s="189" t="str">
        <f>'c - Activity Planning'!C9</f>
        <v>women</v>
      </c>
      <c r="D23" s="72" t="s">
        <v>107</v>
      </c>
      <c r="E23" s="73">
        <v>25</v>
      </c>
      <c r="F23" s="73">
        <f>'c - Activity Planning'!E9</f>
        <v>20</v>
      </c>
      <c r="G23" s="73">
        <f>'c - Activity Planning'!F9</f>
        <v>20</v>
      </c>
      <c r="H23" s="73"/>
      <c r="I23" s="73">
        <f>'c - Activity Planning'!H9</f>
        <v>20</v>
      </c>
      <c r="J23" s="73">
        <f>'c - Activity Planning'!I9</f>
        <v>20</v>
      </c>
      <c r="K23" s="73">
        <f>'c - Activity Planning'!J9</f>
        <v>20</v>
      </c>
      <c r="L23" s="73">
        <f>'c - Activity Planning'!K9</f>
        <v>20</v>
      </c>
      <c r="M23" s="73">
        <f>'c - Activity Planning'!L9</f>
        <v>20</v>
      </c>
      <c r="N23" s="73">
        <f>'c - Activity Planning'!M9</f>
        <v>20</v>
      </c>
      <c r="O23" s="73">
        <f>'c - Activity Planning'!N9</f>
        <v>20</v>
      </c>
      <c r="P23" s="73">
        <f>'c - Activity Planning'!O9</f>
        <v>20</v>
      </c>
      <c r="Q23" s="74">
        <v>25</v>
      </c>
      <c r="R23" s="75">
        <v>25</v>
      </c>
      <c r="S23" s="192"/>
      <c r="T23" s="185">
        <f>'c - Activity Planning'!R11</f>
        <v>0</v>
      </c>
      <c r="U23" s="185">
        <f>'c - Activity Planning'!S11</f>
        <v>15</v>
      </c>
      <c r="V23" s="185">
        <f>'c - Activity Planning'!T11</f>
        <v>15</v>
      </c>
      <c r="W23" s="187"/>
      <c r="X23" s="187"/>
      <c r="Y23" s="188">
        <f>W23+X23</f>
        <v>0</v>
      </c>
      <c r="Z23" s="187"/>
      <c r="AA23" s="187"/>
      <c r="AB23" s="188">
        <f>Z23+AA23</f>
        <v>0</v>
      </c>
      <c r="AC23" s="205"/>
      <c r="AD23" s="187"/>
      <c r="AE23" s="200">
        <f>AC23+AD23</f>
        <v>0</v>
      </c>
    </row>
    <row r="24" spans="1:31" ht="15" customHeight="1">
      <c r="A24" s="197"/>
      <c r="B24" s="190"/>
      <c r="C24" s="190"/>
      <c r="D24" s="76" t="s">
        <v>109</v>
      </c>
      <c r="E24" s="77"/>
      <c r="F24" s="77"/>
      <c r="G24" s="77"/>
      <c r="H24" s="77"/>
      <c r="I24" s="77"/>
      <c r="J24" s="77"/>
      <c r="K24" s="77"/>
      <c r="L24" s="77"/>
      <c r="M24" s="77"/>
      <c r="N24" s="77"/>
      <c r="O24" s="77"/>
      <c r="P24" s="77"/>
      <c r="Q24" s="78"/>
      <c r="R24" s="79"/>
      <c r="S24" s="190"/>
      <c r="T24" s="157"/>
      <c r="U24" s="157"/>
      <c r="V24" s="157"/>
      <c r="W24" s="157"/>
      <c r="X24" s="157"/>
      <c r="Y24" s="157"/>
      <c r="Z24" s="157"/>
      <c r="AA24" s="157"/>
      <c r="AB24" s="157"/>
      <c r="AC24" s="206"/>
      <c r="AD24" s="157"/>
      <c r="AE24" s="201"/>
    </row>
    <row r="25" spans="1:31" ht="15.75" customHeight="1">
      <c r="A25" s="198"/>
      <c r="B25" s="191"/>
      <c r="C25" s="191"/>
      <c r="D25" s="80" t="s">
        <v>217</v>
      </c>
      <c r="E25" s="81">
        <f>IFERROR(E24/E23,0)</f>
        <v>0</v>
      </c>
      <c r="F25" s="81">
        <f>IFERROR((E24+F24)/(E23+F23),0)</f>
        <v>0</v>
      </c>
      <c r="G25" s="81">
        <f>IFERROR((E24+F24+G24)/(E23+F23+G23),0)</f>
        <v>0</v>
      </c>
      <c r="H25" s="81">
        <f>IFERROR((E24+F24+G24+H24)/(E23+F23+G23+H23),0)</f>
        <v>0</v>
      </c>
      <c r="I25" s="81">
        <f>IFERROR((E24+F24+G24+H24+I24)/(E23+F23+G23+H23+I23),0)</f>
        <v>0</v>
      </c>
      <c r="J25" s="81">
        <f>IFERROR((E24+F24+G24+H24+I24+J24)/(E23+F23+G23+H23+I23+J23),0)</f>
        <v>0</v>
      </c>
      <c r="K25" s="81">
        <f>IFERROR((E24+F24+G24+H24+I24+J24+K24)/(E23+F23+G23+H23+I23+J23+K23),0)</f>
        <v>0</v>
      </c>
      <c r="L25" s="81">
        <f>IFERROR((E24+F24+G24+H24+I24+J24+K24+L24)/(E23+F23+G23+H23+I23+J23+K23+L23),0)</f>
        <v>0</v>
      </c>
      <c r="M25" s="81">
        <f>IFERROR((E24+F24+G24+H24+I24+J24+K24+L24+M24)/(E23+F23+G23+H23+I23+J23+K23+L23+M23),0)</f>
        <v>0</v>
      </c>
      <c r="N25" s="81">
        <f>IFERROR((E24+F24+G24+H24+I24+J24+K24+L24+M24+N24)/(E23+F23+G23+H23+I23+J23+K23+L23+M23+N23),0)</f>
        <v>0</v>
      </c>
      <c r="O25" s="81">
        <f>IFERROR((E24+F24+G24+H24+I24+J24+K24+L24+M24+N24+O24)/(E23+F23+G23+H23+I23+J23+K23+L23+M23+N23+O23),0)</f>
        <v>0</v>
      </c>
      <c r="P25" s="81">
        <f>IFERROR((E24+F24+G24+H24+I24+J24+K24+L24+M24+N24+O24+P24)/(E23+F23+G23+H23+I23+J23+K23+L23+M23+N23+O23+P23),0)</f>
        <v>0</v>
      </c>
      <c r="Q25" s="81">
        <f>IFERROR(Q24/Q23,0)</f>
        <v>0</v>
      </c>
      <c r="R25" s="82">
        <f>IFERROR(R24/R23,0)</f>
        <v>0</v>
      </c>
      <c r="S25" s="191"/>
      <c r="T25" s="186"/>
      <c r="U25" s="186"/>
      <c r="V25" s="186"/>
      <c r="W25" s="186"/>
      <c r="X25" s="186"/>
      <c r="Y25" s="186"/>
      <c r="Z25" s="186"/>
      <c r="AA25" s="186"/>
      <c r="AB25" s="186"/>
      <c r="AC25" s="207"/>
      <c r="AD25" s="186"/>
      <c r="AE25" s="202"/>
    </row>
    <row r="26" spans="1:31" ht="15" customHeight="1">
      <c r="A26" s="196">
        <v>6</v>
      </c>
      <c r="B26" s="208" t="str">
        <f>'c - Activity Planning'!B10</f>
        <v># of community organisations/networks engaged</v>
      </c>
      <c r="C26" s="189" t="str">
        <f>'c - Activity Planning'!C10</f>
        <v>community organisations/networks</v>
      </c>
      <c r="D26" s="72" t="s">
        <v>107</v>
      </c>
      <c r="E26" s="73">
        <f>'c - Activity Planning'!D10</f>
        <v>0</v>
      </c>
      <c r="F26" s="73">
        <f>'c - Activity Planning'!E10</f>
        <v>0</v>
      </c>
      <c r="G26" s="73">
        <f>'c - Activity Planning'!F10</f>
        <v>0</v>
      </c>
      <c r="H26" s="73">
        <f>'c - Activity Planning'!G10</f>
        <v>1</v>
      </c>
      <c r="I26" s="73">
        <f>'c - Activity Planning'!H10</f>
        <v>0</v>
      </c>
      <c r="J26" s="73">
        <f>'c - Activity Planning'!I10</f>
        <v>2</v>
      </c>
      <c r="K26" s="73">
        <f>'c - Activity Planning'!J10</f>
        <v>0</v>
      </c>
      <c r="L26" s="73">
        <f>'c - Activity Planning'!K10</f>
        <v>0</v>
      </c>
      <c r="M26" s="73">
        <f>'c - Activity Planning'!L10</f>
        <v>0</v>
      </c>
      <c r="N26" s="73">
        <f>'c - Activity Planning'!M10</f>
        <v>3</v>
      </c>
      <c r="O26" s="73">
        <f>'c - Activity Planning'!N10</f>
        <v>0</v>
      </c>
      <c r="P26" s="73">
        <f>'c - Activity Planning'!O10</f>
        <v>0</v>
      </c>
      <c r="Q26" s="74">
        <f>SUM(E26:P26)</f>
        <v>6</v>
      </c>
      <c r="R26" s="75">
        <f>IFERROR(AVERAGEIF(E26:P26,"&lt;&gt;0"),0)</f>
        <v>2</v>
      </c>
      <c r="S26" s="192"/>
      <c r="T26" s="185">
        <f>'c - Activity Planning'!R12</f>
        <v>0</v>
      </c>
      <c r="U26" s="185">
        <f>'c - Activity Planning'!S12</f>
        <v>15</v>
      </c>
      <c r="V26" s="185">
        <f>'c - Activity Planning'!T12</f>
        <v>15</v>
      </c>
      <c r="W26" s="187"/>
      <c r="X26" s="187"/>
      <c r="Y26" s="188">
        <f>W26+X26</f>
        <v>0</v>
      </c>
      <c r="Z26" s="187"/>
      <c r="AA26" s="187"/>
      <c r="AB26" s="188">
        <f>Z26+AA26</f>
        <v>0</v>
      </c>
      <c r="AC26" s="205"/>
      <c r="AD26" s="187"/>
      <c r="AE26" s="200">
        <f>AC26+AD26</f>
        <v>0</v>
      </c>
    </row>
    <row r="27" spans="1:31" ht="15" customHeight="1">
      <c r="A27" s="197"/>
      <c r="B27" s="190"/>
      <c r="C27" s="190"/>
      <c r="D27" s="76" t="s">
        <v>109</v>
      </c>
      <c r="E27" s="77"/>
      <c r="F27" s="77"/>
      <c r="G27" s="77"/>
      <c r="H27" s="77"/>
      <c r="I27" s="77"/>
      <c r="J27" s="77"/>
      <c r="K27" s="77"/>
      <c r="L27" s="77"/>
      <c r="M27" s="77"/>
      <c r="N27" s="77"/>
      <c r="O27" s="77"/>
      <c r="P27" s="77"/>
      <c r="Q27" s="78">
        <f>SUM(E27:P27)</f>
        <v>0</v>
      </c>
      <c r="R27" s="79">
        <f>IFERROR(AVERAGE(E27:P27),0)</f>
        <v>0</v>
      </c>
      <c r="S27" s="190"/>
      <c r="T27" s="157"/>
      <c r="U27" s="157"/>
      <c r="V27" s="157"/>
      <c r="W27" s="157"/>
      <c r="X27" s="157"/>
      <c r="Y27" s="157"/>
      <c r="Z27" s="157"/>
      <c r="AA27" s="157"/>
      <c r="AB27" s="157"/>
      <c r="AC27" s="206"/>
      <c r="AD27" s="157"/>
      <c r="AE27" s="201"/>
    </row>
    <row r="28" spans="1:31" ht="15.75" customHeight="1">
      <c r="A28" s="198"/>
      <c r="B28" s="191"/>
      <c r="C28" s="191"/>
      <c r="D28" s="80" t="s">
        <v>217</v>
      </c>
      <c r="E28" s="81">
        <f>IFERROR(E27/E26,0)</f>
        <v>0</v>
      </c>
      <c r="F28" s="81">
        <f>IFERROR((E27+F27)/(E26+F26),0)</f>
        <v>0</v>
      </c>
      <c r="G28" s="81">
        <f>IFERROR((E27+F27+G27)/(E26+F26+G26),0)</f>
        <v>0</v>
      </c>
      <c r="H28" s="81">
        <f>IFERROR((E27+F27+G27+H27)/(E26+F26+G26+H26),0)</f>
        <v>0</v>
      </c>
      <c r="I28" s="81">
        <f>IFERROR((E27+F27+G27+H27+I27)/(E26+F26+G26+H26+I26),0)</f>
        <v>0</v>
      </c>
      <c r="J28" s="81">
        <f>IFERROR((E27+F27+G27+H27+I27+J27)/(E26+F26+G26+H26+I26+J26),0)</f>
        <v>0</v>
      </c>
      <c r="K28" s="81">
        <f>IFERROR((E27+F27+G27+H27+I27+J27+K27)/(E26+F26+G26+H26+I26+J26+K26),0)</f>
        <v>0</v>
      </c>
      <c r="L28" s="81">
        <f>IFERROR((E27+F27+G27+H27+I27+J27+K27+L27)/(E26+F26+G26+H26+I26+J26+K26+L26),0)</f>
        <v>0</v>
      </c>
      <c r="M28" s="81">
        <f>IFERROR((E27+F27+G27+H27+I27+J27+K27+L27+M27)/(E26+F26+G26+H26+I26+J26+K26+L26+M26),0)</f>
        <v>0</v>
      </c>
      <c r="N28" s="81">
        <f>IFERROR((E27+F27+G27+H27+I27+J27+K27+L27+M27+N27)/(E26+F26+G26+H26+I26+J26+K26+L26+M26+N26),0)</f>
        <v>0</v>
      </c>
      <c r="O28" s="81">
        <f>IFERROR((E27+F27+G27+H27+I27+J27+K27+L27+M27+N27+O27)/(E26+F26+G26+H26+I26+J26+K26+L26+M26+N26+O26),0)</f>
        <v>0</v>
      </c>
      <c r="P28" s="81">
        <f>IFERROR((E27+F27+G27+H27+I27+J27+K27+L27+M27+N27+O27+P27)/(E26+F26+G26+H26+I26+J26+K26+L26+M26+N26+O26+P26),0)</f>
        <v>0</v>
      </c>
      <c r="Q28" s="81">
        <f>IFERROR(Q27/Q26,0)</f>
        <v>0</v>
      </c>
      <c r="R28" s="82">
        <f>IFERROR(R27/R26,0)</f>
        <v>0</v>
      </c>
      <c r="S28" s="191"/>
      <c r="T28" s="186"/>
      <c r="U28" s="186"/>
      <c r="V28" s="186"/>
      <c r="W28" s="186"/>
      <c r="X28" s="186"/>
      <c r="Y28" s="186"/>
      <c r="Z28" s="186"/>
      <c r="AA28" s="186"/>
      <c r="AB28" s="186"/>
      <c r="AC28" s="207"/>
      <c r="AD28" s="186"/>
      <c r="AE28" s="202"/>
    </row>
    <row r="29" spans="1:31" ht="15" customHeight="1">
      <c r="A29" s="196">
        <v>7</v>
      </c>
      <c r="B29" s="208" t="str">
        <f>'c - Activity Planning'!B13</f>
        <v># of women (2021 rehab cycle) provided with livelihoods skills advancement training</v>
      </c>
      <c r="C29" s="189" t="str">
        <f>'c - Activity Planning'!C13</f>
        <v>women</v>
      </c>
      <c r="D29" s="72" t="s">
        <v>107</v>
      </c>
      <c r="E29" s="73">
        <f>'c - Activity Planning'!D13</f>
        <v>0</v>
      </c>
      <c r="F29" s="73">
        <f>'c - Activity Planning'!E13</f>
        <v>10</v>
      </c>
      <c r="G29" s="73">
        <f>'c - Activity Planning'!F13</f>
        <v>10</v>
      </c>
      <c r="H29" s="73">
        <f>'c - Activity Planning'!G13</f>
        <v>10</v>
      </c>
      <c r="I29" s="73">
        <f>'c - Activity Planning'!H13</f>
        <v>10</v>
      </c>
      <c r="J29" s="73">
        <f>'c - Activity Planning'!I13</f>
        <v>10</v>
      </c>
      <c r="K29" s="73">
        <f>'c - Activity Planning'!J13</f>
        <v>10</v>
      </c>
      <c r="L29" s="73">
        <f>'c - Activity Planning'!K13</f>
        <v>0</v>
      </c>
      <c r="M29" s="73">
        <f>'c - Activity Planning'!L13</f>
        <v>0</v>
      </c>
      <c r="N29" s="73">
        <f>'c - Activity Planning'!M13</f>
        <v>0</v>
      </c>
      <c r="O29" s="73">
        <f>'c - Activity Planning'!N13</f>
        <v>0</v>
      </c>
      <c r="P29" s="73">
        <f>'c - Activity Planning'!O13</f>
        <v>0</v>
      </c>
      <c r="Q29" s="74">
        <v>10</v>
      </c>
      <c r="R29" s="75">
        <f>IFERROR(AVERAGEIF(E29:P29,"&lt;&gt;0"),0)</f>
        <v>10</v>
      </c>
      <c r="S29" s="192"/>
      <c r="T29" s="185">
        <f>'c - Activity Planning'!R13</f>
        <v>0</v>
      </c>
      <c r="U29" s="185">
        <f>'c - Activity Planning'!S13</f>
        <v>10</v>
      </c>
      <c r="V29" s="185">
        <f>'c - Activity Planning'!T13</f>
        <v>10</v>
      </c>
      <c r="W29" s="187"/>
      <c r="X29" s="187"/>
      <c r="Y29" s="188">
        <f>W29+X29</f>
        <v>0</v>
      </c>
      <c r="Z29" s="187"/>
      <c r="AA29" s="187"/>
      <c r="AB29" s="188">
        <f>Z29+AA29</f>
        <v>0</v>
      </c>
      <c r="AC29" s="205"/>
      <c r="AD29" s="187"/>
      <c r="AE29" s="200">
        <f>AC29+AD29</f>
        <v>0</v>
      </c>
    </row>
    <row r="30" spans="1:31" ht="15" customHeight="1">
      <c r="A30" s="197"/>
      <c r="B30" s="190"/>
      <c r="C30" s="190"/>
      <c r="D30" s="76" t="s">
        <v>109</v>
      </c>
      <c r="E30" s="77"/>
      <c r="F30" s="77"/>
      <c r="G30" s="77"/>
      <c r="H30" s="77"/>
      <c r="I30" s="77"/>
      <c r="J30" s="77"/>
      <c r="K30" s="77"/>
      <c r="L30" s="77"/>
      <c r="M30" s="77"/>
      <c r="N30" s="77"/>
      <c r="O30" s="77"/>
      <c r="P30" s="77"/>
      <c r="Q30" s="78"/>
      <c r="R30" s="79"/>
      <c r="S30" s="190"/>
      <c r="T30" s="157"/>
      <c r="U30" s="157"/>
      <c r="V30" s="157"/>
      <c r="W30" s="157"/>
      <c r="X30" s="157"/>
      <c r="Y30" s="157"/>
      <c r="Z30" s="157"/>
      <c r="AA30" s="157"/>
      <c r="AB30" s="157"/>
      <c r="AC30" s="206"/>
      <c r="AD30" s="157"/>
      <c r="AE30" s="201"/>
    </row>
    <row r="31" spans="1:31" ht="15.75" customHeight="1">
      <c r="A31" s="198"/>
      <c r="B31" s="191"/>
      <c r="C31" s="191"/>
      <c r="D31" s="80" t="s">
        <v>217</v>
      </c>
      <c r="E31" s="81">
        <f>IFERROR(E30/E29,0)</f>
        <v>0</v>
      </c>
      <c r="F31" s="81">
        <f>IFERROR((E30+F30)/(E29+F29),0)</f>
        <v>0</v>
      </c>
      <c r="G31" s="81">
        <f>IFERROR((E30+F30+G30)/(E29+F29+G29),0)</f>
        <v>0</v>
      </c>
      <c r="H31" s="81">
        <f>IFERROR((E30+F30+G30+H30)/(E29+F29+G29+H29),0)</f>
        <v>0</v>
      </c>
      <c r="I31" s="81">
        <f>IFERROR((E30+F30+G30+H30+I30)/(E29+F29+G29+H29+I29),0)</f>
        <v>0</v>
      </c>
      <c r="J31" s="81">
        <f>IFERROR((E30+F30+G30+H30+I30+J30)/(E29+F29+G29+H29+I29+J29),0)</f>
        <v>0</v>
      </c>
      <c r="K31" s="81">
        <f>IFERROR((E30+F30+G30+H30+I30+J30+K30)/(E29+F29+G29+H29+I29+J29+K29),0)</f>
        <v>0</v>
      </c>
      <c r="L31" s="81">
        <f>IFERROR((E30+F30+G30+H30+I30+J30+K30+L30)/(E29+F29+G29+H29+I29+J29+K29+L29),0)</f>
        <v>0</v>
      </c>
      <c r="M31" s="81">
        <f>IFERROR((E30+F30+G30+H30+I30+J30+K30+L30+M30)/(E29+F29+G29+H29+I29+J29+K29+L29+M29),0)</f>
        <v>0</v>
      </c>
      <c r="N31" s="81">
        <f>IFERROR((E30+F30+G30+H30+I30+J30+K30+L30+M30+N30)/(E29+F29+G29+H29+I29+J29+K29+L29+M29+N29),0)</f>
        <v>0</v>
      </c>
      <c r="O31" s="81">
        <f>IFERROR((E30+F30+G30+H30+I30+J30+K30+L30+M30+N30+O30)/(E29+F29+G29+H29+I29+J29+K29+L29+M29+N29+O29),0)</f>
        <v>0</v>
      </c>
      <c r="P31" s="81">
        <f>IFERROR((E30+F30+G30+H30+I30+J30+K30+L30+M30+N30+O30+P30)/(E29+F29+G29+H29+I29+J29+K29+L29+M29+N29+O29+P29),0)</f>
        <v>0</v>
      </c>
      <c r="Q31" s="81">
        <f>IFERROR(Q30/Q29,0)</f>
        <v>0</v>
      </c>
      <c r="R31" s="82">
        <f>IFERROR(R30/R29,0)</f>
        <v>0</v>
      </c>
      <c r="S31" s="191"/>
      <c r="T31" s="186"/>
      <c r="U31" s="186"/>
      <c r="V31" s="186"/>
      <c r="W31" s="186"/>
      <c r="X31" s="186"/>
      <c r="Y31" s="186"/>
      <c r="Z31" s="186"/>
      <c r="AA31" s="186"/>
      <c r="AB31" s="186"/>
      <c r="AC31" s="207"/>
      <c r="AD31" s="186"/>
      <c r="AE31" s="202"/>
    </row>
    <row r="32" spans="1:31" ht="15" customHeight="1">
      <c r="A32" s="196">
        <v>8</v>
      </c>
      <c r="B32" s="208" t="str">
        <f>'c - Activity Planning'!B14</f>
        <v>#of women who completed the rehabilitation program and have been resettled</v>
      </c>
      <c r="C32" s="189" t="str">
        <f>'c - Activity Planning'!C14</f>
        <v>women</v>
      </c>
      <c r="D32" s="72" t="s">
        <v>107</v>
      </c>
      <c r="E32" s="73">
        <f>'c - Activity Planning'!D14</f>
        <v>0</v>
      </c>
      <c r="F32" s="73">
        <f>'c - Activity Planning'!E14</f>
        <v>0</v>
      </c>
      <c r="G32" s="73">
        <f>'c - Activity Planning'!F14</f>
        <v>0</v>
      </c>
      <c r="H32" s="73">
        <f>'c - Activity Planning'!G14</f>
        <v>0</v>
      </c>
      <c r="I32" s="73">
        <f>'c - Activity Planning'!H14</f>
        <v>0</v>
      </c>
      <c r="J32" s="73">
        <f>'c - Activity Planning'!I14</f>
        <v>0</v>
      </c>
      <c r="K32" s="73">
        <f>'c - Activity Planning'!J14</f>
        <v>0</v>
      </c>
      <c r="L32" s="73">
        <f>'c - Activity Planning'!K14</f>
        <v>0</v>
      </c>
      <c r="M32" s="73">
        <f>'c - Activity Planning'!L14</f>
        <v>0</v>
      </c>
      <c r="N32" s="73">
        <f>'c - Activity Planning'!M14</f>
        <v>0</v>
      </c>
      <c r="O32" s="73">
        <f>'c - Activity Planning'!N14</f>
        <v>0</v>
      </c>
      <c r="P32" s="73">
        <f>'c - Activity Planning'!O14</f>
        <v>15</v>
      </c>
      <c r="Q32" s="74">
        <f>SUM(E32:P32)</f>
        <v>15</v>
      </c>
      <c r="R32" s="75">
        <f>IFERROR(AVERAGEIF(E32:P32,"&lt;&gt;0"),0)</f>
        <v>15</v>
      </c>
      <c r="S32" s="192"/>
      <c r="T32" s="185">
        <f>'c - Activity Planning'!R14</f>
        <v>0</v>
      </c>
      <c r="U32" s="185">
        <f>'c - Activity Planning'!S14</f>
        <v>15</v>
      </c>
      <c r="V32" s="185">
        <f>'c - Activity Planning'!T14</f>
        <v>15</v>
      </c>
      <c r="W32" s="187"/>
      <c r="X32" s="187"/>
      <c r="Y32" s="188">
        <f>W32+X32</f>
        <v>0</v>
      </c>
      <c r="Z32" s="187"/>
      <c r="AA32" s="187"/>
      <c r="AB32" s="188">
        <f>Z32+AA32</f>
        <v>0</v>
      </c>
      <c r="AC32" s="205"/>
      <c r="AD32" s="187"/>
      <c r="AE32" s="200">
        <f>AC32+AD32</f>
        <v>0</v>
      </c>
    </row>
    <row r="33" spans="1:31" ht="15" customHeight="1">
      <c r="A33" s="197"/>
      <c r="B33" s="190"/>
      <c r="C33" s="190"/>
      <c r="D33" s="76" t="s">
        <v>109</v>
      </c>
      <c r="E33" s="77"/>
      <c r="F33" s="77"/>
      <c r="G33" s="77"/>
      <c r="H33" s="77"/>
      <c r="I33" s="77"/>
      <c r="J33" s="77"/>
      <c r="K33" s="77"/>
      <c r="L33" s="77"/>
      <c r="M33" s="77"/>
      <c r="N33" s="77"/>
      <c r="O33" s="77"/>
      <c r="P33" s="77"/>
      <c r="Q33" s="78">
        <f>SUM(E33:P33)</f>
        <v>0</v>
      </c>
      <c r="R33" s="79">
        <f>IFERROR(AVERAGE(E33:P33),0)</f>
        <v>0</v>
      </c>
      <c r="S33" s="190"/>
      <c r="T33" s="157"/>
      <c r="U33" s="157"/>
      <c r="V33" s="157"/>
      <c r="W33" s="157"/>
      <c r="X33" s="157"/>
      <c r="Y33" s="157"/>
      <c r="Z33" s="157"/>
      <c r="AA33" s="157"/>
      <c r="AB33" s="157"/>
      <c r="AC33" s="206"/>
      <c r="AD33" s="157"/>
      <c r="AE33" s="201"/>
    </row>
    <row r="34" spans="1:31" ht="15.75" customHeight="1">
      <c r="A34" s="198"/>
      <c r="B34" s="191"/>
      <c r="C34" s="191"/>
      <c r="D34" s="80" t="s">
        <v>217</v>
      </c>
      <c r="E34" s="81">
        <f>IFERROR(E33/E32,0)</f>
        <v>0</v>
      </c>
      <c r="F34" s="81">
        <f>IFERROR((E33+F33)/(E32+F32),0)</f>
        <v>0</v>
      </c>
      <c r="G34" s="81">
        <f>IFERROR((E33+F33+G33)/(E32+F32+G32),0)</f>
        <v>0</v>
      </c>
      <c r="H34" s="81">
        <f>IFERROR((E33+F33+G33+H33)/(E32+F32+G32+H32),0)</f>
        <v>0</v>
      </c>
      <c r="I34" s="81">
        <f>IFERROR((E33+F33+G33+H33+I33)/(E32+F32+G32+H32+I32),0)</f>
        <v>0</v>
      </c>
      <c r="J34" s="81">
        <f>IFERROR((E33+F33+G33+H33+I33+J33)/(E32+F32+G32+H32+I32+J32),0)</f>
        <v>0</v>
      </c>
      <c r="K34" s="81">
        <f>IFERROR((E33+F33+G33+H33+I33+J33+K33)/(E32+F32+G32+H32+I32+J32+K32),0)</f>
        <v>0</v>
      </c>
      <c r="L34" s="81">
        <f>IFERROR((E33+F33+G33+H33+I33+J33+K33+L33)/(E32+F32+G32+H32+I32+J32+K32+L32),0)</f>
        <v>0</v>
      </c>
      <c r="M34" s="81">
        <f>IFERROR((E33+F33+G33+H33+I33+J33+K33+L33+M33)/(E32+F32+G32+H32+I32+J32+K32+L32+M32),0)</f>
        <v>0</v>
      </c>
      <c r="N34" s="81">
        <f>IFERROR((E33+F33+G33+H33+I33+J33+K33+L33+M33+N33)/(E32+F32+G32+H32+I32+J32+K32+L32+M32+N32),0)</f>
        <v>0</v>
      </c>
      <c r="O34" s="81">
        <f>IFERROR((E33+F33+G33+H33+I33+J33+K33+L33+M33+N33+O33)/(E32+F32+G32+H32+I32+J32+K32+L32+M32+N32+O32),0)</f>
        <v>0</v>
      </c>
      <c r="P34" s="81">
        <f>IFERROR((E33+F33+G33+H33+I33+J33+K33+L33+M33+N33+O33+P33)/(E32+F32+G32+H32+I32+J32+K32+L32+M32+N32+O32+P32),0)</f>
        <v>0</v>
      </c>
      <c r="Q34" s="81">
        <f>IFERROR(Q33/Q32,0)</f>
        <v>0</v>
      </c>
      <c r="R34" s="82">
        <f>IFERROR(R33/R32,0)</f>
        <v>0</v>
      </c>
      <c r="S34" s="191"/>
      <c r="T34" s="186"/>
      <c r="U34" s="186"/>
      <c r="V34" s="186"/>
      <c r="W34" s="186"/>
      <c r="X34" s="186"/>
      <c r="Y34" s="186"/>
      <c r="Z34" s="186"/>
      <c r="AA34" s="186"/>
      <c r="AB34" s="186"/>
      <c r="AC34" s="207"/>
      <c r="AD34" s="186"/>
      <c r="AE34" s="202"/>
    </row>
    <row r="35" spans="1:31" ht="15" customHeight="1">
      <c r="A35" s="196">
        <v>9</v>
      </c>
      <c r="B35" s="208" t="e">
        <f>#REF!</f>
        <v>#REF!</v>
      </c>
      <c r="C35" s="189" t="e">
        <f>#REF!</f>
        <v>#REF!</v>
      </c>
      <c r="D35" s="72" t="s">
        <v>220</v>
      </c>
      <c r="E35" s="73" t="e">
        <f>#REF!</f>
        <v>#REF!</v>
      </c>
      <c r="F35" s="73" t="e">
        <f>#REF!</f>
        <v>#REF!</v>
      </c>
      <c r="G35" s="73" t="e">
        <f>#REF!</f>
        <v>#REF!</v>
      </c>
      <c r="H35" s="73" t="e">
        <f>#REF!</f>
        <v>#REF!</v>
      </c>
      <c r="I35" s="73" t="e">
        <f>#REF!</f>
        <v>#REF!</v>
      </c>
      <c r="J35" s="73" t="e">
        <f>#REF!</f>
        <v>#REF!</v>
      </c>
      <c r="K35" s="73" t="e">
        <f>#REF!</f>
        <v>#REF!</v>
      </c>
      <c r="L35" s="73" t="e">
        <f>#REF!</f>
        <v>#REF!</v>
      </c>
      <c r="M35" s="73" t="e">
        <f>#REF!</f>
        <v>#REF!</v>
      </c>
      <c r="N35" s="73" t="e">
        <f>#REF!</f>
        <v>#REF!</v>
      </c>
      <c r="O35" s="73" t="e">
        <f>#REF!</f>
        <v>#REF!</v>
      </c>
      <c r="P35" s="73" t="e">
        <f>#REF!</f>
        <v>#REF!</v>
      </c>
      <c r="Q35" s="74" t="e">
        <f>SUM(E35:P35)</f>
        <v>#REF!</v>
      </c>
      <c r="R35" s="75">
        <f>IFERROR(AVERAGEIF(E35:P35,"&lt;&gt;0"),0)</f>
        <v>0</v>
      </c>
      <c r="S35" s="192"/>
      <c r="T35" s="185">
        <f>'c - Activity Planning'!R15</f>
        <v>0</v>
      </c>
      <c r="U35" s="185">
        <f>'c - Activity Planning'!S15</f>
        <v>180</v>
      </c>
      <c r="V35" s="185">
        <f>'c - Activity Planning'!T15</f>
        <v>180</v>
      </c>
      <c r="W35" s="187"/>
      <c r="X35" s="187"/>
      <c r="Y35" s="188">
        <f>W35+X35</f>
        <v>0</v>
      </c>
      <c r="Z35" s="187"/>
      <c r="AA35" s="187"/>
      <c r="AB35" s="188">
        <f>Z35+AA35</f>
        <v>0</v>
      </c>
      <c r="AC35" s="205"/>
      <c r="AD35" s="187"/>
      <c r="AE35" s="200">
        <f>AC35+AD35</f>
        <v>0</v>
      </c>
    </row>
    <row r="36" spans="1:31" ht="15" customHeight="1">
      <c r="A36" s="197"/>
      <c r="B36" s="190"/>
      <c r="C36" s="190"/>
      <c r="D36" s="76" t="s">
        <v>109</v>
      </c>
      <c r="E36" s="77"/>
      <c r="F36" s="77"/>
      <c r="G36" s="77"/>
      <c r="H36" s="77"/>
      <c r="I36" s="77"/>
      <c r="J36" s="77"/>
      <c r="K36" s="77"/>
      <c r="L36" s="77"/>
      <c r="M36" s="77"/>
      <c r="N36" s="77"/>
      <c r="O36" s="77"/>
      <c r="P36" s="77"/>
      <c r="Q36" s="78">
        <f>SUM(E36:P36)</f>
        <v>0</v>
      </c>
      <c r="R36" s="79">
        <f>IFERROR(AVERAGE(E36:P36),0)</f>
        <v>0</v>
      </c>
      <c r="S36" s="190"/>
      <c r="T36" s="157"/>
      <c r="U36" s="157"/>
      <c r="V36" s="157"/>
      <c r="W36" s="157"/>
      <c r="X36" s="157"/>
      <c r="Y36" s="157"/>
      <c r="Z36" s="157"/>
      <c r="AA36" s="157"/>
      <c r="AB36" s="157"/>
      <c r="AC36" s="206"/>
      <c r="AD36" s="157"/>
      <c r="AE36" s="201"/>
    </row>
    <row r="37" spans="1:31" ht="15.75" customHeight="1">
      <c r="A37" s="198"/>
      <c r="B37" s="191"/>
      <c r="C37" s="191"/>
      <c r="D37" s="80" t="s">
        <v>217</v>
      </c>
      <c r="E37" s="81">
        <f>IFERROR(E36/E35,0)</f>
        <v>0</v>
      </c>
      <c r="F37" s="81">
        <f>IFERROR((E36+F36)/(E35+F35),0)</f>
        <v>0</v>
      </c>
      <c r="G37" s="81">
        <f>IFERROR((E36+F36+G36)/(E35+F35+G35),0)</f>
        <v>0</v>
      </c>
      <c r="H37" s="81">
        <f>IFERROR((E36+F36+G36+H36)/(E35+F35+G35+H35),0)</f>
        <v>0</v>
      </c>
      <c r="I37" s="81">
        <f>IFERROR((E36+F36+G36+H36+I36)/(E35+F35+G35+H35+I35),0)</f>
        <v>0</v>
      </c>
      <c r="J37" s="81">
        <f>IFERROR((E36+F36+G36+H36+I36+J36)/(E35+F35+G35+H35+I35+J35),0)</f>
        <v>0</v>
      </c>
      <c r="K37" s="81">
        <f>IFERROR((E36+F36+G36+H36+I36+J36+K36)/(E35+F35+G35+H35+I35+J35+K35),0)</f>
        <v>0</v>
      </c>
      <c r="L37" s="81">
        <f>IFERROR((E36+F36+G36+H36+I36+J36+K36+L36)/(E35+F35+G35+H35+I35+J35+K35+L35),0)</f>
        <v>0</v>
      </c>
      <c r="M37" s="81">
        <f>IFERROR((E36+F36+G36+H36+I36+J36+K36+L36+M36)/(E35+F35+G35+H35+I35+J35+K35+L35+M35),0)</f>
        <v>0</v>
      </c>
      <c r="N37" s="81">
        <f>IFERROR((E36+F36+G36+H36+I36+J36+K36+L36+M36+N36)/(E35+F35+G35+H35+I35+J35+K35+L35+M35+N35),0)</f>
        <v>0</v>
      </c>
      <c r="O37" s="81">
        <f>IFERROR((E36+F36+G36+H36+I36+J36+K36+L36+M36+N36+O36)/(E35+F35+G35+H35+I35+J35+K35+L35+M35+N35+O35),0)</f>
        <v>0</v>
      </c>
      <c r="P37" s="81">
        <f>IFERROR((E36+F36+G36+H36+I36+J36+K36+L36+M36+N36+O36+P36)/(E35+F35+G35+H35+I35+J35+K35+L35+M35+N35+O35+P35),0)</f>
        <v>0</v>
      </c>
      <c r="Q37" s="81">
        <f>IFERROR(Q36/Q35,0)</f>
        <v>0</v>
      </c>
      <c r="R37" s="82">
        <f>IFERROR(R36/R35,0)</f>
        <v>0</v>
      </c>
      <c r="S37" s="191"/>
      <c r="T37" s="186"/>
      <c r="U37" s="186"/>
      <c r="V37" s="186"/>
      <c r="W37" s="186"/>
      <c r="X37" s="186"/>
      <c r="Y37" s="186"/>
      <c r="Z37" s="186"/>
      <c r="AA37" s="186"/>
      <c r="AB37" s="186"/>
      <c r="AC37" s="207"/>
      <c r="AD37" s="186"/>
      <c r="AE37" s="202"/>
    </row>
    <row r="38" spans="1:31" ht="15" customHeight="1">
      <c r="A38" s="196">
        <v>10</v>
      </c>
      <c r="B38" s="208" t="str">
        <f>'c - Activity Planning'!B15</f>
        <v># of women who received psychosocial support and counselling  through the drop in center</v>
      </c>
      <c r="C38" s="189" t="str">
        <f>'c - Activity Planning'!C15</f>
        <v>women</v>
      </c>
      <c r="D38" s="72" t="s">
        <v>107</v>
      </c>
      <c r="E38" s="73">
        <f>'c - Activity Planning'!D15</f>
        <v>20</v>
      </c>
      <c r="F38" s="73">
        <f>'c - Activity Planning'!E15</f>
        <v>20</v>
      </c>
      <c r="G38" s="73">
        <f>'c - Activity Planning'!F15</f>
        <v>20</v>
      </c>
      <c r="H38" s="73">
        <f>'c - Activity Planning'!G15</f>
        <v>20</v>
      </c>
      <c r="I38" s="73">
        <f>'c - Activity Planning'!H15</f>
        <v>20</v>
      </c>
      <c r="J38" s="73">
        <f>'c - Activity Planning'!I15</f>
        <v>20</v>
      </c>
      <c r="K38" s="73">
        <f>'c - Activity Planning'!J15</f>
        <v>20</v>
      </c>
      <c r="L38" s="73">
        <f>'c - Activity Planning'!K15</f>
        <v>20</v>
      </c>
      <c r="M38" s="73">
        <f>'c - Activity Planning'!L15</f>
        <v>20</v>
      </c>
      <c r="N38" s="73">
        <f>'c - Activity Planning'!M15</f>
        <v>20</v>
      </c>
      <c r="O38" s="73">
        <f>'c - Activity Planning'!N15</f>
        <v>20</v>
      </c>
      <c r="P38" s="73">
        <f>'c - Activity Planning'!O15</f>
        <v>20</v>
      </c>
      <c r="Q38" s="74">
        <v>20</v>
      </c>
      <c r="R38" s="75">
        <f>IFERROR(AVERAGEIF(E38:P38,"&lt;&gt;0"),0)</f>
        <v>20</v>
      </c>
      <c r="S38" s="192"/>
      <c r="T38" s="185">
        <f>'c - Activity Planning'!R16</f>
        <v>0</v>
      </c>
      <c r="U38" s="185">
        <f>'c - Activity Planning'!S16</f>
        <v>20</v>
      </c>
      <c r="V38" s="185">
        <f>'c - Activity Planning'!T16</f>
        <v>20</v>
      </c>
      <c r="W38" s="187"/>
      <c r="X38" s="187"/>
      <c r="Y38" s="188">
        <f>W38+X38</f>
        <v>0</v>
      </c>
      <c r="Z38" s="187"/>
      <c r="AA38" s="187"/>
      <c r="AB38" s="188">
        <f>Z38+AA38</f>
        <v>0</v>
      </c>
      <c r="AC38" s="205"/>
      <c r="AD38" s="187"/>
      <c r="AE38" s="200">
        <f>AC38+AD38</f>
        <v>0</v>
      </c>
    </row>
    <row r="39" spans="1:31" ht="15" customHeight="1">
      <c r="A39" s="197"/>
      <c r="B39" s="190"/>
      <c r="C39" s="190"/>
      <c r="D39" s="76" t="s">
        <v>109</v>
      </c>
      <c r="E39" s="77"/>
      <c r="F39" s="77"/>
      <c r="G39" s="77"/>
      <c r="H39" s="77"/>
      <c r="I39" s="77"/>
      <c r="J39" s="77"/>
      <c r="K39" s="77"/>
      <c r="L39" s="77"/>
      <c r="M39" s="77"/>
      <c r="N39" s="77"/>
      <c r="O39" s="77"/>
      <c r="P39" s="77"/>
      <c r="Q39" s="78"/>
      <c r="R39" s="79"/>
      <c r="S39" s="190"/>
      <c r="T39" s="157"/>
      <c r="U39" s="157"/>
      <c r="V39" s="157"/>
      <c r="W39" s="157"/>
      <c r="X39" s="157"/>
      <c r="Y39" s="157"/>
      <c r="Z39" s="157"/>
      <c r="AA39" s="157"/>
      <c r="AB39" s="157"/>
      <c r="AC39" s="206"/>
      <c r="AD39" s="157"/>
      <c r="AE39" s="201"/>
    </row>
    <row r="40" spans="1:31" ht="15.75" customHeight="1">
      <c r="A40" s="198"/>
      <c r="B40" s="191"/>
      <c r="C40" s="191"/>
      <c r="D40" s="80" t="s">
        <v>217</v>
      </c>
      <c r="E40" s="81">
        <f>IFERROR(E39/E38,0)</f>
        <v>0</v>
      </c>
      <c r="F40" s="81">
        <f>IFERROR((E39+F39)/(E38+F38),0)</f>
        <v>0</v>
      </c>
      <c r="G40" s="81">
        <f>IFERROR((E39+F39+G39)/(E38+F38+G38),0)</f>
        <v>0</v>
      </c>
      <c r="H40" s="81">
        <f>IFERROR((E39+F39+G39+H39)/(E38+F38+G38+H38),0)</f>
        <v>0</v>
      </c>
      <c r="I40" s="81">
        <f>IFERROR((E39+F39+G39+H39+I39)/(E38+F38+G38+H38+I38),0)</f>
        <v>0</v>
      </c>
      <c r="J40" s="81">
        <f>IFERROR((E39+F39+G39+H39+I39+J39)/(E38+F38+G38+H38+I38+J38),0)</f>
        <v>0</v>
      </c>
      <c r="K40" s="81">
        <f>IFERROR((E39+F39+G39+H39+I39+J39+K39)/(E38+F38+G38+H38+I38+J38+K38),0)</f>
        <v>0</v>
      </c>
      <c r="L40" s="81">
        <f>IFERROR((E39+F39+G39+H39+I39+J39+K39+L39)/(E38+F38+G38+H38+I38+J38+K38+L38),0)</f>
        <v>0</v>
      </c>
      <c r="M40" s="81">
        <f>IFERROR((E39+F39+G39+H39+I39+J39+K39+L39+M39)/(E38+F38+G38+H38+I38+J38+K38+L38+M38),0)</f>
        <v>0</v>
      </c>
      <c r="N40" s="81">
        <f>IFERROR((E39+F39+G39+H39+I39+J39+K39+L39+M39+N39)/(E38+F38+G38+H38+I38+J38+K38+L38+M38+N38),0)</f>
        <v>0</v>
      </c>
      <c r="O40" s="81">
        <f>IFERROR((E39+F39+G39+H39+I39+J39+K39+L39+M39+N39+O39)/(E38+F38+G38+H38+I38+J38+K38+L38+M38+N38+O38),0)</f>
        <v>0</v>
      </c>
      <c r="P40" s="81">
        <f>IFERROR((E39+F39+G39+H39+I39+J39+K39+L39+M39+N39+O39+P39)/(E38+F38+G38+H38+I38+J38+K38+L38+M38+N38+O38+P38),0)</f>
        <v>0</v>
      </c>
      <c r="Q40" s="81">
        <f>IFERROR(Q39/Q38,0)</f>
        <v>0</v>
      </c>
      <c r="R40" s="82">
        <f>IFERROR(R39/R38,0)</f>
        <v>0</v>
      </c>
      <c r="S40" s="191"/>
      <c r="T40" s="186"/>
      <c r="U40" s="186"/>
      <c r="V40" s="186"/>
      <c r="W40" s="186"/>
      <c r="X40" s="186"/>
      <c r="Y40" s="186"/>
      <c r="Z40" s="186"/>
      <c r="AA40" s="186"/>
      <c r="AB40" s="186"/>
      <c r="AC40" s="207"/>
      <c r="AD40" s="186"/>
      <c r="AE40" s="202"/>
    </row>
    <row r="41" spans="1:31" ht="15" customHeight="1">
      <c r="A41" s="196">
        <v>11</v>
      </c>
      <c r="B41" s="208" t="e">
        <f>#REF!</f>
        <v>#REF!</v>
      </c>
      <c r="C41" s="189"/>
      <c r="D41" s="72" t="s">
        <v>107</v>
      </c>
      <c r="E41" s="73" t="e">
        <f>#REF!</f>
        <v>#REF!</v>
      </c>
      <c r="F41" s="73" t="e">
        <f>#REF!</f>
        <v>#REF!</v>
      </c>
      <c r="G41" s="73" t="e">
        <f>#REF!</f>
        <v>#REF!</v>
      </c>
      <c r="H41" s="73" t="e">
        <f>#REF!</f>
        <v>#REF!</v>
      </c>
      <c r="I41" s="73" t="e">
        <f>#REF!</f>
        <v>#REF!</v>
      </c>
      <c r="J41" s="73" t="e">
        <f>#REF!</f>
        <v>#REF!</v>
      </c>
      <c r="K41" s="73" t="e">
        <f>#REF!</f>
        <v>#REF!</v>
      </c>
      <c r="L41" s="73" t="e">
        <f>#REF!</f>
        <v>#REF!</v>
      </c>
      <c r="M41" s="73" t="e">
        <f>#REF!</f>
        <v>#REF!</v>
      </c>
      <c r="N41" s="73" t="e">
        <f>#REF!</f>
        <v>#REF!</v>
      </c>
      <c r="O41" s="73" t="e">
        <f>#REF!</f>
        <v>#REF!</v>
      </c>
      <c r="P41" s="73" t="e">
        <f>#REF!</f>
        <v>#REF!</v>
      </c>
      <c r="Q41" s="74" t="e">
        <f>SUM(E41:P41)</f>
        <v>#REF!</v>
      </c>
      <c r="R41" s="75">
        <f>IFERROR(AVERAGEIF(E41:P41,"&lt;&gt;0"),0)</f>
        <v>0</v>
      </c>
      <c r="S41" s="192"/>
      <c r="T41" s="185">
        <f>'c - Activity Planning'!R17</f>
        <v>10</v>
      </c>
      <c r="U41" s="185">
        <f>'c - Activity Planning'!S17</f>
        <v>15</v>
      </c>
      <c r="V41" s="185">
        <f>'c - Activity Planning'!T17</f>
        <v>25</v>
      </c>
      <c r="W41" s="187"/>
      <c r="X41" s="187"/>
      <c r="Y41" s="188">
        <f>W41+X41</f>
        <v>0</v>
      </c>
      <c r="Z41" s="187"/>
      <c r="AA41" s="187"/>
      <c r="AB41" s="188">
        <f>Z41+AA41</f>
        <v>0</v>
      </c>
      <c r="AC41" s="205"/>
      <c r="AD41" s="187"/>
      <c r="AE41" s="200">
        <f>AC41+AD41</f>
        <v>0</v>
      </c>
    </row>
    <row r="42" spans="1:31" ht="15" customHeight="1">
      <c r="A42" s="197"/>
      <c r="B42" s="190"/>
      <c r="C42" s="190"/>
      <c r="D42" s="76" t="s">
        <v>109</v>
      </c>
      <c r="E42" s="77"/>
      <c r="F42" s="77"/>
      <c r="G42" s="77"/>
      <c r="H42" s="77"/>
      <c r="I42" s="77"/>
      <c r="J42" s="77"/>
      <c r="K42" s="77"/>
      <c r="L42" s="77"/>
      <c r="M42" s="77"/>
      <c r="N42" s="77"/>
      <c r="O42" s="77"/>
      <c r="P42" s="77"/>
      <c r="Q42" s="78">
        <f>SUM(E42:P42)</f>
        <v>0</v>
      </c>
      <c r="R42" s="79">
        <f>IFERROR(AVERAGE(E42:P42),0)</f>
        <v>0</v>
      </c>
      <c r="S42" s="190"/>
      <c r="T42" s="157"/>
      <c r="U42" s="157"/>
      <c r="V42" s="157"/>
      <c r="W42" s="157"/>
      <c r="X42" s="157"/>
      <c r="Y42" s="157"/>
      <c r="Z42" s="157"/>
      <c r="AA42" s="157"/>
      <c r="AB42" s="157"/>
      <c r="AC42" s="206"/>
      <c r="AD42" s="157"/>
      <c r="AE42" s="201"/>
    </row>
    <row r="43" spans="1:31" ht="15.75" customHeight="1">
      <c r="A43" s="198"/>
      <c r="B43" s="191"/>
      <c r="C43" s="191"/>
      <c r="D43" s="80" t="s">
        <v>217</v>
      </c>
      <c r="E43" s="81">
        <f>IFERROR(E42/E41,0)</f>
        <v>0</v>
      </c>
      <c r="F43" s="81">
        <f>IFERROR((E42+F42)/(E41+F41),0)</f>
        <v>0</v>
      </c>
      <c r="G43" s="81">
        <f>IFERROR((E42+F42+G42)/(E41+F41+G41),0)</f>
        <v>0</v>
      </c>
      <c r="H43" s="81">
        <f>IFERROR((E42+F42+G42+H42)/(E41+F41+G41+H41),0)</f>
        <v>0</v>
      </c>
      <c r="I43" s="81">
        <f>IFERROR((E42+F42+G42+H42+I42)/(E41+F41+G41+H41+I41),0)</f>
        <v>0</v>
      </c>
      <c r="J43" s="81">
        <f>IFERROR((E42+F42+G42+H42+I42+J42)/(E41+F41+G41+H41+I41+J41),0)</f>
        <v>0</v>
      </c>
      <c r="K43" s="81">
        <f>IFERROR((E42+F42+G42+H42+I42+J42+K42)/(E41+F41+G41+H41+I41+J41+K41),0)</f>
        <v>0</v>
      </c>
      <c r="L43" s="81">
        <f>IFERROR((E42+F42+G42+H42+I42+J42+K42+L42)/(E41+F41+G41+H41+I41+J41+K41+L41),0)</f>
        <v>0</v>
      </c>
      <c r="M43" s="81">
        <f>IFERROR((E42+F42+G42+H42+I42+J42+K42+L42+M42)/(E41+F41+G41+H41+I41+J41+K41+L41+M41),0)</f>
        <v>0</v>
      </c>
      <c r="N43" s="81">
        <f>IFERROR((E42+F42+G42+H42+I42+J42+K42+L42+M42+N42)/(E41+F41+G41+H41+I41+J41+K41+L41+M41+N41),0)</f>
        <v>0</v>
      </c>
      <c r="O43" s="81">
        <f>IFERROR((E42+F42+G42+H42+I42+J42+K42+L42+M42+N42+O42)/(E41+F41+G41+H41+I41+J41+K41+L41+M41+N41+O41),0)</f>
        <v>0</v>
      </c>
      <c r="P43" s="81">
        <f>IFERROR((E42+F42+G42+H42+I42+J42+K42+L42+M42+N42+O42+P42)/(E41+F41+G41+H41+I41+J41+K41+L41+M41+N41+O41+P41),0)</f>
        <v>0</v>
      </c>
      <c r="Q43" s="81">
        <f>IFERROR(Q42/Q41,0)</f>
        <v>0</v>
      </c>
      <c r="R43" s="82">
        <f>IFERROR(R42/R41,0)</f>
        <v>0</v>
      </c>
      <c r="S43" s="191"/>
      <c r="T43" s="186"/>
      <c r="U43" s="186"/>
      <c r="V43" s="186"/>
      <c r="W43" s="186"/>
      <c r="X43" s="186"/>
      <c r="Y43" s="186"/>
      <c r="Z43" s="186"/>
      <c r="AA43" s="186"/>
      <c r="AB43" s="186"/>
      <c r="AC43" s="207"/>
      <c r="AD43" s="186"/>
      <c r="AE43" s="202"/>
    </row>
    <row r="44" spans="1:31" ht="15" customHeight="1">
      <c r="A44" s="196">
        <v>12</v>
      </c>
      <c r="B44" s="208" t="str">
        <f>'c - Activity Planning'!B16</f>
        <v># of women (previous rehab cycles) who received home follow up visits and psychosocial support</v>
      </c>
      <c r="C44" s="189" t="str">
        <f>'c - Activity Planning'!C16</f>
        <v>women</v>
      </c>
      <c r="D44" s="72" t="s">
        <v>107</v>
      </c>
      <c r="E44" s="73">
        <f>'c - Activity Planning'!D16</f>
        <v>20</v>
      </c>
      <c r="F44" s="73">
        <f>'c - Activity Planning'!E16</f>
        <v>20</v>
      </c>
      <c r="G44" s="73">
        <f>'c - Activity Planning'!F16</f>
        <v>20</v>
      </c>
      <c r="H44" s="73">
        <f>'c - Activity Planning'!G16</f>
        <v>20</v>
      </c>
      <c r="I44" s="73">
        <f>'c - Activity Planning'!H16</f>
        <v>20</v>
      </c>
      <c r="J44" s="73">
        <f>'c - Activity Planning'!I16</f>
        <v>20</v>
      </c>
      <c r="K44" s="73">
        <f>'c - Activity Planning'!J16</f>
        <v>20</v>
      </c>
      <c r="L44" s="73">
        <f>'c - Activity Planning'!K16</f>
        <v>20</v>
      </c>
      <c r="M44" s="73">
        <f>'c - Activity Planning'!L16</f>
        <v>20</v>
      </c>
      <c r="N44" s="73">
        <f>'c - Activity Planning'!M16</f>
        <v>20</v>
      </c>
      <c r="O44" s="73">
        <f>'c - Activity Planning'!N16</f>
        <v>20</v>
      </c>
      <c r="P44" s="73">
        <f>'c - Activity Planning'!O16</f>
        <v>20</v>
      </c>
      <c r="Q44" s="74">
        <v>20</v>
      </c>
      <c r="R44" s="75">
        <f>IFERROR(AVERAGEIF(E44:P44,"&lt;&gt;0"),0)</f>
        <v>20</v>
      </c>
      <c r="S44" s="192"/>
      <c r="T44" s="185">
        <f>'c - Activity Planning'!R18</f>
        <v>0</v>
      </c>
      <c r="U44" s="185">
        <f>'c - Activity Planning'!S18</f>
        <v>180</v>
      </c>
      <c r="V44" s="185">
        <f>'c - Activity Planning'!T18</f>
        <v>180</v>
      </c>
      <c r="W44" s="187"/>
      <c r="X44" s="187"/>
      <c r="Y44" s="188">
        <f>W44+X44</f>
        <v>0</v>
      </c>
      <c r="Z44" s="187"/>
      <c r="AA44" s="187"/>
      <c r="AB44" s="188">
        <f>Z44+AA44</f>
        <v>0</v>
      </c>
      <c r="AC44" s="205"/>
      <c r="AD44" s="187"/>
      <c r="AE44" s="200">
        <f>AC44+AD44</f>
        <v>0</v>
      </c>
    </row>
    <row r="45" spans="1:31" ht="15" customHeight="1">
      <c r="A45" s="197"/>
      <c r="B45" s="190"/>
      <c r="C45" s="190"/>
      <c r="D45" s="76" t="s">
        <v>109</v>
      </c>
      <c r="E45" s="77"/>
      <c r="F45" s="77"/>
      <c r="G45" s="77"/>
      <c r="H45" s="77"/>
      <c r="I45" s="77"/>
      <c r="J45" s="77"/>
      <c r="K45" s="77"/>
      <c r="L45" s="77"/>
      <c r="M45" s="77"/>
      <c r="N45" s="77"/>
      <c r="O45" s="77"/>
      <c r="P45" s="77"/>
      <c r="Q45" s="78">
        <f>SUM(E45:P45)</f>
        <v>0</v>
      </c>
      <c r="R45" s="79">
        <f>IFERROR(AVERAGE(E45:P45),0)</f>
        <v>0</v>
      </c>
      <c r="S45" s="190"/>
      <c r="T45" s="157"/>
      <c r="U45" s="157"/>
      <c r="V45" s="157"/>
      <c r="W45" s="157"/>
      <c r="X45" s="157"/>
      <c r="Y45" s="157"/>
      <c r="Z45" s="157"/>
      <c r="AA45" s="157"/>
      <c r="AB45" s="157"/>
      <c r="AC45" s="206"/>
      <c r="AD45" s="157"/>
      <c r="AE45" s="201"/>
    </row>
    <row r="46" spans="1:31" ht="15.75" customHeight="1">
      <c r="A46" s="198"/>
      <c r="B46" s="191"/>
      <c r="C46" s="191"/>
      <c r="D46" s="80" t="s">
        <v>217</v>
      </c>
      <c r="E46" s="81">
        <f>IFERROR(E45/E44,0)</f>
        <v>0</v>
      </c>
      <c r="F46" s="81">
        <f>IFERROR((E45+F45)/(E44+F44),0)</f>
        <v>0</v>
      </c>
      <c r="G46" s="81">
        <f>IFERROR((E45+F45+G45)/(E44+F44+G44),0)</f>
        <v>0</v>
      </c>
      <c r="H46" s="81">
        <f>IFERROR((E45+F45+G45+H45)/(E44+F44+G44+H44),0)</f>
        <v>0</v>
      </c>
      <c r="I46" s="81">
        <f>IFERROR((E45+F45+G45+H45+I45)/(E44+F44+G44+H44+I44),0)</f>
        <v>0</v>
      </c>
      <c r="J46" s="81">
        <f>IFERROR((E45+F45+G45+H45+I45+J45)/(E44+F44+G44+H44+I44+J44),0)</f>
        <v>0</v>
      </c>
      <c r="K46" s="81">
        <f>IFERROR((E45+F45+G45+H45+I45+J45+K45)/(E44+F44+G44+H44+I44+J44+K44),0)</f>
        <v>0</v>
      </c>
      <c r="L46" s="81">
        <f>IFERROR((E45+F45+G45+H45+I45+J45+K45+L45)/(E44+F44+G44+H44+I44+J44+K44+L44),0)</f>
        <v>0</v>
      </c>
      <c r="M46" s="81">
        <f>IFERROR((E45+F45+G45+H45+I45+J45+K45+L45+M45)/(E44+F44+G44+H44+I44+J44+K44+L44+M44),0)</f>
        <v>0</v>
      </c>
      <c r="N46" s="81">
        <f>IFERROR((E45+F45+G45+H45+I45+J45+K45+L45+M45+N45)/(E44+F44+G44+H44+I44+J44+K44+L44+M44+N44),0)</f>
        <v>0</v>
      </c>
      <c r="O46" s="81">
        <f>IFERROR((E45+F45+G45+H45+I45+J45+K45+L45+M45+N45+O45)/(E44+F44+G44+H44+I44+J44+K44+L44+M44+N44+O44),0)</f>
        <v>0</v>
      </c>
      <c r="P46" s="81">
        <f>IFERROR((E45+F45+G45+H45+I45+J45+K45+L45+M45+N45+O45+P45)/(E44+F44+G44+H44+I44+J44+K44+L44+M44+N44+O44+P44),0)</f>
        <v>0</v>
      </c>
      <c r="Q46" s="81">
        <f>IFERROR(Q45/Q44,0)</f>
        <v>0</v>
      </c>
      <c r="R46" s="82">
        <f>IFERROR(R45/R44,0)</f>
        <v>0</v>
      </c>
      <c r="S46" s="191"/>
      <c r="T46" s="186"/>
      <c r="U46" s="186"/>
      <c r="V46" s="186"/>
      <c r="W46" s="186"/>
      <c r="X46" s="186"/>
      <c r="Y46" s="186"/>
      <c r="Z46" s="186"/>
      <c r="AA46" s="186"/>
      <c r="AB46" s="186"/>
      <c r="AC46" s="207"/>
      <c r="AD46" s="186"/>
      <c r="AE46" s="202"/>
    </row>
    <row r="47" spans="1:31" ht="15" customHeight="1">
      <c r="A47" s="196">
        <v>13</v>
      </c>
      <c r="B47" s="208" t="str">
        <f>'c - Activity Planning'!B17</f>
        <v># of children provided with tuition support</v>
      </c>
      <c r="C47" s="189" t="str">
        <f>'c - Activity Planning'!C17</f>
        <v>children</v>
      </c>
      <c r="D47" s="72" t="s">
        <v>107</v>
      </c>
      <c r="E47" s="73">
        <f>'c - Activity Planning'!D17</f>
        <v>25</v>
      </c>
      <c r="F47" s="73">
        <f>'c - Activity Planning'!E17</f>
        <v>0</v>
      </c>
      <c r="G47" s="73">
        <f>'c - Activity Planning'!F17</f>
        <v>0</v>
      </c>
      <c r="H47" s="73">
        <f>'c - Activity Planning'!G17</f>
        <v>0</v>
      </c>
      <c r="I47" s="73">
        <f>'c - Activity Planning'!H17</f>
        <v>0</v>
      </c>
      <c r="J47" s="73">
        <f>'c - Activity Planning'!I17</f>
        <v>25</v>
      </c>
      <c r="K47" s="73">
        <f>'c - Activity Planning'!J17</f>
        <v>0</v>
      </c>
      <c r="L47" s="73">
        <f>'c - Activity Planning'!K17</f>
        <v>0</v>
      </c>
      <c r="M47" s="73">
        <f>'c - Activity Planning'!L17</f>
        <v>0</v>
      </c>
      <c r="N47" s="73">
        <f>'c - Activity Planning'!M17</f>
        <v>25</v>
      </c>
      <c r="O47" s="73">
        <f>'c - Activity Planning'!N17</f>
        <v>0</v>
      </c>
      <c r="P47" s="73">
        <f>'c - Activity Planning'!O17</f>
        <v>0</v>
      </c>
      <c r="Q47" s="74">
        <f>SUM(E47:P47)</f>
        <v>75</v>
      </c>
      <c r="R47" s="75">
        <f>IFERROR(AVERAGEIF(E47:P47,"&lt;&gt;0"),0)</f>
        <v>25</v>
      </c>
      <c r="S47" s="192"/>
      <c r="T47" s="185">
        <f>'c - Activity Planning'!R19</f>
        <v>450</v>
      </c>
      <c r="U47" s="185">
        <f>'c - Activity Planning'!S19</f>
        <v>450</v>
      </c>
      <c r="V47" s="185">
        <f>'c - Activity Planning'!T19</f>
        <v>900</v>
      </c>
      <c r="W47" s="187"/>
      <c r="X47" s="187"/>
      <c r="Y47" s="188">
        <f>W47+X47</f>
        <v>0</v>
      </c>
      <c r="Z47" s="187"/>
      <c r="AA47" s="187"/>
      <c r="AB47" s="188">
        <f>Z47+AA47</f>
        <v>0</v>
      </c>
      <c r="AC47" s="205"/>
      <c r="AD47" s="187"/>
      <c r="AE47" s="200">
        <f>AC47+AD47</f>
        <v>0</v>
      </c>
    </row>
    <row r="48" spans="1:31" ht="15" customHeight="1">
      <c r="A48" s="197"/>
      <c r="B48" s="190"/>
      <c r="C48" s="190"/>
      <c r="D48" s="76" t="s">
        <v>109</v>
      </c>
      <c r="E48" s="77"/>
      <c r="F48" s="77"/>
      <c r="G48" s="77"/>
      <c r="H48" s="77"/>
      <c r="I48" s="77"/>
      <c r="J48" s="77"/>
      <c r="K48" s="77"/>
      <c r="L48" s="77"/>
      <c r="M48" s="77"/>
      <c r="N48" s="77"/>
      <c r="O48" s="77"/>
      <c r="P48" s="77"/>
      <c r="Q48" s="78"/>
      <c r="R48" s="79"/>
      <c r="S48" s="190"/>
      <c r="T48" s="157"/>
      <c r="U48" s="157"/>
      <c r="V48" s="157"/>
      <c r="W48" s="157"/>
      <c r="X48" s="157"/>
      <c r="Y48" s="157"/>
      <c r="Z48" s="157"/>
      <c r="AA48" s="157"/>
      <c r="AB48" s="157"/>
      <c r="AC48" s="206"/>
      <c r="AD48" s="157"/>
      <c r="AE48" s="201"/>
    </row>
    <row r="49" spans="1:31" ht="15.75" customHeight="1">
      <c r="A49" s="198"/>
      <c r="B49" s="191"/>
      <c r="C49" s="191"/>
      <c r="D49" s="80" t="s">
        <v>217</v>
      </c>
      <c r="E49" s="81">
        <f>IFERROR(E48/E47,0)</f>
        <v>0</v>
      </c>
      <c r="F49" s="81">
        <f>IFERROR((E48+F48)/(E47+F47),0)</f>
        <v>0</v>
      </c>
      <c r="G49" s="81">
        <f>IFERROR((E48+F48+G48)/(E47+F47+G47),0)</f>
        <v>0</v>
      </c>
      <c r="H49" s="81">
        <f>IFERROR((E48+F48+G48+H48)/(E47+F47+G47+H47),0)</f>
        <v>0</v>
      </c>
      <c r="I49" s="81">
        <f>IFERROR((E48+F48+G48+H48+I48)/(E47+F47+G47+H47+I47),0)</f>
        <v>0</v>
      </c>
      <c r="J49" s="81">
        <f>IFERROR((E48+F48+G48+H48+I48+J48)/(E47+F47+G47+H47+I47+J47),0)</f>
        <v>0</v>
      </c>
      <c r="K49" s="81">
        <f>IFERROR((E48+F48+G48+H48+I48+J48+K48)/(E47+F47+G47+H47+I47+J47+K47),0)</f>
        <v>0</v>
      </c>
      <c r="L49" s="81">
        <f>IFERROR((E48+F48+G48+H48+I48+J48+K48+L48)/(E47+F47+G47+H47+I47+J47+K47+L47),0)</f>
        <v>0</v>
      </c>
      <c r="M49" s="81">
        <f>IFERROR((E48+F48+G48+H48+I48+J48+K48+L48+M48)/(E47+F47+G47+H47+I47+J47+K47+L47+M47),0)</f>
        <v>0</v>
      </c>
      <c r="N49" s="81">
        <f>IFERROR((E48+F48+G48+H48+I48+J48+K48+L48+M48+N48)/(E47+F47+G47+H47+I47+J47+K47+L47+M47+N47),0)</f>
        <v>0</v>
      </c>
      <c r="O49" s="81">
        <f>IFERROR((E48+F48+G48+H48+I48+J48+K48+L48+M48+N48+O48)/(E47+F47+G47+H47+I47+J47+K47+L47+M47+N47+O47),0)</f>
        <v>0</v>
      </c>
      <c r="P49" s="81">
        <f>IFERROR((E48+F48+G48+H48+I48+J48+K48+L48+M48+N48+O48+P48)/(E47+F47+G47+H47+I47+J47+K47+L47+M47+N47+O47+P47),0)</f>
        <v>0</v>
      </c>
      <c r="Q49" s="81">
        <f>IFERROR(Q48/Q47,0)</f>
        <v>0</v>
      </c>
      <c r="R49" s="82">
        <f>IFERROR(R48/R47,0)</f>
        <v>0</v>
      </c>
      <c r="S49" s="191"/>
      <c r="T49" s="186"/>
      <c r="U49" s="186"/>
      <c r="V49" s="186"/>
      <c r="W49" s="186"/>
      <c r="X49" s="186"/>
      <c r="Y49" s="186"/>
      <c r="Z49" s="186"/>
      <c r="AA49" s="186"/>
      <c r="AB49" s="186"/>
      <c r="AC49" s="207"/>
      <c r="AD49" s="186"/>
      <c r="AE49" s="202"/>
    </row>
    <row r="50" spans="1:31" ht="15" customHeight="1">
      <c r="A50" s="196">
        <v>14</v>
      </c>
      <c r="B50" s="208" t="str">
        <f>'c - Activity Planning'!B18</f>
        <v># of women who received drop in center services - including health education and services</v>
      </c>
      <c r="C50" s="189" t="s">
        <v>221</v>
      </c>
      <c r="D50" s="72" t="s">
        <v>107</v>
      </c>
      <c r="E50" s="73">
        <f>'c - Activity Planning'!D18</f>
        <v>20</v>
      </c>
      <c r="F50" s="73">
        <f>'c - Activity Planning'!E18</f>
        <v>20</v>
      </c>
      <c r="G50" s="73">
        <f>'c - Activity Planning'!F18</f>
        <v>20</v>
      </c>
      <c r="H50" s="73">
        <f>'c - Activity Planning'!G18</f>
        <v>20</v>
      </c>
      <c r="I50" s="73">
        <f>'c - Activity Planning'!H18</f>
        <v>20</v>
      </c>
      <c r="J50" s="73">
        <f>'c - Activity Planning'!I18</f>
        <v>20</v>
      </c>
      <c r="K50" s="73">
        <f>'c - Activity Planning'!J18</f>
        <v>20</v>
      </c>
      <c r="L50" s="73">
        <f>'c - Activity Planning'!K18</f>
        <v>20</v>
      </c>
      <c r="M50" s="73">
        <f>'c - Activity Planning'!L18</f>
        <v>20</v>
      </c>
      <c r="N50" s="73">
        <f>'c - Activity Planning'!M18</f>
        <v>20</v>
      </c>
      <c r="O50" s="73">
        <f>'c - Activity Planning'!N18</f>
        <v>20</v>
      </c>
      <c r="P50" s="73">
        <f>'c - Activity Planning'!O18</f>
        <v>20</v>
      </c>
      <c r="Q50" s="74">
        <f>SUM(E50:P50)</f>
        <v>240</v>
      </c>
      <c r="R50" s="75">
        <f>IFERROR(AVERAGEIF(E50:P50,"&lt;&gt;0"),0)</f>
        <v>20</v>
      </c>
      <c r="S50" s="192"/>
      <c r="T50" s="185">
        <f>'c - Activity Planning'!R20</f>
        <v>60</v>
      </c>
      <c r="U50" s="185">
        <f>'c - Activity Planning'!S20</f>
        <v>60</v>
      </c>
      <c r="V50" s="185">
        <f>'c - Activity Planning'!T20</f>
        <v>120</v>
      </c>
      <c r="W50" s="187"/>
      <c r="X50" s="187"/>
      <c r="Y50" s="188">
        <f>W50+X50</f>
        <v>0</v>
      </c>
      <c r="Z50" s="187"/>
      <c r="AA50" s="187"/>
      <c r="AB50" s="188">
        <f>Z50+AA50</f>
        <v>0</v>
      </c>
      <c r="AC50" s="205"/>
      <c r="AD50" s="187"/>
      <c r="AE50" s="200">
        <f>AC50+AD50</f>
        <v>0</v>
      </c>
    </row>
    <row r="51" spans="1:31" ht="15" customHeight="1">
      <c r="A51" s="197"/>
      <c r="B51" s="190"/>
      <c r="C51" s="190"/>
      <c r="D51" s="76" t="s">
        <v>109</v>
      </c>
      <c r="E51" s="77"/>
      <c r="F51" s="77"/>
      <c r="G51" s="77"/>
      <c r="H51" s="77"/>
      <c r="I51" s="77"/>
      <c r="J51" s="77"/>
      <c r="K51" s="77"/>
      <c r="L51" s="77"/>
      <c r="M51" s="77"/>
      <c r="N51" s="77"/>
      <c r="O51" s="77"/>
      <c r="P51" s="77"/>
      <c r="Q51" s="78"/>
      <c r="R51" s="79"/>
      <c r="S51" s="190"/>
      <c r="T51" s="157"/>
      <c r="U51" s="157"/>
      <c r="V51" s="157"/>
      <c r="W51" s="157"/>
      <c r="X51" s="157"/>
      <c r="Y51" s="157"/>
      <c r="Z51" s="157"/>
      <c r="AA51" s="157"/>
      <c r="AB51" s="157"/>
      <c r="AC51" s="206"/>
      <c r="AD51" s="157"/>
      <c r="AE51" s="201"/>
    </row>
    <row r="52" spans="1:31" ht="15.75" customHeight="1">
      <c r="A52" s="198"/>
      <c r="B52" s="191"/>
      <c r="C52" s="191"/>
      <c r="D52" s="80" t="s">
        <v>217</v>
      </c>
      <c r="E52" s="81">
        <f>IFERROR(E51/E50,0)</f>
        <v>0</v>
      </c>
      <c r="F52" s="81">
        <f>IFERROR((E51+F51)/(E50+F50),0)</f>
        <v>0</v>
      </c>
      <c r="G52" s="81">
        <f>IFERROR((E51+F51+G51)/(E50+F50+G50),0)</f>
        <v>0</v>
      </c>
      <c r="H52" s="81">
        <f>IFERROR((E51+F51+G51+H51)/(E50+F50+G50+H50),0)</f>
        <v>0</v>
      </c>
      <c r="I52" s="81">
        <f>IFERROR((E51+F51+G51+H51+I51)/(E50+F50+G50+H50+I50),0)</f>
        <v>0</v>
      </c>
      <c r="J52" s="81">
        <f>IFERROR((E51+F51+G51+H51+I51+J51)/(E50+F50+G50+H50+I50+J50),0)</f>
        <v>0</v>
      </c>
      <c r="K52" s="81">
        <f>IFERROR((E51+F51+G51+H51+I51+J51+K51)/(E50+F50+G50+H50+I50+J50+K50),0)</f>
        <v>0</v>
      </c>
      <c r="L52" s="81">
        <f>IFERROR((E51+F51+G51+H51+I51+J51+K51+L51)/(E50+F50+G50+H50+I50+J50+K50+L50),0)</f>
        <v>0</v>
      </c>
      <c r="M52" s="81">
        <f>IFERROR((E51+F51+G51+H51+I51+J51+K51+L51+M51)/(E50+F50+G50+H50+I50+J50+K50+L50+M50),0)</f>
        <v>0</v>
      </c>
      <c r="N52" s="81">
        <f>IFERROR((E51+F51+G51+H51+I51+J51+K51+L51+M51+N51)/(E50+F50+G50+H50+I50+J50+K50+L50+M50+N50),0)</f>
        <v>0</v>
      </c>
      <c r="O52" s="81">
        <f>IFERROR((E51+F51+G51+H51+I51+J51+K51+L51+M51+N51+O51)/(E50+F50+G50+H50+I50+J50+K50+L50+M50+N50+O50),0)</f>
        <v>0</v>
      </c>
      <c r="P52" s="81">
        <f>IFERROR((E51+F51+G51+H51+I51+J51+K51+L51+M51+N51+O51+P51)/(E50+F50+G50+H50+I50+J50+K50+L50+M50+N50+O50+P50),0)</f>
        <v>0</v>
      </c>
      <c r="Q52" s="81">
        <f>IFERROR(Q51/Q50,0)</f>
        <v>0</v>
      </c>
      <c r="R52" s="82">
        <f>IFERROR(R51/R50,0)</f>
        <v>0</v>
      </c>
      <c r="S52" s="191"/>
      <c r="T52" s="186"/>
      <c r="U52" s="186"/>
      <c r="V52" s="186"/>
      <c r="W52" s="186"/>
      <c r="X52" s="186"/>
      <c r="Y52" s="186"/>
      <c r="Z52" s="186"/>
      <c r="AA52" s="186"/>
      <c r="AB52" s="186"/>
      <c r="AC52" s="207"/>
      <c r="AD52" s="186"/>
      <c r="AE52" s="202"/>
    </row>
    <row r="53" spans="1:31" ht="15" customHeight="1">
      <c r="A53" s="196">
        <v>15</v>
      </c>
      <c r="B53" s="208" t="str">
        <f>'c - Activity Planning'!B19</f>
        <v># of girls and boys reached with prostitution prevention education</v>
      </c>
      <c r="C53" s="189" t="str">
        <f>'c - Activity Planning'!C19</f>
        <v>individuals</v>
      </c>
      <c r="D53" s="72" t="s">
        <v>107</v>
      </c>
      <c r="E53" s="73">
        <v>10</v>
      </c>
      <c r="F53" s="73">
        <f>'c - Activity Planning'!E19</f>
        <v>0</v>
      </c>
      <c r="G53" s="73">
        <f>'c - Activity Planning'!F19</f>
        <v>300</v>
      </c>
      <c r="H53" s="73">
        <f>'c - Activity Planning'!G19</f>
        <v>0</v>
      </c>
      <c r="I53" s="73">
        <f>'c - Activity Planning'!H19</f>
        <v>0</v>
      </c>
      <c r="J53" s="73">
        <f>'c - Activity Planning'!I19</f>
        <v>0</v>
      </c>
      <c r="K53" s="73">
        <f>'c - Activity Planning'!J19</f>
        <v>300</v>
      </c>
      <c r="L53" s="73">
        <f>'c - Activity Planning'!K19</f>
        <v>0</v>
      </c>
      <c r="M53" s="73">
        <f>'c - Activity Planning'!L19</f>
        <v>0</v>
      </c>
      <c r="N53" s="73">
        <f>'c - Activity Planning'!M19</f>
        <v>0</v>
      </c>
      <c r="O53" s="73">
        <f>'c - Activity Planning'!N19</f>
        <v>300</v>
      </c>
      <c r="P53" s="73">
        <f>'c - Activity Planning'!O19</f>
        <v>0</v>
      </c>
      <c r="Q53" s="74">
        <f>SUM(E53:P53)</f>
        <v>910</v>
      </c>
      <c r="R53" s="75">
        <f>IFERROR(AVERAGEIF(E53:P53,"&lt;&gt;0"),0)</f>
        <v>227.5</v>
      </c>
      <c r="S53" s="192"/>
      <c r="T53" s="185">
        <f>'c - Activity Planning'!R21</f>
        <v>450</v>
      </c>
      <c r="U53" s="185">
        <f>'c - Activity Planning'!S21</f>
        <v>630</v>
      </c>
      <c r="V53" s="185">
        <f>'c - Activity Planning'!T21</f>
        <v>1080</v>
      </c>
      <c r="W53" s="187"/>
      <c r="X53" s="187"/>
      <c r="Y53" s="188">
        <f>W53+X53</f>
        <v>0</v>
      </c>
      <c r="Z53" s="187"/>
      <c r="AA53" s="187"/>
      <c r="AB53" s="188">
        <f>Z53+AA53</f>
        <v>0</v>
      </c>
      <c r="AC53" s="205"/>
      <c r="AD53" s="187"/>
      <c r="AE53" s="200">
        <f>AC53+AD53</f>
        <v>0</v>
      </c>
    </row>
    <row r="54" spans="1:31" ht="15" customHeight="1">
      <c r="A54" s="197"/>
      <c r="B54" s="190"/>
      <c r="C54" s="190"/>
      <c r="D54" s="76" t="s">
        <v>109</v>
      </c>
      <c r="E54" s="77"/>
      <c r="F54" s="77"/>
      <c r="G54" s="77"/>
      <c r="H54" s="77"/>
      <c r="I54" s="77"/>
      <c r="J54" s="77"/>
      <c r="K54" s="77"/>
      <c r="L54" s="77"/>
      <c r="M54" s="77"/>
      <c r="N54" s="77"/>
      <c r="O54" s="77"/>
      <c r="P54" s="77"/>
      <c r="Q54" s="78"/>
      <c r="R54" s="79"/>
      <c r="S54" s="190"/>
      <c r="T54" s="157"/>
      <c r="U54" s="157"/>
      <c r="V54" s="157"/>
      <c r="W54" s="157"/>
      <c r="X54" s="157"/>
      <c r="Y54" s="157"/>
      <c r="Z54" s="157"/>
      <c r="AA54" s="157"/>
      <c r="AB54" s="157"/>
      <c r="AC54" s="206"/>
      <c r="AD54" s="157"/>
      <c r="AE54" s="201"/>
    </row>
    <row r="55" spans="1:31" ht="15.75" customHeight="1">
      <c r="A55" s="198"/>
      <c r="B55" s="191"/>
      <c r="C55" s="191"/>
      <c r="D55" s="80" t="s">
        <v>217</v>
      </c>
      <c r="E55" s="81">
        <f>IFERROR(E54/E53,0)</f>
        <v>0</v>
      </c>
      <c r="F55" s="81">
        <f>IFERROR((E54+F54)/(E53+F53),0)</f>
        <v>0</v>
      </c>
      <c r="G55" s="81">
        <f>IFERROR((E54+F54+G54)/(E53+F53+G53),0)</f>
        <v>0</v>
      </c>
      <c r="H55" s="81">
        <f>IFERROR((E54+F54+G54+H54)/(E53+F53+G53+H53),0)</f>
        <v>0</v>
      </c>
      <c r="I55" s="81">
        <f>IFERROR((E54+F54+G54+H54+I54)/(E53+F53+G53+H53+I53),0)</f>
        <v>0</v>
      </c>
      <c r="J55" s="81">
        <f>IFERROR((E54+F54+G54+H54+I54+J54)/(E53+F53+G53+H53+I53+J53),0)</f>
        <v>0</v>
      </c>
      <c r="K55" s="81">
        <f>IFERROR((E54+F54+G54+H54+I54+J54+K54)/(E53+F53+G53+H53+I53+J53+K53),0)</f>
        <v>0</v>
      </c>
      <c r="L55" s="81">
        <f>IFERROR((E54+F54+G54+H54+I54+J54+K54+L54)/(E53+F53+G53+H53+I53+J53+K53+L53),0)</f>
        <v>0</v>
      </c>
      <c r="M55" s="81">
        <f>IFERROR((E54+F54+G54+H54+I54+J54+K54+L54+M54)/(E53+F53+G53+H53+I53+J53+K53+L53+M53),0)</f>
        <v>0</v>
      </c>
      <c r="N55" s="81">
        <f>IFERROR((E54+F54+G54+H54+I54+J54+K54+L54+M54+N54)/(E53+F53+G53+H53+I53+J53+K53+L53+M53+N53),0)</f>
        <v>0</v>
      </c>
      <c r="O55" s="81">
        <f>IFERROR((E54+F54+G54+H54+I54+J54+K54+L54+M54+N54+O54)/(E53+F53+G53+H53+I53+J53+K53+L53+M53+N53+O53),0)</f>
        <v>0</v>
      </c>
      <c r="P55" s="81">
        <f>IFERROR((E54+F54+G54+H54+I54+J54+K54+L54+M54+N54+O54+P54)/(E53+F53+G53+H53+I53+J53+K53+L53+M53+N53+O53+P53),0)</f>
        <v>0</v>
      </c>
      <c r="Q55" s="81">
        <f>IFERROR(Q54/Q53,0)</f>
        <v>0</v>
      </c>
      <c r="R55" s="82">
        <f>IFERROR(R54/R53,0)</f>
        <v>0</v>
      </c>
      <c r="S55" s="191"/>
      <c r="T55" s="186"/>
      <c r="U55" s="186"/>
      <c r="V55" s="186"/>
      <c r="W55" s="186"/>
      <c r="X55" s="186"/>
      <c r="Y55" s="186"/>
      <c r="Z55" s="186"/>
      <c r="AA55" s="186"/>
      <c r="AB55" s="186"/>
      <c r="AC55" s="207"/>
      <c r="AD55" s="186"/>
      <c r="AE55" s="202"/>
    </row>
    <row r="56" spans="1:31" ht="15" customHeight="1">
      <c r="A56" s="196">
        <v>16</v>
      </c>
      <c r="B56" s="208" t="str">
        <f>'c - Activity Planning'!B20</f>
        <v># of men and women (including mothers) reached with prostitution prevention education</v>
      </c>
      <c r="C56" s="189" t="str">
        <f>'c - Activity Planning'!C20</f>
        <v>individuals</v>
      </c>
      <c r="D56" s="72" t="s">
        <v>107</v>
      </c>
      <c r="E56" s="73">
        <v>20</v>
      </c>
      <c r="F56" s="73">
        <f>'c - Activity Planning'!E20</f>
        <v>10</v>
      </c>
      <c r="G56" s="73">
        <f>'c - Activity Planning'!F20</f>
        <v>10</v>
      </c>
      <c r="H56" s="73">
        <f>'c - Activity Planning'!G20</f>
        <v>10</v>
      </c>
      <c r="I56" s="73">
        <f>'c - Activity Planning'!H20</f>
        <v>10</v>
      </c>
      <c r="J56" s="73">
        <f>'c - Activity Planning'!I20</f>
        <v>10</v>
      </c>
      <c r="K56" s="73">
        <f>'c - Activity Planning'!J20</f>
        <v>10</v>
      </c>
      <c r="L56" s="73">
        <f>'c - Activity Planning'!K20</f>
        <v>10</v>
      </c>
      <c r="M56" s="73">
        <f>'c - Activity Planning'!L20</f>
        <v>10</v>
      </c>
      <c r="N56" s="73">
        <f>'c - Activity Planning'!M20</f>
        <v>10</v>
      </c>
      <c r="O56" s="73">
        <f>'c - Activity Planning'!N20</f>
        <v>10</v>
      </c>
      <c r="P56" s="73">
        <f>'c - Activity Planning'!O20</f>
        <v>10</v>
      </c>
      <c r="Q56" s="74">
        <f>SUM(E56:P56)</f>
        <v>130</v>
      </c>
      <c r="R56" s="75">
        <f>IFERROR(AVERAGEIF(E56:P56,"&lt;&gt;0"),0)</f>
        <v>10.833333333333334</v>
      </c>
      <c r="S56" s="192"/>
      <c r="T56" s="185">
        <f>'c - Activity Planning'!R22</f>
        <v>450</v>
      </c>
      <c r="U56" s="185">
        <f>'c - Activity Planning'!S22</f>
        <v>450</v>
      </c>
      <c r="V56" s="185">
        <f>'c - Activity Planning'!T22</f>
        <v>900</v>
      </c>
      <c r="W56" s="187"/>
      <c r="X56" s="187"/>
      <c r="Y56" s="188">
        <f>W56+X56</f>
        <v>0</v>
      </c>
      <c r="Z56" s="187"/>
      <c r="AA56" s="187"/>
      <c r="AB56" s="188">
        <f>Z56+AA56</f>
        <v>0</v>
      </c>
      <c r="AC56" s="205"/>
      <c r="AD56" s="187"/>
      <c r="AE56" s="200">
        <f>AC56+AD56</f>
        <v>0</v>
      </c>
    </row>
    <row r="57" spans="1:31" ht="15" customHeight="1">
      <c r="A57" s="197"/>
      <c r="B57" s="190"/>
      <c r="C57" s="190"/>
      <c r="D57" s="76" t="s">
        <v>109</v>
      </c>
      <c r="E57" s="77"/>
      <c r="F57" s="77"/>
      <c r="G57" s="77"/>
      <c r="H57" s="77"/>
      <c r="I57" s="77"/>
      <c r="J57" s="77"/>
      <c r="K57" s="77"/>
      <c r="L57" s="77"/>
      <c r="M57" s="77"/>
      <c r="N57" s="77"/>
      <c r="O57" s="77"/>
      <c r="P57" s="77"/>
      <c r="Q57" s="78"/>
      <c r="R57" s="79"/>
      <c r="S57" s="190"/>
      <c r="T57" s="157"/>
      <c r="U57" s="157"/>
      <c r="V57" s="157"/>
      <c r="W57" s="157"/>
      <c r="X57" s="157"/>
      <c r="Y57" s="157"/>
      <c r="Z57" s="157"/>
      <c r="AA57" s="157"/>
      <c r="AB57" s="157"/>
      <c r="AC57" s="206"/>
      <c r="AD57" s="157"/>
      <c r="AE57" s="201"/>
    </row>
    <row r="58" spans="1:31" ht="15.75" customHeight="1">
      <c r="A58" s="198"/>
      <c r="B58" s="191"/>
      <c r="C58" s="191"/>
      <c r="D58" s="80" t="s">
        <v>217</v>
      </c>
      <c r="E58" s="81">
        <f>IFERROR(E57/E56,0)</f>
        <v>0</v>
      </c>
      <c r="F58" s="81">
        <f>IFERROR((E57+F57)/(E56+F56),0)</f>
        <v>0</v>
      </c>
      <c r="G58" s="81">
        <f>IFERROR((E57+F57+G57)/(E56+F56+G56),0)</f>
        <v>0</v>
      </c>
      <c r="H58" s="81">
        <f>IFERROR((E57+F57+G57+H57)/(E56+F56+G56+H56),0)</f>
        <v>0</v>
      </c>
      <c r="I58" s="81">
        <f>IFERROR((E57+F57+G57+H57+I57)/(E56+F56+G56+H56+I56),0)</f>
        <v>0</v>
      </c>
      <c r="J58" s="81">
        <f>IFERROR((E57+F57+G57+H57+I57+J57)/(E56+F56+G56+H56+I56+J56),0)</f>
        <v>0</v>
      </c>
      <c r="K58" s="81">
        <f>IFERROR((E57+F57+G57+H57+I57+J57+K57)/(E56+F56+G56+H56+I56+J56+K56),0)</f>
        <v>0</v>
      </c>
      <c r="L58" s="81">
        <f>IFERROR((E57+F57+G57+H57+I57+J57+K57+L57)/(E56+F56+G56+H56+I56+J56+K56+L56),0)</f>
        <v>0</v>
      </c>
      <c r="M58" s="81">
        <f>IFERROR((E57+F57+G57+H57+I57+J57+K57+L57+M57)/(E56+F56+G56+H56+I56+J56+K56+L56+M56),0)</f>
        <v>0</v>
      </c>
      <c r="N58" s="81">
        <f>IFERROR((E57+F57+G57+H57+I57+J57+K57+L57+M57+N57)/(E56+F56+G56+H56+I56+J56+K56+L56+M56+N56),0)</f>
        <v>0</v>
      </c>
      <c r="O58" s="81">
        <f>IFERROR((E57+F57+G57+H57+I57+J57+K57+L57+M57+N57+O57)/(E56+F56+G56+H56+I56+J56+K56+L56+M56+N56+O56),0)</f>
        <v>0</v>
      </c>
      <c r="P58" s="81">
        <f>IFERROR((E57+F57+G57+H57+I57+J57+K57+L57+M57+N57+O57+P57)/(E56+F56+G56+H56+I56+J56+K56+L56+M56+N56+O56+P56),0)</f>
        <v>0</v>
      </c>
      <c r="Q58" s="81">
        <f>IFERROR(Q57/Q56,0)</f>
        <v>0</v>
      </c>
      <c r="R58" s="82">
        <f>IFERROR(R57/R56,0)</f>
        <v>0</v>
      </c>
      <c r="S58" s="191"/>
      <c r="T58" s="186"/>
      <c r="U58" s="186"/>
      <c r="V58" s="186"/>
      <c r="W58" s="186"/>
      <c r="X58" s="186"/>
      <c r="Y58" s="186"/>
      <c r="Z58" s="186"/>
      <c r="AA58" s="186"/>
      <c r="AB58" s="186"/>
      <c r="AC58" s="207"/>
      <c r="AD58" s="186"/>
      <c r="AE58" s="202"/>
    </row>
    <row r="59" spans="1:31" ht="15" customHeight="1">
      <c r="A59" s="196"/>
      <c r="B59" s="208"/>
      <c r="C59" s="189"/>
      <c r="D59" s="72" t="s">
        <v>107</v>
      </c>
      <c r="E59" s="73"/>
      <c r="F59" s="73"/>
      <c r="G59" s="73"/>
      <c r="H59" s="73"/>
      <c r="I59" s="73"/>
      <c r="J59" s="73"/>
      <c r="K59" s="73"/>
      <c r="L59" s="73"/>
      <c r="M59" s="73"/>
      <c r="N59" s="73"/>
      <c r="O59" s="73"/>
      <c r="P59" s="73"/>
      <c r="Q59" s="74"/>
      <c r="R59" s="75"/>
      <c r="S59" s="192"/>
      <c r="T59" s="185">
        <f>'c - Activity Planning'!R23</f>
        <v>0</v>
      </c>
      <c r="U59" s="185">
        <f>'c - Activity Planning'!S23</f>
        <v>0</v>
      </c>
      <c r="V59" s="185">
        <f>'c - Activity Planning'!T23</f>
        <v>0</v>
      </c>
      <c r="W59" s="187"/>
      <c r="X59" s="187"/>
      <c r="Y59" s="188">
        <f>W59+X59</f>
        <v>0</v>
      </c>
      <c r="Z59" s="187"/>
      <c r="AA59" s="187"/>
      <c r="AB59" s="188">
        <f>Z59+AA59</f>
        <v>0</v>
      </c>
      <c r="AC59" s="205"/>
      <c r="AD59" s="187"/>
      <c r="AE59" s="200">
        <f>AC59+AD59</f>
        <v>0</v>
      </c>
    </row>
    <row r="60" spans="1:31" ht="15" customHeight="1">
      <c r="A60" s="197"/>
      <c r="B60" s="190"/>
      <c r="C60" s="190"/>
      <c r="D60" s="76" t="s">
        <v>109</v>
      </c>
      <c r="E60" s="77"/>
      <c r="F60" s="77"/>
      <c r="G60" s="77"/>
      <c r="H60" s="77"/>
      <c r="I60" s="77"/>
      <c r="J60" s="77"/>
      <c r="K60" s="77"/>
      <c r="L60" s="77"/>
      <c r="M60" s="77"/>
      <c r="N60" s="77"/>
      <c r="O60" s="77"/>
      <c r="P60" s="77"/>
      <c r="Q60" s="78"/>
      <c r="R60" s="79"/>
      <c r="S60" s="190"/>
      <c r="T60" s="157"/>
      <c r="U60" s="157"/>
      <c r="V60" s="157"/>
      <c r="W60" s="157"/>
      <c r="X60" s="157"/>
      <c r="Y60" s="157"/>
      <c r="Z60" s="157"/>
      <c r="AA60" s="157"/>
      <c r="AB60" s="157"/>
      <c r="AC60" s="206"/>
      <c r="AD60" s="157"/>
      <c r="AE60" s="201"/>
    </row>
    <row r="61" spans="1:31" ht="15.75" customHeight="1">
      <c r="A61" s="198"/>
      <c r="B61" s="191"/>
      <c r="C61" s="191"/>
      <c r="D61" s="80" t="s">
        <v>217</v>
      </c>
      <c r="E61" s="81">
        <f>IFERROR(E60/E59,0)</f>
        <v>0</v>
      </c>
      <c r="F61" s="81">
        <f>IFERROR((E60+F60)/(E59+F59),0)</f>
        <v>0</v>
      </c>
      <c r="G61" s="81">
        <f>IFERROR((E60+F60+G60)/(E59+F59+G59),0)</f>
        <v>0</v>
      </c>
      <c r="H61" s="81">
        <f>IFERROR((E60+F60+G60+H60)/(E59+F59+G59+H59),0)</f>
        <v>0</v>
      </c>
      <c r="I61" s="81">
        <f>IFERROR((E60+F60+G60+H60+I60)/(E59+F59+G59+H59+I59),0)</f>
        <v>0</v>
      </c>
      <c r="J61" s="81">
        <f>IFERROR((E60+F60+G60+H60+I60+J60)/(E59+F59+G59+H59+I59+J59),0)</f>
        <v>0</v>
      </c>
      <c r="K61" s="81">
        <f>IFERROR((E60+F60+G60+H60+I60+J60+K60)/(E59+F59+G59+H59+I59+J59+K59),0)</f>
        <v>0</v>
      </c>
      <c r="L61" s="81">
        <f>IFERROR((E60+F60+G60+H60+I60+J60+K60+L60)/(E59+F59+G59+H59+I59+J59+K59+L59),0)</f>
        <v>0</v>
      </c>
      <c r="M61" s="81">
        <f>IFERROR((E60+F60+G60+H60+I60+J60+K60+L60+M60)/(E59+F59+G59+H59+I59+J59+K59+L59+M59),0)</f>
        <v>0</v>
      </c>
      <c r="N61" s="81">
        <f>IFERROR((E60+F60+G60+H60+I60+J60+K60+L60+M60+N60)/(E59+F59+G59+H59+I59+J59+K59+L59+M59+N59),0)</f>
        <v>0</v>
      </c>
      <c r="O61" s="81">
        <f>IFERROR((E60+F60+G60+H60+I60+J60+K60+L60+M60+N60+O60)/(E59+F59+G59+H59+I59+J59+K59+L59+M59+N59+O59),0)</f>
        <v>0</v>
      </c>
      <c r="P61" s="81">
        <f>IFERROR((E60+F60+G60+H60+I60+J60+K60+L60+M60+N60+O60+P60)/(E59+F59+G59+H59+I59+J59+K59+L59+M59+N59+O59+P59),0)</f>
        <v>0</v>
      </c>
      <c r="Q61" s="81">
        <f>IFERROR(Q60/Q59,0)</f>
        <v>0</v>
      </c>
      <c r="R61" s="82">
        <f>IFERROR(R60/R59,0)</f>
        <v>0</v>
      </c>
      <c r="S61" s="191"/>
      <c r="T61" s="186"/>
      <c r="U61" s="186"/>
      <c r="V61" s="186"/>
      <c r="W61" s="186"/>
      <c r="X61" s="186"/>
      <c r="Y61" s="186"/>
      <c r="Z61" s="186"/>
      <c r="AA61" s="186"/>
      <c r="AB61" s="186"/>
      <c r="AC61" s="207"/>
      <c r="AD61" s="186"/>
      <c r="AE61" s="202"/>
    </row>
    <row r="62" spans="1:31" ht="15" customHeight="1">
      <c r="A62" s="222">
        <v>18</v>
      </c>
      <c r="B62" s="218" t="s">
        <v>59</v>
      </c>
      <c r="C62" s="189"/>
      <c r="D62" s="72" t="s">
        <v>107</v>
      </c>
      <c r="E62" s="73">
        <v>15</v>
      </c>
      <c r="F62" s="73">
        <v>15</v>
      </c>
      <c r="G62" s="73">
        <v>15</v>
      </c>
      <c r="H62" s="73">
        <v>15</v>
      </c>
      <c r="I62" s="73">
        <v>15</v>
      </c>
      <c r="J62" s="73">
        <v>15</v>
      </c>
      <c r="K62" s="73">
        <v>15</v>
      </c>
      <c r="L62" s="73">
        <v>15</v>
      </c>
      <c r="M62" s="73">
        <v>15</v>
      </c>
      <c r="N62" s="73">
        <v>15</v>
      </c>
      <c r="O62" s="73">
        <v>15</v>
      </c>
      <c r="P62" s="73">
        <v>15</v>
      </c>
      <c r="Q62" s="74">
        <v>15</v>
      </c>
      <c r="R62" s="75">
        <v>15</v>
      </c>
      <c r="S62" s="192"/>
      <c r="T62" s="185">
        <f>'c - Activity Planning'!R24</f>
        <v>0</v>
      </c>
      <c r="U62" s="185">
        <f>'c - Activity Planning'!S24</f>
        <v>0</v>
      </c>
      <c r="V62" s="185">
        <f>'c - Activity Planning'!T24</f>
        <v>0</v>
      </c>
      <c r="W62" s="187"/>
      <c r="X62" s="187"/>
      <c r="Y62" s="188">
        <f>W62+X62</f>
        <v>0</v>
      </c>
      <c r="Z62" s="187"/>
      <c r="AA62" s="187"/>
      <c r="AB62" s="188">
        <f>Z62+AA62</f>
        <v>0</v>
      </c>
      <c r="AC62" s="205"/>
      <c r="AD62" s="187"/>
      <c r="AE62" s="200">
        <f>AC62+AD62</f>
        <v>0</v>
      </c>
    </row>
    <row r="63" spans="1:31" ht="15" customHeight="1">
      <c r="A63" s="197"/>
      <c r="B63" s="190"/>
      <c r="C63" s="190"/>
      <c r="D63" s="76" t="s">
        <v>109</v>
      </c>
      <c r="E63" s="77"/>
      <c r="F63" s="77"/>
      <c r="G63" s="77"/>
      <c r="H63" s="77"/>
      <c r="I63" s="77"/>
      <c r="J63" s="77"/>
      <c r="K63" s="77"/>
      <c r="L63" s="77"/>
      <c r="M63" s="77"/>
      <c r="N63" s="77"/>
      <c r="O63" s="77"/>
      <c r="P63" s="77"/>
      <c r="Q63" s="78"/>
      <c r="R63" s="79"/>
      <c r="S63" s="190"/>
      <c r="T63" s="157"/>
      <c r="U63" s="157"/>
      <c r="V63" s="157"/>
      <c r="W63" s="157"/>
      <c r="X63" s="157"/>
      <c r="Y63" s="157"/>
      <c r="Z63" s="157"/>
      <c r="AA63" s="157"/>
      <c r="AB63" s="157"/>
      <c r="AC63" s="206"/>
      <c r="AD63" s="157"/>
      <c r="AE63" s="201"/>
    </row>
    <row r="64" spans="1:31" ht="15.75" customHeight="1">
      <c r="A64" s="197"/>
      <c r="B64" s="190"/>
      <c r="C64" s="191"/>
      <c r="D64" s="83" t="s">
        <v>217</v>
      </c>
      <c r="E64" s="84">
        <f>IFERROR(E63/E62,0)</f>
        <v>0</v>
      </c>
      <c r="F64" s="84">
        <f>IFERROR((E63+F63)/(E62+F62),0)</f>
        <v>0</v>
      </c>
      <c r="G64" s="84">
        <f>IFERROR((E63+F63+G63)/(E62+F62+G62),0)</f>
        <v>0</v>
      </c>
      <c r="H64" s="84">
        <f>IFERROR((E63+F63+G63+H63)/(E62+F62+G62+H62),0)</f>
        <v>0</v>
      </c>
      <c r="I64" s="84">
        <f>IFERROR((E63+F63+G63+H63+I63)/(E62+F62+G62+H62+I62),0)</f>
        <v>0</v>
      </c>
      <c r="J64" s="84">
        <f>IFERROR((E63+F63+G63+H63+I63+J63)/(E62+F62+G62+H62+I62+J62),0)</f>
        <v>0</v>
      </c>
      <c r="K64" s="84">
        <f>IFERROR((E63+F63+G63+H63+I63+J63+K63)/(E62+F62+G62+H62+I62+J62+K62),0)</f>
        <v>0</v>
      </c>
      <c r="L64" s="84">
        <f>IFERROR((E63+F63+G63+H63+I63+J63+K63+L63)/(E62+F62+G62+H62+I62+J62+K62+L62),0)</f>
        <v>0</v>
      </c>
      <c r="M64" s="84">
        <f>IFERROR((E63+F63+G63+H63+I63+J63+K63+L63+M63)/(E62+F62+G62+H62+I62+J62+K62+L62+M62),0)</f>
        <v>0</v>
      </c>
      <c r="N64" s="84">
        <f>IFERROR((E63+F63+G63+H63+I63+J63+K63+L63+M63+N63)/(E62+F62+G62+H62+I62+J62+K62+L62+M62+N62),0)</f>
        <v>0</v>
      </c>
      <c r="O64" s="84">
        <f>IFERROR((E63+F63+G63+H63+I63+J63+K63+L63+M63+N63+O63)/(E62+F62+G62+H62+I62+J62+K62+L62+M62+N62+O62),0)</f>
        <v>0</v>
      </c>
      <c r="P64" s="84">
        <f>IFERROR((E63+F63+G63+H63+I63+J63+K63+L63+M63+N63+O63+P63)/(E62+F62+G62+H62+I62+J62+K62+L62+M62+N62+O62+P62),0)</f>
        <v>0</v>
      </c>
      <c r="Q64" s="84">
        <f>IFERROR(Q63/Q62,0)</f>
        <v>0</v>
      </c>
      <c r="R64" s="85">
        <f>IFERROR(R63/R62,0)</f>
        <v>0</v>
      </c>
      <c r="S64" s="191"/>
      <c r="T64" s="186"/>
      <c r="U64" s="186"/>
      <c r="V64" s="186"/>
      <c r="W64" s="186"/>
      <c r="X64" s="186"/>
      <c r="Y64" s="186"/>
      <c r="Z64" s="186"/>
      <c r="AA64" s="186"/>
      <c r="AB64" s="186"/>
      <c r="AC64" s="207"/>
      <c r="AD64" s="186"/>
      <c r="AE64" s="202"/>
    </row>
    <row r="65" spans="1:22" s="1" customFormat="1" ht="16.5" customHeight="1">
      <c r="A65" s="224">
        <v>19</v>
      </c>
      <c r="B65" s="219" t="s">
        <v>222</v>
      </c>
      <c r="C65" s="227" t="s">
        <v>223</v>
      </c>
      <c r="D65" s="86" t="s">
        <v>107</v>
      </c>
      <c r="E65" s="87">
        <v>15</v>
      </c>
      <c r="F65" s="87">
        <v>15</v>
      </c>
      <c r="G65" s="87">
        <v>15</v>
      </c>
      <c r="H65" s="87">
        <v>15</v>
      </c>
      <c r="I65" s="87">
        <v>15</v>
      </c>
      <c r="J65" s="87">
        <v>15</v>
      </c>
      <c r="K65" s="87">
        <v>15</v>
      </c>
      <c r="L65" s="87">
        <v>15</v>
      </c>
      <c r="M65" s="87">
        <v>15</v>
      </c>
      <c r="N65" s="87">
        <v>15</v>
      </c>
      <c r="O65" s="87">
        <v>15</v>
      </c>
      <c r="P65" s="87">
        <v>15</v>
      </c>
      <c r="Q65" s="87">
        <v>15</v>
      </c>
      <c r="R65" s="88">
        <v>1</v>
      </c>
    </row>
    <row r="66" spans="1:22" s="1" customFormat="1" ht="16.5" customHeight="1">
      <c r="A66" s="225"/>
      <c r="B66" s="220"/>
      <c r="C66" s="228"/>
      <c r="D66" s="89" t="s">
        <v>109</v>
      </c>
      <c r="E66" s="90"/>
      <c r="F66" s="90"/>
      <c r="G66" s="90"/>
      <c r="H66" s="90"/>
      <c r="I66" s="90"/>
      <c r="J66" s="90"/>
      <c r="K66" s="90"/>
      <c r="L66" s="90"/>
      <c r="M66" s="90"/>
      <c r="N66" s="90"/>
      <c r="O66" s="90"/>
      <c r="P66" s="90"/>
      <c r="Q66" s="90"/>
      <c r="R66" s="91"/>
    </row>
    <row r="67" spans="1:22" s="1" customFormat="1" ht="17.25" customHeight="1">
      <c r="A67" s="226"/>
      <c r="B67" s="221"/>
      <c r="C67" s="229"/>
      <c r="D67" s="92" t="s">
        <v>217</v>
      </c>
      <c r="E67" s="93">
        <v>1</v>
      </c>
      <c r="F67" s="93">
        <v>1</v>
      </c>
      <c r="G67" s="93">
        <v>1</v>
      </c>
      <c r="H67" s="93">
        <v>1</v>
      </c>
      <c r="I67" s="93">
        <v>1</v>
      </c>
      <c r="J67" s="93">
        <v>1</v>
      </c>
      <c r="K67" s="94"/>
      <c r="L67" s="94"/>
      <c r="M67" s="94"/>
      <c r="N67" s="94"/>
      <c r="O67" s="94"/>
      <c r="P67" s="94"/>
      <c r="Q67" s="94"/>
      <c r="R67" s="95"/>
    </row>
    <row r="68" spans="1:22" ht="15" customHeight="1">
      <c r="B68" s="96"/>
      <c r="C68" s="96"/>
      <c r="D68" s="96"/>
      <c r="E68" s="96"/>
      <c r="F68" s="96"/>
      <c r="G68" s="96"/>
      <c r="H68" s="96"/>
      <c r="I68" s="96"/>
      <c r="J68" s="96"/>
      <c r="K68" s="96"/>
      <c r="L68" s="96"/>
      <c r="M68" s="96"/>
      <c r="N68" s="96"/>
      <c r="O68" s="96"/>
      <c r="P68" s="96"/>
      <c r="Q68" s="96"/>
      <c r="R68" s="96"/>
      <c r="S68" s="96"/>
      <c r="T68" s="96"/>
      <c r="U68" s="96"/>
      <c r="V68" s="96"/>
    </row>
    <row r="69" spans="1:22" ht="15" customHeight="1">
      <c r="B69" s="96"/>
      <c r="C69" s="96"/>
      <c r="D69" s="96"/>
      <c r="E69" s="96"/>
      <c r="F69" s="96"/>
      <c r="G69" s="96"/>
      <c r="H69" s="96"/>
      <c r="I69" s="96"/>
      <c r="J69" s="96"/>
      <c r="K69" s="96"/>
      <c r="L69" s="96"/>
      <c r="M69" s="96"/>
      <c r="N69" s="96"/>
      <c r="O69" s="96"/>
      <c r="P69" s="96"/>
      <c r="Q69" s="96"/>
      <c r="R69" s="96"/>
      <c r="S69" s="96"/>
      <c r="T69" s="96"/>
      <c r="U69" s="96"/>
      <c r="V69" s="96"/>
    </row>
    <row r="70" spans="1:22" ht="15" customHeight="1">
      <c r="B70" s="96"/>
      <c r="C70" s="96"/>
      <c r="D70" s="96"/>
      <c r="E70" s="96"/>
      <c r="F70" s="96"/>
      <c r="G70" s="96"/>
      <c r="H70" s="96"/>
      <c r="I70" s="96"/>
      <c r="J70" s="96"/>
      <c r="K70" s="96"/>
      <c r="L70" s="96"/>
      <c r="M70" s="96"/>
      <c r="N70" s="96"/>
      <c r="O70" s="96"/>
      <c r="P70" s="96"/>
      <c r="Q70" s="96"/>
      <c r="R70" s="96"/>
      <c r="S70" s="96"/>
      <c r="T70" s="96"/>
      <c r="U70" s="96"/>
      <c r="V70" s="96"/>
    </row>
    <row r="71" spans="1:22" ht="15" customHeight="1">
      <c r="B71" s="96"/>
      <c r="C71" s="96"/>
      <c r="D71" s="96"/>
      <c r="E71" s="96"/>
      <c r="F71" s="96"/>
      <c r="G71" s="96"/>
      <c r="H71" s="96"/>
      <c r="I71" s="96"/>
      <c r="J71" s="96"/>
      <c r="K71" s="96"/>
      <c r="L71" s="96"/>
      <c r="M71" s="96"/>
      <c r="N71" s="96"/>
      <c r="O71" s="96"/>
      <c r="P71" s="96"/>
      <c r="Q71" s="96"/>
      <c r="R71" s="96"/>
      <c r="S71" s="96"/>
      <c r="T71" s="96"/>
      <c r="U71" s="96"/>
      <c r="V71" s="96"/>
    </row>
    <row r="72" spans="1:22" ht="15" customHeight="1">
      <c r="B72" s="96"/>
      <c r="C72" s="96"/>
      <c r="D72" s="96"/>
      <c r="E72" s="96"/>
      <c r="F72" s="96"/>
      <c r="G72" s="96"/>
      <c r="H72" s="96"/>
      <c r="I72" s="96"/>
      <c r="J72" s="96"/>
      <c r="K72" s="96"/>
      <c r="L72" s="96"/>
      <c r="M72" s="96"/>
      <c r="N72" s="96"/>
      <c r="O72" s="96"/>
      <c r="P72" s="96"/>
      <c r="Q72" s="96"/>
      <c r="R72" s="96"/>
      <c r="S72" s="96"/>
      <c r="T72" s="96"/>
      <c r="U72" s="96"/>
      <c r="V72" s="96"/>
    </row>
    <row r="73" spans="1:22" ht="15" customHeight="1">
      <c r="B73" s="96"/>
      <c r="C73" s="96"/>
      <c r="D73" s="96"/>
      <c r="E73" s="96"/>
      <c r="F73" s="96"/>
      <c r="G73" s="96"/>
      <c r="H73" s="96"/>
      <c r="I73" s="96"/>
      <c r="J73" s="96"/>
      <c r="K73" s="96"/>
      <c r="L73" s="96"/>
      <c r="M73" s="96"/>
      <c r="N73" s="96"/>
      <c r="O73" s="96"/>
      <c r="P73" s="96"/>
      <c r="Q73" s="96"/>
      <c r="R73" s="96"/>
      <c r="S73" s="96"/>
      <c r="T73" s="96"/>
      <c r="U73" s="96"/>
      <c r="V73" s="96"/>
    </row>
    <row r="74" spans="1:22" ht="15" customHeight="1">
      <c r="B74" s="96"/>
      <c r="C74" s="96"/>
      <c r="D74" s="96"/>
      <c r="E74" s="96"/>
      <c r="F74" s="96"/>
      <c r="G74" s="96"/>
      <c r="H74" s="96"/>
      <c r="I74" s="96"/>
      <c r="J74" s="96"/>
      <c r="K74" s="96"/>
      <c r="L74" s="96"/>
      <c r="M74" s="96"/>
      <c r="N74" s="96"/>
      <c r="O74" s="96"/>
      <c r="P74" s="96"/>
      <c r="Q74" s="96"/>
      <c r="R74" s="96"/>
      <c r="S74" s="96"/>
      <c r="T74" s="96"/>
      <c r="U74" s="96"/>
      <c r="V74" s="96"/>
    </row>
    <row r="75" spans="1:22" ht="15" customHeight="1">
      <c r="B75" s="96"/>
      <c r="C75" s="96"/>
      <c r="D75" s="96"/>
      <c r="E75" s="96"/>
      <c r="F75" s="96"/>
      <c r="G75" s="96"/>
      <c r="H75" s="96"/>
      <c r="I75" s="96"/>
      <c r="J75" s="96"/>
      <c r="K75" s="96"/>
      <c r="L75" s="96"/>
      <c r="M75" s="96"/>
      <c r="N75" s="96"/>
      <c r="O75" s="96"/>
      <c r="P75" s="96"/>
      <c r="Q75" s="96"/>
      <c r="R75" s="96"/>
      <c r="S75" s="96"/>
      <c r="T75" s="96"/>
      <c r="U75" s="96"/>
      <c r="V75" s="96"/>
    </row>
    <row r="76" spans="1:22" ht="15" customHeight="1">
      <c r="B76" s="96"/>
      <c r="C76" s="96"/>
      <c r="D76" s="96"/>
      <c r="E76" s="96"/>
      <c r="F76" s="96"/>
      <c r="G76" s="96"/>
      <c r="H76" s="96"/>
      <c r="I76" s="96"/>
      <c r="J76" s="96"/>
      <c r="K76" s="96"/>
      <c r="L76" s="96"/>
      <c r="M76" s="96"/>
      <c r="N76" s="96"/>
      <c r="O76" s="96"/>
      <c r="P76" s="96"/>
      <c r="Q76" s="96"/>
      <c r="R76" s="96"/>
      <c r="S76" s="96"/>
      <c r="T76" s="96"/>
      <c r="U76" s="96"/>
      <c r="V76" s="96"/>
    </row>
    <row r="77" spans="1:22" ht="15" customHeight="1">
      <c r="B77" s="96"/>
      <c r="C77" s="96"/>
      <c r="D77" s="96"/>
      <c r="E77" s="96"/>
      <c r="F77" s="96"/>
      <c r="G77" s="96"/>
      <c r="H77" s="96"/>
      <c r="I77" s="96"/>
      <c r="J77" s="96"/>
      <c r="K77" s="96"/>
      <c r="L77" s="96"/>
      <c r="M77" s="96"/>
      <c r="N77" s="96"/>
      <c r="O77" s="96"/>
      <c r="P77" s="96"/>
      <c r="Q77" s="96"/>
      <c r="R77" s="96"/>
      <c r="S77" s="96"/>
      <c r="T77" s="96"/>
      <c r="U77" s="96"/>
      <c r="V77" s="96"/>
    </row>
    <row r="78" spans="1:22" ht="15" customHeight="1">
      <c r="B78" s="96"/>
      <c r="C78" s="96"/>
      <c r="D78" s="96"/>
      <c r="E78" s="96"/>
      <c r="F78" s="96"/>
      <c r="G78" s="96"/>
      <c r="H78" s="96"/>
      <c r="I78" s="96"/>
      <c r="J78" s="96"/>
      <c r="K78" s="96"/>
      <c r="L78" s="96"/>
      <c r="M78" s="96"/>
      <c r="N78" s="96"/>
      <c r="O78" s="96"/>
      <c r="P78" s="96"/>
      <c r="Q78" s="96"/>
      <c r="R78" s="96"/>
      <c r="S78" s="96"/>
      <c r="T78" s="96"/>
      <c r="U78" s="96"/>
      <c r="V78" s="96"/>
    </row>
    <row r="79" spans="1:22" ht="15" customHeight="1">
      <c r="B79" s="96"/>
      <c r="C79" s="96"/>
      <c r="D79" s="96"/>
      <c r="E79" s="96"/>
      <c r="F79" s="96"/>
      <c r="G79" s="96"/>
      <c r="H79" s="96"/>
      <c r="I79" s="96"/>
      <c r="J79" s="96"/>
      <c r="K79" s="96"/>
      <c r="L79" s="96"/>
      <c r="M79" s="96"/>
      <c r="N79" s="96"/>
      <c r="O79" s="96"/>
      <c r="P79" s="96"/>
      <c r="Q79" s="96"/>
      <c r="R79" s="96"/>
      <c r="S79" s="96"/>
      <c r="T79" s="96"/>
      <c r="U79" s="96"/>
      <c r="V79" s="96"/>
    </row>
    <row r="80" spans="1:22" ht="15" customHeight="1">
      <c r="B80" s="96"/>
      <c r="C80" s="96"/>
      <c r="D80" s="96"/>
      <c r="E80" s="96"/>
      <c r="F80" s="96"/>
      <c r="G80" s="96"/>
      <c r="H80" s="96"/>
      <c r="I80" s="96"/>
      <c r="J80" s="96"/>
      <c r="K80" s="96"/>
      <c r="L80" s="96"/>
      <c r="M80" s="96"/>
      <c r="N80" s="96"/>
      <c r="O80" s="96"/>
      <c r="P80" s="96"/>
      <c r="Q80" s="96"/>
      <c r="R80" s="96"/>
      <c r="S80" s="96"/>
      <c r="T80" s="96"/>
      <c r="U80" s="96"/>
      <c r="V80" s="96"/>
    </row>
    <row r="81" spans="2:22" ht="15" customHeight="1">
      <c r="B81" s="96"/>
      <c r="C81" s="96"/>
      <c r="D81" s="96"/>
      <c r="E81" s="96"/>
      <c r="F81" s="96"/>
      <c r="G81" s="96"/>
      <c r="H81" s="96"/>
      <c r="I81" s="96"/>
      <c r="J81" s="96"/>
      <c r="K81" s="96"/>
      <c r="L81" s="96"/>
      <c r="M81" s="96"/>
      <c r="N81" s="96"/>
      <c r="O81" s="96"/>
      <c r="P81" s="96"/>
      <c r="Q81" s="96"/>
      <c r="R81" s="96"/>
      <c r="S81" s="96"/>
      <c r="T81" s="96"/>
      <c r="U81" s="96"/>
      <c r="V81" s="96"/>
    </row>
    <row r="82" spans="2:22" ht="15" customHeight="1">
      <c r="B82" s="96"/>
      <c r="C82" s="96"/>
      <c r="D82" s="96"/>
      <c r="E82" s="96"/>
      <c r="F82" s="96"/>
      <c r="G82" s="96"/>
      <c r="H82" s="96"/>
      <c r="I82" s="96"/>
      <c r="J82" s="96"/>
      <c r="K82" s="96"/>
      <c r="L82" s="96"/>
      <c r="M82" s="96"/>
      <c r="N82" s="96"/>
      <c r="O82" s="96"/>
      <c r="P82" s="96"/>
      <c r="Q82" s="96"/>
      <c r="R82" s="96"/>
      <c r="S82" s="96"/>
      <c r="T82" s="96"/>
      <c r="U82" s="96"/>
      <c r="V82" s="96"/>
    </row>
    <row r="83" spans="2:22" ht="15" customHeight="1">
      <c r="B83" s="96"/>
      <c r="C83" s="96"/>
      <c r="D83" s="96"/>
      <c r="E83" s="96"/>
      <c r="F83" s="96"/>
      <c r="G83" s="96"/>
      <c r="H83" s="96"/>
      <c r="I83" s="96"/>
      <c r="J83" s="96"/>
      <c r="K83" s="96"/>
      <c r="L83" s="96"/>
      <c r="M83" s="96"/>
      <c r="N83" s="96"/>
      <c r="O83" s="96"/>
      <c r="P83" s="96"/>
      <c r="Q83" s="96"/>
      <c r="R83" s="96"/>
      <c r="S83" s="96"/>
      <c r="T83" s="96"/>
      <c r="U83" s="96"/>
      <c r="V83" s="96"/>
    </row>
  </sheetData>
  <mergeCells count="336">
    <mergeCell ref="AE14:AE16"/>
    <mergeCell ref="AE11:AE13"/>
    <mergeCell ref="AA47:AA49"/>
    <mergeCell ref="AA11:AA13"/>
    <mergeCell ref="S47:S49"/>
    <mergeCell ref="AE4:AE6"/>
    <mergeCell ref="AE62:AE64"/>
    <mergeCell ref="C29:C31"/>
    <mergeCell ref="A65:A67"/>
    <mergeCell ref="AB59:AB61"/>
    <mergeCell ref="AD59:AD61"/>
    <mergeCell ref="S38:S40"/>
    <mergeCell ref="AB11:AB13"/>
    <mergeCell ref="A56:A58"/>
    <mergeCell ref="AD11:AD13"/>
    <mergeCell ref="C56:C58"/>
    <mergeCell ref="AA26:AA28"/>
    <mergeCell ref="AC26:AC28"/>
    <mergeCell ref="X29:X31"/>
    <mergeCell ref="Z29:Z31"/>
    <mergeCell ref="S35:S37"/>
    <mergeCell ref="U35:U37"/>
    <mergeCell ref="AB62:AB64"/>
    <mergeCell ref="AE50:AE52"/>
    <mergeCell ref="AA44:AA46"/>
    <mergeCell ref="S2:S3"/>
    <mergeCell ref="B65:B67"/>
    <mergeCell ref="B2:B3"/>
    <mergeCell ref="D2:D3"/>
    <mergeCell ref="AD41:AD43"/>
    <mergeCell ref="A62:A64"/>
    <mergeCell ref="A59:A61"/>
    <mergeCell ref="E2:P2"/>
    <mergeCell ref="AD56:AD58"/>
    <mergeCell ref="W53:W55"/>
    <mergeCell ref="AA17:AA19"/>
    <mergeCell ref="AC17:AC19"/>
    <mergeCell ref="Y53:Y55"/>
    <mergeCell ref="U20:U22"/>
    <mergeCell ref="AC11:AC13"/>
    <mergeCell ref="Y47:Y49"/>
    <mergeCell ref="S20:S22"/>
    <mergeCell ref="T4:T6"/>
    <mergeCell ref="S59:S61"/>
    <mergeCell ref="A11:A13"/>
    <mergeCell ref="R2:R3"/>
    <mergeCell ref="C65:C67"/>
    <mergeCell ref="AA20:AA22"/>
    <mergeCell ref="AC20:AC22"/>
    <mergeCell ref="A2:A3"/>
    <mergeCell ref="C2:C3"/>
    <mergeCell ref="AC41:AC43"/>
    <mergeCell ref="AE41:AE43"/>
    <mergeCell ref="B62:B64"/>
    <mergeCell ref="T20:T22"/>
    <mergeCell ref="AE56:AE58"/>
    <mergeCell ref="V20:V22"/>
    <mergeCell ref="Z47:Z49"/>
    <mergeCell ref="AD38:AD40"/>
    <mergeCell ref="AB47:AB49"/>
    <mergeCell ref="S17:S19"/>
    <mergeCell ref="U17:U19"/>
    <mergeCell ref="Y44:Y46"/>
    <mergeCell ref="W62:W64"/>
    <mergeCell ref="U14:U16"/>
    <mergeCell ref="W14:W16"/>
    <mergeCell ref="AA32:AA34"/>
    <mergeCell ref="Y23:Y25"/>
    <mergeCell ref="AA29:AA31"/>
    <mergeCell ref="S32:S34"/>
    <mergeCell ref="AA23:AA25"/>
    <mergeCell ref="T35:T37"/>
    <mergeCell ref="T62:T64"/>
    <mergeCell ref="Z4:Z6"/>
    <mergeCell ref="A53:A55"/>
    <mergeCell ref="B4:B6"/>
    <mergeCell ref="AE35:AE37"/>
    <mergeCell ref="B56:B58"/>
    <mergeCell ref="U59:U61"/>
    <mergeCell ref="T14:T16"/>
    <mergeCell ref="V14:V16"/>
    <mergeCell ref="X32:X34"/>
    <mergeCell ref="X7:X9"/>
    <mergeCell ref="S11:S13"/>
    <mergeCell ref="Z32:Z34"/>
    <mergeCell ref="Z7:Z9"/>
    <mergeCell ref="U11:U13"/>
    <mergeCell ref="AB32:AB34"/>
    <mergeCell ref="Z50:Z52"/>
    <mergeCell ref="AB50:AB52"/>
    <mergeCell ref="A20:A22"/>
    <mergeCell ref="AA59:AA61"/>
    <mergeCell ref="AC59:AC61"/>
    <mergeCell ref="A38:A40"/>
    <mergeCell ref="C38:C40"/>
    <mergeCell ref="Y32:Y34"/>
    <mergeCell ref="C7:C9"/>
    <mergeCell ref="A47:A49"/>
    <mergeCell ref="T23:T25"/>
    <mergeCell ref="AE20:AE22"/>
    <mergeCell ref="V62:V64"/>
    <mergeCell ref="B41:B43"/>
    <mergeCell ref="B59:B61"/>
    <mergeCell ref="Z26:Z28"/>
    <mergeCell ref="AD17:AD19"/>
    <mergeCell ref="AB26:AB28"/>
    <mergeCell ref="S23:S25"/>
    <mergeCell ref="AC38:AC40"/>
    <mergeCell ref="AE38:AE40"/>
    <mergeCell ref="W41:W43"/>
    <mergeCell ref="U56:U58"/>
    <mergeCell ref="T17:T19"/>
    <mergeCell ref="W56:W58"/>
    <mergeCell ref="Z44:Z46"/>
    <mergeCell ref="U62:U64"/>
    <mergeCell ref="V35:V37"/>
    <mergeCell ref="AC62:AC64"/>
    <mergeCell ref="T59:T61"/>
    <mergeCell ref="B38:B40"/>
    <mergeCell ref="A1:AB1"/>
    <mergeCell ref="A41:A43"/>
    <mergeCell ref="C41:C43"/>
    <mergeCell ref="C35:C37"/>
    <mergeCell ref="C59:C61"/>
    <mergeCell ref="AE17:AE19"/>
    <mergeCell ref="W20:W22"/>
    <mergeCell ref="AA53:AA55"/>
    <mergeCell ref="Y20:Y22"/>
    <mergeCell ref="Z23:Z25"/>
    <mergeCell ref="AB23:AB25"/>
    <mergeCell ref="T26:T28"/>
    <mergeCell ref="A32:A34"/>
    <mergeCell ref="V41:V43"/>
    <mergeCell ref="X41:X43"/>
    <mergeCell ref="Z2:AB2"/>
    <mergeCell ref="V56:V58"/>
    <mergeCell ref="B35:B37"/>
    <mergeCell ref="X56:X58"/>
    <mergeCell ref="U38:U40"/>
    <mergeCell ref="W38:W40"/>
    <mergeCell ref="W4:W6"/>
    <mergeCell ref="Y4:Y6"/>
    <mergeCell ref="Q2:Q3"/>
    <mergeCell ref="AC2:AE2"/>
    <mergeCell ref="T38:T40"/>
    <mergeCell ref="V38:V40"/>
    <mergeCell ref="Y14:Y16"/>
    <mergeCell ref="C47:C49"/>
    <mergeCell ref="AC29:AC31"/>
    <mergeCell ref="U32:U34"/>
    <mergeCell ref="AC23:AC25"/>
    <mergeCell ref="AE29:AE31"/>
    <mergeCell ref="W32:W34"/>
    <mergeCell ref="AE23:AE25"/>
    <mergeCell ref="X35:X37"/>
    <mergeCell ref="Z35:Z37"/>
    <mergeCell ref="U41:U43"/>
    <mergeCell ref="W35:W37"/>
    <mergeCell ref="Y35:Y37"/>
    <mergeCell ref="AC44:AC46"/>
    <mergeCell ref="AE44:AE46"/>
    <mergeCell ref="X4:X6"/>
    <mergeCell ref="C17:C19"/>
    <mergeCell ref="C11:C13"/>
    <mergeCell ref="C4:C6"/>
    <mergeCell ref="Y7:Y9"/>
    <mergeCell ref="T11:T13"/>
    <mergeCell ref="AE59:AE61"/>
    <mergeCell ref="T50:T52"/>
    <mergeCell ref="B17:B19"/>
    <mergeCell ref="B44:B46"/>
    <mergeCell ref="X20:X22"/>
    <mergeCell ref="Z20:Z22"/>
    <mergeCell ref="AD47:AD49"/>
    <mergeCell ref="S26:S28"/>
    <mergeCell ref="W17:W19"/>
    <mergeCell ref="U26:U28"/>
    <mergeCell ref="S44:S46"/>
    <mergeCell ref="U44:U46"/>
    <mergeCell ref="W44:W46"/>
    <mergeCell ref="B32:B34"/>
    <mergeCell ref="AB53:AB55"/>
    <mergeCell ref="AD53:AD55"/>
    <mergeCell ref="V53:V55"/>
    <mergeCell ref="B20:B22"/>
    <mergeCell ref="X59:X61"/>
    <mergeCell ref="B47:B49"/>
    <mergeCell ref="S50:S52"/>
    <mergeCell ref="U50:U52"/>
    <mergeCell ref="V59:V61"/>
    <mergeCell ref="AA50:AA52"/>
    <mergeCell ref="AB7:AB9"/>
    <mergeCell ref="W11:W13"/>
    <mergeCell ref="AD32:AD34"/>
    <mergeCell ref="AD7:AD9"/>
    <mergeCell ref="V32:V34"/>
    <mergeCell ref="A44:A46"/>
    <mergeCell ref="B26:B28"/>
    <mergeCell ref="S29:S31"/>
    <mergeCell ref="U29:U31"/>
    <mergeCell ref="W29:W31"/>
    <mergeCell ref="C20:C22"/>
    <mergeCell ref="C14:C16"/>
    <mergeCell ref="A26:A28"/>
    <mergeCell ref="A17:A19"/>
    <mergeCell ref="AA7:AA9"/>
    <mergeCell ref="V11:V13"/>
    <mergeCell ref="B14:B16"/>
    <mergeCell ref="AC14:AC16"/>
    <mergeCell ref="Z11:Z13"/>
    <mergeCell ref="AD44:AD46"/>
    <mergeCell ref="V44:V46"/>
    <mergeCell ref="B11:B13"/>
    <mergeCell ref="C26:C28"/>
    <mergeCell ref="Z62:Z64"/>
    <mergeCell ref="B29:B31"/>
    <mergeCell ref="Y59:Y61"/>
    <mergeCell ref="X14:X16"/>
    <mergeCell ref="Z14:Z16"/>
    <mergeCell ref="Y62:Y64"/>
    <mergeCell ref="AC53:AC55"/>
    <mergeCell ref="C62:C64"/>
    <mergeCell ref="AC50:AC52"/>
    <mergeCell ref="U53:U55"/>
    <mergeCell ref="AA4:AA6"/>
    <mergeCell ref="B53:B55"/>
    <mergeCell ref="AC4:AC6"/>
    <mergeCell ref="A29:A31"/>
    <mergeCell ref="A23:A25"/>
    <mergeCell ref="C23:C25"/>
    <mergeCell ref="Z59:Z61"/>
    <mergeCell ref="T2:V2"/>
    <mergeCell ref="Y41:Y43"/>
    <mergeCell ref="B7:B9"/>
    <mergeCell ref="AC32:AC34"/>
    <mergeCell ref="X11:X13"/>
    <mergeCell ref="AC47:AC49"/>
    <mergeCell ref="AB29:AB31"/>
    <mergeCell ref="AB4:AB6"/>
    <mergeCell ref="T29:T31"/>
    <mergeCell ref="V29:V31"/>
    <mergeCell ref="T44:T46"/>
    <mergeCell ref="B23:B25"/>
    <mergeCell ref="W59:W61"/>
    <mergeCell ref="U23:U25"/>
    <mergeCell ref="A4:A6"/>
    <mergeCell ref="W23:W25"/>
    <mergeCell ref="AA14:AA16"/>
    <mergeCell ref="AE26:AE28"/>
    <mergeCell ref="T32:T34"/>
    <mergeCell ref="AD23:AD25"/>
    <mergeCell ref="V23:V25"/>
    <mergeCell ref="X23:X25"/>
    <mergeCell ref="Z41:Z43"/>
    <mergeCell ref="AB41:AB43"/>
    <mergeCell ref="W7:W9"/>
    <mergeCell ref="S53:S55"/>
    <mergeCell ref="Y17:Y19"/>
    <mergeCell ref="Y11:Y13"/>
    <mergeCell ref="U47:U49"/>
    <mergeCell ref="W47:W49"/>
    <mergeCell ref="AE32:AE34"/>
    <mergeCell ref="AD29:AD31"/>
    <mergeCell ref="AD26:AD28"/>
    <mergeCell ref="AE47:AE49"/>
    <mergeCell ref="V17:V19"/>
    <mergeCell ref="X17:X19"/>
    <mergeCell ref="T53:T55"/>
    <mergeCell ref="AC7:AC9"/>
    <mergeCell ref="AB44:AB46"/>
    <mergeCell ref="T47:T49"/>
    <mergeCell ref="AE7:AE9"/>
    <mergeCell ref="AE53:AE55"/>
    <mergeCell ref="T41:T43"/>
    <mergeCell ref="T7:T9"/>
    <mergeCell ref="V7:V9"/>
    <mergeCell ref="A14:A16"/>
    <mergeCell ref="AD50:AD52"/>
    <mergeCell ref="V50:V52"/>
    <mergeCell ref="X50:X52"/>
    <mergeCell ref="S4:S6"/>
    <mergeCell ref="U4:U6"/>
    <mergeCell ref="AB20:AB22"/>
    <mergeCell ref="AD20:AD22"/>
    <mergeCell ref="A7:A9"/>
    <mergeCell ref="W26:W28"/>
    <mergeCell ref="Y26:Y28"/>
    <mergeCell ref="AA41:AA43"/>
    <mergeCell ref="AC35:AC37"/>
    <mergeCell ref="X38:X40"/>
    <mergeCell ref="V47:V49"/>
    <mergeCell ref="Z38:Z40"/>
    <mergeCell ref="AB38:AB40"/>
    <mergeCell ref="C53:C55"/>
    <mergeCell ref="AD4:AD6"/>
    <mergeCell ref="B50:B52"/>
    <mergeCell ref="W2:Y2"/>
    <mergeCell ref="AB14:AB16"/>
    <mergeCell ref="S56:S58"/>
    <mergeCell ref="AD14:AD16"/>
    <mergeCell ref="A50:A52"/>
    <mergeCell ref="C50:C52"/>
    <mergeCell ref="V4:V6"/>
    <mergeCell ref="C44:C46"/>
    <mergeCell ref="X47:X49"/>
    <mergeCell ref="AA35:AA37"/>
    <mergeCell ref="Y29:Y31"/>
    <mergeCell ref="AA56:AA58"/>
    <mergeCell ref="AB35:AB37"/>
    <mergeCell ref="AD35:AD37"/>
    <mergeCell ref="S14:S16"/>
    <mergeCell ref="X53:X55"/>
    <mergeCell ref="Z53:Z55"/>
    <mergeCell ref="S7:S9"/>
    <mergeCell ref="U7:U9"/>
    <mergeCell ref="W50:W52"/>
    <mergeCell ref="Y50:Y52"/>
    <mergeCell ref="T56:T58"/>
    <mergeCell ref="AC56:AC58"/>
    <mergeCell ref="A35:A37"/>
    <mergeCell ref="V26:V28"/>
    <mergeCell ref="Z17:Z19"/>
    <mergeCell ref="X26:X28"/>
    <mergeCell ref="AB17:AB19"/>
    <mergeCell ref="X44:X46"/>
    <mergeCell ref="C32:C34"/>
    <mergeCell ref="AD62:AD64"/>
    <mergeCell ref="Y38:Y40"/>
    <mergeCell ref="AA38:AA40"/>
    <mergeCell ref="S41:S43"/>
    <mergeCell ref="S62:S64"/>
    <mergeCell ref="AA62:AA64"/>
    <mergeCell ref="Z56:Z58"/>
    <mergeCell ref="AB56:AB58"/>
    <mergeCell ref="X62:X64"/>
    <mergeCell ref="Y56:Y58"/>
  </mergeCells>
  <conditionalFormatting sqref="R10">
    <cfRule type="cellIs" dxfId="20" priority="2" operator="lessThan">
      <formula>0</formula>
    </cfRule>
  </conditionalFormatting>
  <conditionalFormatting sqref="R13">
    <cfRule type="cellIs" dxfId="19" priority="3" operator="lessThan">
      <formula>0</formula>
    </cfRule>
  </conditionalFormatting>
  <conditionalFormatting sqref="R16">
    <cfRule type="cellIs" dxfId="18" priority="4" operator="lessThan">
      <formula>0</formula>
    </cfRule>
  </conditionalFormatting>
  <conditionalFormatting sqref="R19">
    <cfRule type="cellIs" dxfId="17" priority="5" operator="lessThan">
      <formula>0</formula>
    </cfRule>
  </conditionalFormatting>
  <conditionalFormatting sqref="R22">
    <cfRule type="cellIs" dxfId="16" priority="6" operator="lessThan">
      <formula>0</formula>
    </cfRule>
  </conditionalFormatting>
  <conditionalFormatting sqref="R25">
    <cfRule type="cellIs" dxfId="15" priority="7" operator="lessThan">
      <formula>0</formula>
    </cfRule>
  </conditionalFormatting>
  <conditionalFormatting sqref="R28">
    <cfRule type="cellIs" dxfId="14" priority="8" operator="lessThan">
      <formula>0</formula>
    </cfRule>
  </conditionalFormatting>
  <conditionalFormatting sqref="R31">
    <cfRule type="cellIs" dxfId="13" priority="9" operator="lessThan">
      <formula>0</formula>
    </cfRule>
  </conditionalFormatting>
  <conditionalFormatting sqref="R34">
    <cfRule type="cellIs" dxfId="12" priority="10" operator="lessThan">
      <formula>0</formula>
    </cfRule>
  </conditionalFormatting>
  <conditionalFormatting sqref="R37">
    <cfRule type="cellIs" dxfId="11" priority="11" operator="lessThan">
      <formula>0</formula>
    </cfRule>
  </conditionalFormatting>
  <conditionalFormatting sqref="R40">
    <cfRule type="cellIs" dxfId="10" priority="12" operator="lessThan">
      <formula>0</formula>
    </cfRule>
  </conditionalFormatting>
  <conditionalFormatting sqref="R43">
    <cfRule type="cellIs" dxfId="9" priority="13" operator="lessThan">
      <formula>0</formula>
    </cfRule>
  </conditionalFormatting>
  <conditionalFormatting sqref="R46">
    <cfRule type="cellIs" dxfId="8" priority="14" operator="lessThan">
      <formula>0</formula>
    </cfRule>
  </conditionalFormatting>
  <conditionalFormatting sqref="R49">
    <cfRule type="cellIs" dxfId="7" priority="15" operator="lessThan">
      <formula>0</formula>
    </cfRule>
  </conditionalFormatting>
  <conditionalFormatting sqref="R52">
    <cfRule type="cellIs" dxfId="6" priority="16" operator="lessThan">
      <formula>0</formula>
    </cfRule>
  </conditionalFormatting>
  <conditionalFormatting sqref="R55">
    <cfRule type="cellIs" dxfId="5" priority="17" operator="lessThan">
      <formula>0</formula>
    </cfRule>
  </conditionalFormatting>
  <conditionalFormatting sqref="R58">
    <cfRule type="cellIs" dxfId="4" priority="18" operator="lessThan">
      <formula>0</formula>
    </cfRule>
  </conditionalFormatting>
  <conditionalFormatting sqref="R61">
    <cfRule type="cellIs" dxfId="3" priority="19" operator="lessThan">
      <formula>0</formula>
    </cfRule>
  </conditionalFormatting>
  <conditionalFormatting sqref="R64">
    <cfRule type="cellIs" dxfId="2" priority="20" operator="lessThan">
      <formula>0</formula>
    </cfRule>
  </conditionalFormatting>
  <conditionalFormatting sqref="R6 R9">
    <cfRule type="cellIs" dxfId="1" priority="21" operator="lessThan">
      <formula>0</formula>
    </cfRule>
  </conditionalFormatting>
  <conditionalFormatting sqref="E6:Q6 E9:Q9">
    <cfRule type="cellIs" dxfId="0" priority="22" operator="lessThan">
      <formula>0</formula>
    </cfRule>
  </conditionalFormatting>
  <pageMargins left="0.7" right="0.7" top="0.75" bottom="0.75" header="0.511811023622047" footer="0.3"/>
  <pageSetup fitToWidth="2" fitToHeight="2" orientation="landscape" horizontalDpi="300" verticalDpi="300"/>
  <headerFooter>
    <oddFooter>&amp;C&amp;10 Results Monitoring Template Version 1.0. August 2011</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W30"/>
  <sheetViews>
    <sheetView workbookViewId="0">
      <selection activeCell="R30" sqref="R30"/>
    </sheetView>
  </sheetViews>
  <sheetFormatPr defaultColWidth="9" defaultRowHeight="15"/>
  <cols>
    <col min="1" max="1" width="5.28515625" style="1" customWidth="1"/>
    <col min="2" max="2" width="27.42578125" style="1" customWidth="1"/>
    <col min="3" max="3" width="9.85546875" style="1" hidden="1" customWidth="1"/>
    <col min="4" max="15" width="6.140625" style="1" customWidth="1"/>
    <col min="17" max="17" width="9.28515625" style="1" customWidth="1"/>
    <col min="21" max="21" width="16.5703125" style="1" hidden="1" customWidth="1"/>
    <col min="22" max="22" width="38.140625" style="1" hidden="1" customWidth="1"/>
  </cols>
  <sheetData>
    <row r="1" spans="1:22" ht="21" customHeight="1">
      <c r="B1" s="166" t="s">
        <v>224</v>
      </c>
      <c r="C1" s="167"/>
      <c r="D1" s="167"/>
      <c r="E1" s="167"/>
      <c r="F1" s="167"/>
      <c r="G1" s="167"/>
      <c r="H1" s="167"/>
      <c r="I1" s="167"/>
      <c r="J1" s="167"/>
      <c r="K1" s="167"/>
      <c r="L1" s="167"/>
      <c r="M1" s="167"/>
      <c r="N1" s="167"/>
      <c r="O1" s="167"/>
      <c r="P1" s="167"/>
      <c r="Q1" s="167"/>
      <c r="R1" s="167"/>
      <c r="S1" s="167"/>
      <c r="T1" s="167"/>
      <c r="U1" s="167"/>
    </row>
    <row r="2" spans="1:22" ht="23.25" customHeight="1">
      <c r="A2" s="233"/>
      <c r="B2" s="163" t="s">
        <v>225</v>
      </c>
      <c r="C2" s="163" t="s">
        <v>226</v>
      </c>
      <c r="D2" s="230" t="s">
        <v>205</v>
      </c>
      <c r="E2" s="231"/>
      <c r="F2" s="231"/>
      <c r="G2" s="231"/>
      <c r="H2" s="231"/>
      <c r="I2" s="231"/>
      <c r="J2" s="231"/>
      <c r="K2" s="231"/>
      <c r="L2" s="231"/>
      <c r="M2" s="231"/>
      <c r="N2" s="231"/>
      <c r="O2" s="232"/>
      <c r="P2" s="163" t="s">
        <v>227</v>
      </c>
      <c r="Q2" s="163" t="s">
        <v>207</v>
      </c>
      <c r="R2" s="163" t="s">
        <v>228</v>
      </c>
      <c r="S2" s="231"/>
      <c r="T2" s="232"/>
      <c r="U2" s="163" t="s">
        <v>229</v>
      </c>
      <c r="V2" s="163" t="s">
        <v>230</v>
      </c>
    </row>
    <row r="3" spans="1:22" ht="24" customHeight="1">
      <c r="A3" s="156"/>
      <c r="B3" s="156"/>
      <c r="C3" s="156"/>
      <c r="D3" s="27" t="s">
        <v>231</v>
      </c>
      <c r="E3" s="27" t="s">
        <v>232</v>
      </c>
      <c r="F3" s="27" t="s">
        <v>233</v>
      </c>
      <c r="G3" s="27" t="s">
        <v>234</v>
      </c>
      <c r="H3" s="27" t="s">
        <v>235</v>
      </c>
      <c r="I3" s="27" t="s">
        <v>236</v>
      </c>
      <c r="J3" s="27" t="s">
        <v>237</v>
      </c>
      <c r="K3" s="27" t="s">
        <v>238</v>
      </c>
      <c r="L3" s="27" t="s">
        <v>239</v>
      </c>
      <c r="M3" s="27" t="s">
        <v>240</v>
      </c>
      <c r="N3" s="27" t="s">
        <v>241</v>
      </c>
      <c r="O3" s="27" t="s">
        <v>242</v>
      </c>
      <c r="P3" s="156"/>
      <c r="Q3" s="156"/>
      <c r="R3" s="27" t="s">
        <v>243</v>
      </c>
      <c r="S3" s="27" t="s">
        <v>244</v>
      </c>
      <c r="T3" s="27" t="s">
        <v>215</v>
      </c>
      <c r="U3" s="156"/>
      <c r="V3" s="156"/>
    </row>
    <row r="4" spans="1:22" ht="36" customHeight="1">
      <c r="A4" s="97">
        <v>1</v>
      </c>
      <c r="B4" s="98" t="s">
        <v>245</v>
      </c>
      <c r="C4" s="99" t="s">
        <v>223</v>
      </c>
      <c r="D4" s="100">
        <v>15</v>
      </c>
      <c r="E4" s="100">
        <v>15</v>
      </c>
      <c r="F4" s="100">
        <v>15</v>
      </c>
      <c r="G4" s="100">
        <v>15</v>
      </c>
      <c r="H4" s="100">
        <v>15</v>
      </c>
      <c r="I4" s="100">
        <v>15</v>
      </c>
      <c r="J4" s="100">
        <v>15</v>
      </c>
      <c r="K4" s="100">
        <v>15</v>
      </c>
      <c r="L4" s="100">
        <v>15</v>
      </c>
      <c r="M4" s="100">
        <v>15</v>
      </c>
      <c r="N4" s="100">
        <v>15</v>
      </c>
      <c r="O4" s="100">
        <v>15</v>
      </c>
      <c r="P4" s="101">
        <v>15</v>
      </c>
      <c r="Q4" s="102">
        <f t="shared" ref="Q4:Q22" si="0">IFERROR(AVERAGE(D4:O4),0)</f>
        <v>15</v>
      </c>
      <c r="R4" s="103">
        <v>0</v>
      </c>
      <c r="S4" s="104">
        <v>15</v>
      </c>
      <c r="T4" s="101">
        <f>R4+S4</f>
        <v>15</v>
      </c>
      <c r="U4" s="99"/>
      <c r="V4" s="105"/>
    </row>
    <row r="5" spans="1:22" ht="24" customHeight="1">
      <c r="A5" s="97">
        <v>2</v>
      </c>
      <c r="B5" s="106" t="str">
        <f>'b - Logframe'!B24</f>
        <v>#  of women who received literacy education</v>
      </c>
      <c r="C5" s="99" t="s">
        <v>223</v>
      </c>
      <c r="D5" s="100">
        <v>15</v>
      </c>
      <c r="E5" s="100">
        <v>15</v>
      </c>
      <c r="F5" s="100">
        <v>15</v>
      </c>
      <c r="G5" s="100">
        <v>15</v>
      </c>
      <c r="H5" s="100">
        <v>15</v>
      </c>
      <c r="I5" s="100">
        <v>15</v>
      </c>
      <c r="J5" s="100">
        <v>15</v>
      </c>
      <c r="K5" s="100">
        <v>15</v>
      </c>
      <c r="L5" s="100"/>
      <c r="M5" s="100"/>
      <c r="N5" s="100"/>
      <c r="O5" s="100"/>
      <c r="P5" s="101">
        <v>15</v>
      </c>
      <c r="Q5" s="102">
        <f t="shared" si="0"/>
        <v>15</v>
      </c>
      <c r="R5" s="103">
        <v>0</v>
      </c>
      <c r="S5" s="103">
        <v>15</v>
      </c>
      <c r="T5" s="101">
        <f>R5+S5</f>
        <v>15</v>
      </c>
      <c r="U5" s="99"/>
      <c r="V5" s="105"/>
    </row>
    <row r="6" spans="1:22" ht="24" customHeight="1">
      <c r="A6" s="97">
        <v>3</v>
      </c>
      <c r="B6" s="106" t="s">
        <v>246</v>
      </c>
      <c r="C6" s="99" t="s">
        <v>223</v>
      </c>
      <c r="D6" s="100">
        <v>30</v>
      </c>
      <c r="E6" s="100">
        <v>30</v>
      </c>
      <c r="F6" s="100">
        <v>30</v>
      </c>
      <c r="G6" s="100">
        <v>30</v>
      </c>
      <c r="H6" s="100">
        <v>30</v>
      </c>
      <c r="I6" s="100">
        <v>30</v>
      </c>
      <c r="J6" s="100">
        <v>30</v>
      </c>
      <c r="K6" s="100">
        <v>30</v>
      </c>
      <c r="L6" s="100">
        <v>30</v>
      </c>
      <c r="M6" s="100">
        <v>30</v>
      </c>
      <c r="N6" s="100">
        <v>30</v>
      </c>
      <c r="O6" s="100">
        <v>30</v>
      </c>
      <c r="P6" s="101">
        <v>30</v>
      </c>
      <c r="Q6" s="102">
        <f t="shared" si="0"/>
        <v>30</v>
      </c>
      <c r="R6" s="103">
        <v>0</v>
      </c>
      <c r="S6" s="103">
        <v>30</v>
      </c>
      <c r="T6" s="101"/>
      <c r="U6" s="99"/>
      <c r="V6" s="105"/>
    </row>
    <row r="7" spans="1:22" ht="48" customHeight="1">
      <c r="A7" s="97">
        <v>4</v>
      </c>
      <c r="B7" s="106" t="s">
        <v>247</v>
      </c>
      <c r="C7" s="99" t="s">
        <v>223</v>
      </c>
      <c r="D7" s="100"/>
      <c r="E7" s="100">
        <v>15</v>
      </c>
      <c r="F7" s="100">
        <v>15</v>
      </c>
      <c r="G7" s="100">
        <v>15</v>
      </c>
      <c r="H7" s="100">
        <v>15</v>
      </c>
      <c r="I7" s="100">
        <v>15</v>
      </c>
      <c r="J7" s="100">
        <v>15</v>
      </c>
      <c r="K7" s="100">
        <v>15</v>
      </c>
      <c r="L7" s="100">
        <v>35</v>
      </c>
      <c r="M7" s="100">
        <v>35</v>
      </c>
      <c r="N7" s="100">
        <v>35</v>
      </c>
      <c r="O7" s="100">
        <v>35</v>
      </c>
      <c r="P7" s="101">
        <v>35</v>
      </c>
      <c r="Q7" s="102">
        <f t="shared" si="0"/>
        <v>22.272727272727273</v>
      </c>
      <c r="R7" s="103">
        <v>0</v>
      </c>
      <c r="S7" s="103">
        <v>35</v>
      </c>
      <c r="T7" s="101">
        <f t="shared" ref="T7:T24" si="1">R7+S7</f>
        <v>35</v>
      </c>
      <c r="U7" s="99"/>
      <c r="V7" s="105"/>
    </row>
    <row r="8" spans="1:22" ht="24" customHeight="1">
      <c r="A8" s="97">
        <v>5</v>
      </c>
      <c r="B8" s="106" t="str">
        <f>'b - Logframe'!B27</f>
        <v># of women who have saved atleast 600,000 UGX</v>
      </c>
      <c r="C8" s="99" t="s">
        <v>223</v>
      </c>
      <c r="D8" s="100"/>
      <c r="E8" s="100"/>
      <c r="F8" s="100"/>
      <c r="G8" s="100"/>
      <c r="H8" s="100"/>
      <c r="I8" s="100"/>
      <c r="J8" s="100"/>
      <c r="K8" s="100"/>
      <c r="L8" s="100"/>
      <c r="M8" s="100"/>
      <c r="N8" s="100"/>
      <c r="O8" s="100">
        <v>15</v>
      </c>
      <c r="P8" s="101">
        <f>SUM(D8:O8)</f>
        <v>15</v>
      </c>
      <c r="Q8" s="102">
        <f t="shared" si="0"/>
        <v>15</v>
      </c>
      <c r="R8" s="103">
        <v>0</v>
      </c>
      <c r="S8" s="103">
        <v>15</v>
      </c>
      <c r="T8" s="101">
        <f t="shared" si="1"/>
        <v>15</v>
      </c>
      <c r="U8" s="99"/>
      <c r="V8" s="105"/>
    </row>
    <row r="9" spans="1:22" ht="24" customHeight="1">
      <c r="A9" s="97">
        <v>6</v>
      </c>
      <c r="B9" s="106" t="str">
        <f>'b - Logframe'!B28</f>
        <v># of women who participated in art therapy</v>
      </c>
      <c r="C9" s="99" t="s">
        <v>223</v>
      </c>
      <c r="D9" s="100">
        <v>20</v>
      </c>
      <c r="E9" s="100">
        <v>20</v>
      </c>
      <c r="F9" s="100">
        <v>20</v>
      </c>
      <c r="G9" s="100">
        <v>20</v>
      </c>
      <c r="H9" s="100">
        <v>20</v>
      </c>
      <c r="I9" s="100">
        <v>20</v>
      </c>
      <c r="J9" s="100">
        <v>20</v>
      </c>
      <c r="K9" s="100">
        <v>20</v>
      </c>
      <c r="L9" s="100">
        <v>20</v>
      </c>
      <c r="M9" s="100">
        <v>20</v>
      </c>
      <c r="N9" s="100">
        <v>20</v>
      </c>
      <c r="O9" s="100">
        <v>20</v>
      </c>
      <c r="P9" s="101">
        <v>180</v>
      </c>
      <c r="Q9" s="102">
        <f t="shared" si="0"/>
        <v>20</v>
      </c>
      <c r="R9" s="103">
        <v>0</v>
      </c>
      <c r="S9" s="103">
        <v>180</v>
      </c>
      <c r="T9" s="101">
        <f t="shared" si="1"/>
        <v>180</v>
      </c>
      <c r="U9" s="99"/>
      <c r="V9" s="105"/>
    </row>
    <row r="10" spans="1:22" ht="15" customHeight="1">
      <c r="A10" s="97">
        <v>7</v>
      </c>
      <c r="B10" s="106" t="str">
        <f>'b - Logframe'!B29</f>
        <v># of community organisations/networks engaged</v>
      </c>
      <c r="C10" s="99" t="s">
        <v>248</v>
      </c>
      <c r="D10" s="100"/>
      <c r="E10" s="100"/>
      <c r="F10" s="100"/>
      <c r="G10" s="100">
        <v>1</v>
      </c>
      <c r="H10" s="100"/>
      <c r="I10" s="100">
        <v>2</v>
      </c>
      <c r="J10" s="100"/>
      <c r="K10" s="100"/>
      <c r="L10" s="100"/>
      <c r="M10" s="100">
        <v>3</v>
      </c>
      <c r="N10" s="100"/>
      <c r="O10" s="100"/>
      <c r="P10" s="101">
        <f>SUM(D10:O10)</f>
        <v>6</v>
      </c>
      <c r="Q10" s="102">
        <f t="shared" si="0"/>
        <v>2</v>
      </c>
      <c r="R10" s="103"/>
      <c r="S10" s="103">
        <v>6</v>
      </c>
      <c r="T10" s="101">
        <f t="shared" si="1"/>
        <v>6</v>
      </c>
      <c r="U10" s="99"/>
      <c r="V10" s="107"/>
    </row>
    <row r="11" spans="1:22" ht="24.95" customHeight="1">
      <c r="A11" s="97">
        <v>8</v>
      </c>
      <c r="B11" s="106" t="s">
        <v>249</v>
      </c>
      <c r="C11" s="99" t="s">
        <v>223</v>
      </c>
      <c r="D11" s="100">
        <v>15</v>
      </c>
      <c r="E11" s="100">
        <v>15</v>
      </c>
      <c r="F11" s="100">
        <v>15</v>
      </c>
      <c r="G11" s="100">
        <v>15</v>
      </c>
      <c r="H11" s="100">
        <v>15</v>
      </c>
      <c r="I11" s="100">
        <v>15</v>
      </c>
      <c r="J11" s="100">
        <v>15</v>
      </c>
      <c r="K11" s="100">
        <v>15</v>
      </c>
      <c r="L11" s="100">
        <v>15</v>
      </c>
      <c r="M11" s="100">
        <v>15</v>
      </c>
      <c r="N11" s="100">
        <v>15</v>
      </c>
      <c r="O11" s="100">
        <v>15</v>
      </c>
      <c r="P11" s="101">
        <v>15</v>
      </c>
      <c r="Q11" s="102">
        <f t="shared" si="0"/>
        <v>15</v>
      </c>
      <c r="R11" s="103">
        <v>0</v>
      </c>
      <c r="S11" s="103">
        <v>15</v>
      </c>
      <c r="T11" s="101">
        <f t="shared" si="1"/>
        <v>15</v>
      </c>
      <c r="U11" s="99"/>
      <c r="V11" s="107"/>
    </row>
    <row r="12" spans="1:22" ht="26.1" customHeight="1">
      <c r="A12" s="97">
        <v>9</v>
      </c>
      <c r="B12" s="106" t="s">
        <v>250</v>
      </c>
      <c r="C12" s="99" t="s">
        <v>223</v>
      </c>
      <c r="D12" s="108"/>
      <c r="E12" s="108"/>
      <c r="F12" s="108"/>
      <c r="G12" s="108"/>
      <c r="H12" s="108"/>
      <c r="I12" s="108"/>
      <c r="J12" s="108"/>
      <c r="K12" s="108"/>
      <c r="L12" s="108"/>
      <c r="M12" s="108"/>
      <c r="N12" s="108"/>
      <c r="O12" s="108">
        <v>15</v>
      </c>
      <c r="P12" s="101">
        <f>SUM(D12:O12)</f>
        <v>15</v>
      </c>
      <c r="Q12" s="102">
        <f t="shared" si="0"/>
        <v>15</v>
      </c>
      <c r="R12" s="103"/>
      <c r="S12" s="103">
        <v>15</v>
      </c>
      <c r="T12" s="101">
        <f t="shared" si="1"/>
        <v>15</v>
      </c>
      <c r="U12" s="99"/>
      <c r="V12" s="107"/>
    </row>
    <row r="13" spans="1:22" ht="36" customHeight="1">
      <c r="A13" s="97">
        <v>10</v>
      </c>
      <c r="B13" s="106" t="s">
        <v>251</v>
      </c>
      <c r="C13" s="99" t="s">
        <v>223</v>
      </c>
      <c r="D13" s="108"/>
      <c r="E13" s="108">
        <v>10</v>
      </c>
      <c r="F13" s="108">
        <v>10</v>
      </c>
      <c r="G13" s="108">
        <v>10</v>
      </c>
      <c r="H13" s="108">
        <v>10</v>
      </c>
      <c r="I13" s="108">
        <v>10</v>
      </c>
      <c r="J13" s="108">
        <v>10</v>
      </c>
      <c r="K13" s="108"/>
      <c r="L13" s="108"/>
      <c r="M13" s="108"/>
      <c r="N13" s="108"/>
      <c r="O13" s="108"/>
      <c r="P13" s="101">
        <v>10</v>
      </c>
      <c r="Q13" s="102">
        <f t="shared" si="0"/>
        <v>10</v>
      </c>
      <c r="R13" s="103">
        <v>0</v>
      </c>
      <c r="S13" s="103">
        <v>10</v>
      </c>
      <c r="T13" s="101">
        <f t="shared" si="1"/>
        <v>10</v>
      </c>
      <c r="U13" s="99"/>
      <c r="V13" s="107"/>
    </row>
    <row r="14" spans="1:22" ht="36" customHeight="1">
      <c r="A14" s="97">
        <v>11</v>
      </c>
      <c r="B14" s="106" t="s">
        <v>252</v>
      </c>
      <c r="C14" s="99" t="s">
        <v>223</v>
      </c>
      <c r="D14" s="108"/>
      <c r="E14" s="108"/>
      <c r="F14" s="108"/>
      <c r="G14" s="108"/>
      <c r="H14" s="108"/>
      <c r="I14" s="108"/>
      <c r="J14" s="108"/>
      <c r="K14" s="108"/>
      <c r="L14" s="108"/>
      <c r="M14" s="108"/>
      <c r="N14" s="108"/>
      <c r="O14" s="108">
        <v>15</v>
      </c>
      <c r="P14" s="101">
        <f>SUM(D14:O14)</f>
        <v>15</v>
      </c>
      <c r="Q14" s="102">
        <f t="shared" si="0"/>
        <v>15</v>
      </c>
      <c r="R14" s="103">
        <v>0</v>
      </c>
      <c r="S14" s="103">
        <v>15</v>
      </c>
      <c r="T14" s="101">
        <f t="shared" si="1"/>
        <v>15</v>
      </c>
      <c r="U14" s="99"/>
      <c r="V14" s="107"/>
    </row>
    <row r="15" spans="1:22" ht="48" customHeight="1">
      <c r="A15" s="97">
        <v>12</v>
      </c>
      <c r="B15" s="98" t="s">
        <v>253</v>
      </c>
      <c r="C15" s="99" t="s">
        <v>223</v>
      </c>
      <c r="D15" s="108">
        <v>20</v>
      </c>
      <c r="E15" s="108">
        <v>20</v>
      </c>
      <c r="F15" s="108">
        <v>20</v>
      </c>
      <c r="G15" s="108">
        <v>20</v>
      </c>
      <c r="H15" s="108">
        <v>20</v>
      </c>
      <c r="I15" s="108">
        <v>20</v>
      </c>
      <c r="J15" s="108">
        <v>20</v>
      </c>
      <c r="K15" s="108">
        <v>20</v>
      </c>
      <c r="L15" s="108">
        <v>20</v>
      </c>
      <c r="M15" s="108">
        <v>20</v>
      </c>
      <c r="N15" s="108">
        <v>20</v>
      </c>
      <c r="O15" s="108">
        <v>20</v>
      </c>
      <c r="P15" s="101">
        <v>20</v>
      </c>
      <c r="Q15" s="102">
        <f t="shared" si="0"/>
        <v>20</v>
      </c>
      <c r="R15" s="103">
        <v>0</v>
      </c>
      <c r="S15" s="104">
        <v>180</v>
      </c>
      <c r="T15" s="101">
        <f t="shared" si="1"/>
        <v>180</v>
      </c>
      <c r="U15" s="99"/>
      <c r="V15" s="107"/>
    </row>
    <row r="16" spans="1:22" ht="36.950000000000003" customHeight="1">
      <c r="A16" s="97">
        <v>13</v>
      </c>
      <c r="B16" s="106" t="s">
        <v>254</v>
      </c>
      <c r="C16" s="99" t="s">
        <v>223</v>
      </c>
      <c r="D16" s="108">
        <v>20</v>
      </c>
      <c r="E16" s="108">
        <v>20</v>
      </c>
      <c r="F16" s="108">
        <v>20</v>
      </c>
      <c r="G16" s="108">
        <v>20</v>
      </c>
      <c r="H16" s="108">
        <v>20</v>
      </c>
      <c r="I16" s="108">
        <v>20</v>
      </c>
      <c r="J16" s="108">
        <v>20</v>
      </c>
      <c r="K16" s="108">
        <v>20</v>
      </c>
      <c r="L16" s="108">
        <v>20</v>
      </c>
      <c r="M16" s="108">
        <v>20</v>
      </c>
      <c r="N16" s="108">
        <v>20</v>
      </c>
      <c r="O16" s="108">
        <v>20</v>
      </c>
      <c r="P16" s="101">
        <v>20</v>
      </c>
      <c r="Q16" s="102">
        <f t="shared" si="0"/>
        <v>20</v>
      </c>
      <c r="R16" s="103">
        <v>0</v>
      </c>
      <c r="S16" s="104">
        <v>20</v>
      </c>
      <c r="T16" s="101">
        <f t="shared" si="1"/>
        <v>20</v>
      </c>
      <c r="U16" s="99"/>
      <c r="V16" s="107"/>
    </row>
    <row r="17" spans="1:23" ht="24" customHeight="1">
      <c r="A17" s="97">
        <v>14</v>
      </c>
      <c r="B17" s="106" t="s">
        <v>90</v>
      </c>
      <c r="C17" s="99" t="s">
        <v>255</v>
      </c>
      <c r="D17" s="108">
        <v>25</v>
      </c>
      <c r="E17" s="108"/>
      <c r="F17" s="108"/>
      <c r="G17" s="108"/>
      <c r="H17" s="108"/>
      <c r="I17" s="108">
        <v>25</v>
      </c>
      <c r="J17" s="108"/>
      <c r="K17" s="108"/>
      <c r="L17" s="108"/>
      <c r="M17" s="108">
        <v>25</v>
      </c>
      <c r="N17" s="108"/>
      <c r="O17" s="108"/>
      <c r="P17" s="101">
        <v>25</v>
      </c>
      <c r="Q17" s="102">
        <f t="shared" si="0"/>
        <v>25</v>
      </c>
      <c r="R17" s="104">
        <v>10</v>
      </c>
      <c r="S17" s="104">
        <v>15</v>
      </c>
      <c r="T17" s="101">
        <f t="shared" si="1"/>
        <v>25</v>
      </c>
      <c r="U17" s="99"/>
      <c r="V17" s="107"/>
    </row>
    <row r="18" spans="1:23" ht="36" customHeight="1">
      <c r="A18" s="97">
        <v>15</v>
      </c>
      <c r="B18" s="106" t="s">
        <v>256</v>
      </c>
      <c r="C18" s="99" t="s">
        <v>223</v>
      </c>
      <c r="D18" s="108">
        <v>20</v>
      </c>
      <c r="E18" s="108">
        <v>20</v>
      </c>
      <c r="F18" s="108">
        <v>20</v>
      </c>
      <c r="G18" s="108">
        <v>20</v>
      </c>
      <c r="H18" s="108">
        <v>20</v>
      </c>
      <c r="I18" s="108">
        <v>20</v>
      </c>
      <c r="J18" s="108">
        <v>20</v>
      </c>
      <c r="K18" s="108">
        <v>20</v>
      </c>
      <c r="L18" s="108">
        <v>20</v>
      </c>
      <c r="M18" s="108">
        <v>20</v>
      </c>
      <c r="N18" s="108">
        <v>20</v>
      </c>
      <c r="O18" s="108">
        <v>20</v>
      </c>
      <c r="P18" s="101">
        <v>180</v>
      </c>
      <c r="Q18" s="102">
        <f t="shared" si="0"/>
        <v>20</v>
      </c>
      <c r="R18" s="103">
        <v>0</v>
      </c>
      <c r="S18" s="103">
        <v>180</v>
      </c>
      <c r="T18" s="101">
        <f t="shared" si="1"/>
        <v>180</v>
      </c>
      <c r="U18" s="99"/>
      <c r="V18" s="107"/>
    </row>
    <row r="19" spans="1:23" ht="36" customHeight="1">
      <c r="A19" s="97">
        <v>16</v>
      </c>
      <c r="B19" s="106" t="s">
        <v>257</v>
      </c>
      <c r="C19" s="108" t="s">
        <v>258</v>
      </c>
      <c r="D19" s="108"/>
      <c r="E19" s="108"/>
      <c r="F19" s="108">
        <v>300</v>
      </c>
      <c r="G19" s="108"/>
      <c r="H19" s="108"/>
      <c r="I19" s="108"/>
      <c r="J19" s="108">
        <v>300</v>
      </c>
      <c r="K19" s="108"/>
      <c r="L19" s="108"/>
      <c r="M19" s="108"/>
      <c r="N19" s="108">
        <v>300</v>
      </c>
      <c r="O19" s="108"/>
      <c r="P19" s="101">
        <f>SUM(D19:O19)</f>
        <v>900</v>
      </c>
      <c r="Q19" s="102">
        <f t="shared" si="0"/>
        <v>300</v>
      </c>
      <c r="R19" s="104">
        <v>450</v>
      </c>
      <c r="S19" s="104">
        <v>450</v>
      </c>
      <c r="T19" s="101">
        <f t="shared" si="1"/>
        <v>900</v>
      </c>
      <c r="U19" s="99"/>
      <c r="V19" s="107"/>
    </row>
    <row r="20" spans="1:23" ht="48" customHeight="1">
      <c r="A20" s="97">
        <v>17</v>
      </c>
      <c r="B20" s="106" t="s">
        <v>259</v>
      </c>
      <c r="C20" s="99" t="s">
        <v>258</v>
      </c>
      <c r="D20" s="108">
        <v>10</v>
      </c>
      <c r="E20" s="108">
        <v>10</v>
      </c>
      <c r="F20" s="108">
        <v>10</v>
      </c>
      <c r="G20" s="108">
        <v>10</v>
      </c>
      <c r="H20" s="108">
        <v>10</v>
      </c>
      <c r="I20" s="108">
        <v>10</v>
      </c>
      <c r="J20" s="108">
        <v>10</v>
      </c>
      <c r="K20" s="108">
        <v>10</v>
      </c>
      <c r="L20" s="108">
        <v>10</v>
      </c>
      <c r="M20" s="108">
        <v>10</v>
      </c>
      <c r="N20" s="108">
        <v>10</v>
      </c>
      <c r="O20" s="108">
        <v>10</v>
      </c>
      <c r="P20" s="101">
        <f>SUM(D20:O20)</f>
        <v>120</v>
      </c>
      <c r="Q20" s="102">
        <f t="shared" si="0"/>
        <v>10</v>
      </c>
      <c r="R20" s="104">
        <v>60</v>
      </c>
      <c r="S20" s="104">
        <v>60</v>
      </c>
      <c r="T20" s="101">
        <f t="shared" si="1"/>
        <v>120</v>
      </c>
      <c r="U20" s="99"/>
      <c r="V20" s="107"/>
    </row>
    <row r="21" spans="1:23" ht="24" customHeight="1">
      <c r="A21" s="97">
        <v>18</v>
      </c>
      <c r="B21" s="106" t="s">
        <v>260</v>
      </c>
      <c r="C21" s="99" t="s">
        <v>223</v>
      </c>
      <c r="D21" s="108">
        <v>20</v>
      </c>
      <c r="E21" s="108">
        <v>20</v>
      </c>
      <c r="F21" s="108">
        <v>320</v>
      </c>
      <c r="G21" s="108">
        <v>20</v>
      </c>
      <c r="H21" s="108">
        <v>20</v>
      </c>
      <c r="I21" s="108">
        <v>20</v>
      </c>
      <c r="J21" s="108">
        <v>320</v>
      </c>
      <c r="K21" s="108">
        <v>20</v>
      </c>
      <c r="L21" s="108">
        <v>20</v>
      </c>
      <c r="M21" s="108">
        <v>20</v>
      </c>
      <c r="N21" s="108">
        <v>320</v>
      </c>
      <c r="O21" s="108">
        <v>20</v>
      </c>
      <c r="P21" s="101">
        <v>1080</v>
      </c>
      <c r="Q21" s="102">
        <f t="shared" si="0"/>
        <v>95</v>
      </c>
      <c r="R21" s="103">
        <v>450</v>
      </c>
      <c r="S21" s="103">
        <f>450+180</f>
        <v>630</v>
      </c>
      <c r="T21" s="101">
        <f t="shared" si="1"/>
        <v>1080</v>
      </c>
      <c r="U21" s="99"/>
      <c r="V21" s="107"/>
    </row>
    <row r="22" spans="1:23" ht="36" customHeight="1">
      <c r="A22" s="97">
        <v>19</v>
      </c>
      <c r="B22" s="106" t="s">
        <v>261</v>
      </c>
      <c r="C22" s="99" t="s">
        <v>262</v>
      </c>
      <c r="D22" s="108"/>
      <c r="E22" s="108"/>
      <c r="F22" s="108">
        <v>300</v>
      </c>
      <c r="G22" s="108"/>
      <c r="H22" s="108"/>
      <c r="I22" s="108"/>
      <c r="J22" s="108">
        <v>300</v>
      </c>
      <c r="K22" s="108"/>
      <c r="L22" s="108"/>
      <c r="M22" s="108"/>
      <c r="N22" s="108">
        <v>300</v>
      </c>
      <c r="O22" s="108"/>
      <c r="P22" s="101">
        <f>SUM(D22:O22)</f>
        <v>900</v>
      </c>
      <c r="Q22" s="102">
        <f t="shared" si="0"/>
        <v>300</v>
      </c>
      <c r="R22" s="103">
        <v>450</v>
      </c>
      <c r="S22" s="103">
        <v>450</v>
      </c>
      <c r="T22" s="101">
        <f t="shared" si="1"/>
        <v>900</v>
      </c>
      <c r="U22" s="99"/>
      <c r="V22" s="107"/>
    </row>
    <row r="23" spans="1:23" ht="15" hidden="1" customHeight="1">
      <c r="A23" s="97"/>
      <c r="R23" s="103"/>
      <c r="S23" s="103"/>
      <c r="T23" s="101">
        <f t="shared" si="1"/>
        <v>0</v>
      </c>
      <c r="U23" s="99"/>
      <c r="V23" s="107"/>
    </row>
    <row r="24" spans="1:23" ht="15" hidden="1" customHeight="1">
      <c r="A24" s="97"/>
      <c r="R24" s="103"/>
      <c r="S24" s="103"/>
      <c r="T24" s="101">
        <f t="shared" si="1"/>
        <v>0</v>
      </c>
      <c r="U24" s="99"/>
      <c r="V24" s="107"/>
    </row>
    <row r="25" spans="1:23" ht="15" hidden="1" customHeight="1">
      <c r="V25" s="109" t="s">
        <v>214</v>
      </c>
      <c r="W25" s="1" t="s">
        <v>213</v>
      </c>
    </row>
    <row r="26" spans="1:23" ht="15" hidden="1" customHeight="1">
      <c r="U26" s="1" t="s">
        <v>263</v>
      </c>
      <c r="V26" s="110">
        <f>S4+S15+S16</f>
        <v>215</v>
      </c>
      <c r="W26" s="1">
        <v>0</v>
      </c>
    </row>
    <row r="27" spans="1:23" ht="15" hidden="1" customHeight="1">
      <c r="U27" s="1" t="s">
        <v>264</v>
      </c>
      <c r="V27" s="1">
        <v>15</v>
      </c>
      <c r="W27" s="1">
        <v>10</v>
      </c>
    </row>
    <row r="28" spans="1:23" ht="15" hidden="1" customHeight="1">
      <c r="U28" s="1" t="s">
        <v>265</v>
      </c>
      <c r="V28" s="1">
        <v>450</v>
      </c>
      <c r="W28" s="1">
        <v>450</v>
      </c>
    </row>
    <row r="29" spans="1:23" ht="15" hidden="1" customHeight="1"/>
    <row r="30" spans="1:23" ht="15" customHeight="1">
      <c r="R30" s="110">
        <f>R20+R19+R17</f>
        <v>520</v>
      </c>
      <c r="S30" s="110">
        <f>S20+S19+S17+S16+S15+S4</f>
        <v>740</v>
      </c>
    </row>
  </sheetData>
  <mergeCells count="10">
    <mergeCell ref="A2:A3"/>
    <mergeCell ref="V2:V3"/>
    <mergeCell ref="U2:U3"/>
    <mergeCell ref="Q2:Q3"/>
    <mergeCell ref="P2:P3"/>
    <mergeCell ref="B1:U1"/>
    <mergeCell ref="D2:O2"/>
    <mergeCell ref="R2:T2"/>
    <mergeCell ref="C2:C3"/>
    <mergeCell ref="B2:B3"/>
  </mergeCells>
  <dataValidations count="1">
    <dataValidation type="whole" operator="greaterThanOrEqual" allowBlank="1" showErrorMessage="1" sqref="R4:S24">
      <formula1>0</formula1>
      <formula2>0</formula2>
    </dataValidation>
  </dataValidations>
  <pageMargins left="0.25" right="0.25" top="0.75" bottom="0.75" header="0.511811023622047" footer="0.3"/>
  <pageSetup orientation="landscape" horizontalDpi="300" verticalDpi="300"/>
  <headerFooter>
    <oddFooter>&amp;C&amp;10 Activity Planning Template Version 1.0. August 2011</oddFooter>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Summary Guidance</vt:lpstr>
      <vt:lpstr>a - Instructions</vt:lpstr>
      <vt:lpstr>b - Logframe</vt:lpstr>
      <vt:lpstr>d - Results Monitoring</vt:lpstr>
      <vt:lpstr>Budget </vt:lpstr>
      <vt:lpstr>g - Activity Monitoring</vt:lpstr>
      <vt:lpstr>c - Activity Planning</vt:lpstr>
      <vt:lpstr>'d - Results Monitoring'!Z_110C057A_9803_4DF2_B223_88BBA73A6B4B__wvu_Rows</vt:lpstr>
      <vt:lpstr>'d - Results Monitoring'!Z_DDF02DE0_9C0B_457F_A9EC_B1547F82F563__wvu_Rows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jblackham</dc:creator>
  <cp:lastModifiedBy>zeinsoft</cp:lastModifiedBy>
  <cp:revision>0</cp:revision>
  <cp:lastPrinted>2022-09-13T22:05:03Z</cp:lastPrinted>
  <dcterms:created xsi:type="dcterms:W3CDTF">2011-05-24T09:16:41Z</dcterms:created>
  <dcterms:modified xsi:type="dcterms:W3CDTF">2026-05-17T17:22:00Z</dcterms:modified>
  <dc:language>en-US</dc:language>
</cp:coreProperties>
</file>