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WARE4GG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2">
      <text>
        <t xml:space="preserve">pen
pencil
ruler
eraser
sharpener
Blade</t>
      </text>
    </comment>
    <comment authorId="0" ref="C21">
      <text>
        <t xml:space="preserve">Egyptian and chewing gum</t>
      </text>
    </comment>
    <comment authorId="0" ref="C25">
      <text>
        <t xml:space="preserve">1 bail</t>
      </text>
    </comment>
    <comment authorId="0" ref="C29">
      <text>
        <t xml:space="preserve">Per woman for 10 weeks</t>
      </text>
    </comment>
  </commentList>
</comments>
</file>

<file path=xl/sharedStrings.xml><?xml version="1.0" encoding="utf-8"?>
<sst xmlns="http://schemas.openxmlformats.org/spreadsheetml/2006/main" count="57" uniqueCount="54">
  <si>
    <t>EWARE</t>
  </si>
  <si>
    <t>PROGRAM NAME</t>
  </si>
  <si>
    <t>EWARE FOR GLOBAL GIVING</t>
  </si>
  <si>
    <t>PROGRAM TYPE</t>
  </si>
  <si>
    <t xml:space="preserve">SKILLS ACQUISITION </t>
  </si>
  <si>
    <t>VENUE</t>
  </si>
  <si>
    <t xml:space="preserve">LAGOS STATE </t>
  </si>
  <si>
    <t>TOTAL EXPENSES (20)</t>
  </si>
  <si>
    <t>NUMBER OF CLASSES</t>
  </si>
  <si>
    <t>THREE (3)</t>
  </si>
  <si>
    <t>TARGET NUMBER OF BENEFICIARIES</t>
  </si>
  <si>
    <t xml:space="preserve">100 LOW-INCOME WOMEN </t>
  </si>
  <si>
    <t>KEY STAKEHOLDERS</t>
  </si>
  <si>
    <t>ADARA EMPOWERMENT FOUNDATION</t>
  </si>
  <si>
    <t>CATEGORY</t>
  </si>
  <si>
    <t>LINE ITEM</t>
  </si>
  <si>
    <t xml:space="preserve">UNIT COST </t>
  </si>
  <si>
    <t>QTY/35</t>
  </si>
  <si>
    <t>TOTAL</t>
  </si>
  <si>
    <t>QTY/30</t>
  </si>
  <si>
    <t>CLASS 1</t>
  </si>
  <si>
    <t>CLASS 2</t>
  </si>
  <si>
    <t>CLASS 3</t>
  </si>
  <si>
    <t>TRAINING MATERIALS</t>
  </si>
  <si>
    <t xml:space="preserve">Stationery </t>
  </si>
  <si>
    <t>Kerosene</t>
  </si>
  <si>
    <t>Drawing pads</t>
  </si>
  <si>
    <t>Tracing paper</t>
  </si>
  <si>
    <t xml:space="preserve">  </t>
  </si>
  <si>
    <t>Carbon paper</t>
  </si>
  <si>
    <t>Cellotapes</t>
  </si>
  <si>
    <t>Foam</t>
  </si>
  <si>
    <t>Scissors</t>
  </si>
  <si>
    <t>Tape rules</t>
  </si>
  <si>
    <t>Wax</t>
  </si>
  <si>
    <t>Dye</t>
  </si>
  <si>
    <t>Stoves</t>
  </si>
  <si>
    <t>Wool</t>
  </si>
  <si>
    <t>Fabric for Project</t>
  </si>
  <si>
    <t>Press pins</t>
  </si>
  <si>
    <t>OTHERS</t>
  </si>
  <si>
    <t>Participants lunch</t>
  </si>
  <si>
    <t>External facilitators (Health)</t>
  </si>
  <si>
    <t>Internal facilitators (3)</t>
  </si>
  <si>
    <t>Malaria test kit</t>
  </si>
  <si>
    <t>Logistics</t>
  </si>
  <si>
    <t xml:space="preserve">Crates </t>
  </si>
  <si>
    <t>Table tops</t>
  </si>
  <si>
    <t>Graduation Expense</t>
  </si>
  <si>
    <t>Miscellaneous (5%)</t>
  </si>
  <si>
    <t>SUM TOTAL</t>
  </si>
  <si>
    <t>GRAND TOTAL</t>
  </si>
  <si>
    <t>Amount per woman ₦</t>
  </si>
  <si>
    <t>Amount per woman $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</si>
</sst>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₦]#,##0.00"/>
    <numFmt numFmtId="165" formatCode="&quot;$&quot;#,##0.00"/>
  </numFmts>
  <fonts count="6">
    <font>
      <sz val="10.0"/>
      <color rgb="FF000000"/>
      <name val="Arial"/>
      <scheme val="minor"/>
    </font>
    <font>
      <b/>
      <sz val="9.0"/>
      <color theme="1"/>
      <name val="Open Sans"/>
    </font>
    <font>
      <sz val="9.0"/>
      <color theme="1"/>
      <name val="Open Sans"/>
    </font>
    <font/>
    <font>
      <b/>
      <color theme="1"/>
      <name val="Arial"/>
      <scheme val="minor"/>
    </font>
    <font>
      <sz val="8.0"/>
      <color theme="1"/>
      <name val="Open Sans"/>
    </font>
  </fonts>
  <fills count="6">
    <fill>
      <patternFill patternType="none"/>
    </fill>
    <fill>
      <patternFill patternType="lightGray"/>
    </fill>
    <fill>
      <patternFill patternType="solid">
        <fgColor rgb="FF0090DA"/>
        <bgColor rgb="FF0090DA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B4A7D6"/>
        <bgColor rgb="FFB4A7D6"/>
      </patternFill>
    </fill>
  </fills>
  <borders count="1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  <xf borderId="0" fillId="0" fontId="1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readingOrder="0" shrinkToFit="0" vertical="bottom" wrapText="1"/>
    </xf>
    <xf borderId="2" fillId="0" fontId="3" numFmtId="0" xfId="0" applyBorder="1" applyFont="1"/>
    <xf borderId="3" fillId="0" fontId="1" numFmtId="0" xfId="0" applyAlignment="1" applyBorder="1" applyFont="1">
      <alignment readingOrder="0" shrinkToFit="0" vertical="bottom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Border="1" applyFont="1"/>
    <xf borderId="3" fillId="0" fontId="1" numFmtId="164" xfId="0" applyAlignment="1" applyBorder="1" applyFont="1" applyNumberFormat="1">
      <alignment horizontal="left" readingOrder="0" shrinkToFit="0" vertical="bottom" wrapText="1"/>
    </xf>
    <xf borderId="6" fillId="2" fontId="1" numFmtId="0" xfId="0" applyAlignment="1" applyBorder="1" applyFont="1">
      <alignment shrinkToFit="0" vertical="bottom" wrapText="1"/>
    </xf>
    <xf borderId="7" fillId="2" fontId="1" numFmtId="0" xfId="0" applyAlignment="1" applyBorder="1" applyFont="1">
      <alignment horizontal="center" shrinkToFit="0" vertical="bottom" wrapText="1"/>
    </xf>
    <xf borderId="7" fillId="2" fontId="1" numFmtId="0" xfId="0" applyAlignment="1" applyBorder="1" applyFont="1">
      <alignment horizontal="center" readingOrder="0" shrinkToFit="0" vertical="bottom" wrapText="1"/>
    </xf>
    <xf borderId="5" fillId="2" fontId="1" numFmtId="164" xfId="0" applyAlignment="1" applyBorder="1" applyFont="1" applyNumberFormat="1">
      <alignment horizontal="right" readingOrder="0" shrinkToFit="0" vertical="bottom" wrapText="1"/>
    </xf>
    <xf borderId="7" fillId="0" fontId="1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readingOrder="0" shrinkToFit="0" vertical="bottom" wrapText="1"/>
    </xf>
    <xf borderId="7" fillId="0" fontId="2" numFmtId="0" xfId="0" applyAlignment="1" applyBorder="1" applyFont="1">
      <alignment horizontal="center" shrinkToFit="0" vertical="bottom" wrapText="1"/>
    </xf>
    <xf borderId="5" fillId="0" fontId="1" numFmtId="4" xfId="0" applyAlignment="1" applyBorder="1" applyFont="1" applyNumberFormat="1">
      <alignment horizontal="center" readingOrder="0" shrinkToFit="0" vertical="bottom" wrapText="1"/>
    </xf>
    <xf borderId="8" fillId="0" fontId="1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vertical="bottom"/>
    </xf>
    <xf borderId="4" fillId="0" fontId="2" numFmtId="164" xfId="0" applyAlignment="1" applyBorder="1" applyFont="1" applyNumberFormat="1">
      <alignment horizontal="right" readingOrder="0" vertical="bottom"/>
    </xf>
    <xf borderId="4" fillId="0" fontId="2" numFmtId="3" xfId="0" applyAlignment="1" applyBorder="1" applyFont="1" applyNumberFormat="1">
      <alignment horizontal="right" readingOrder="0" vertical="bottom"/>
    </xf>
    <xf borderId="4" fillId="0" fontId="2" numFmtId="164" xfId="0" applyAlignment="1" applyBorder="1" applyFont="1" applyNumberFormat="1">
      <alignment horizontal="right" vertical="bottom"/>
    </xf>
    <xf borderId="9" fillId="0" fontId="3" numFmtId="0" xfId="0" applyBorder="1" applyFont="1"/>
    <xf borderId="6" fillId="0" fontId="2" numFmtId="0" xfId="0" applyAlignment="1" applyBorder="1" applyFont="1">
      <alignment vertical="bottom"/>
    </xf>
    <xf borderId="10" fillId="0" fontId="2" numFmtId="164" xfId="0" applyAlignment="1" applyBorder="1" applyFont="1" applyNumberFormat="1">
      <alignment horizontal="right" readingOrder="0" vertical="bottom"/>
    </xf>
    <xf borderId="10" fillId="0" fontId="2" numFmtId="3" xfId="0" applyAlignment="1" applyBorder="1" applyFont="1" applyNumberFormat="1">
      <alignment horizontal="right" readingOrder="0" vertical="bottom"/>
    </xf>
    <xf borderId="10" fillId="3" fontId="2" numFmtId="164" xfId="0" applyAlignment="1" applyBorder="1" applyFill="1" applyFont="1" applyNumberFormat="1">
      <alignment horizontal="right" readingOrder="0" vertical="bottom"/>
    </xf>
    <xf borderId="10" fillId="3" fontId="2" numFmtId="3" xfId="0" applyAlignment="1" applyBorder="1" applyFont="1" applyNumberFormat="1">
      <alignment horizontal="right" vertical="bottom"/>
    </xf>
    <xf borderId="4" fillId="3" fontId="2" numFmtId="164" xfId="0" applyAlignment="1" applyBorder="1" applyFont="1" applyNumberFormat="1">
      <alignment horizontal="right" vertical="bottom"/>
    </xf>
    <xf borderId="10" fillId="0" fontId="2" numFmtId="3" xfId="0" applyAlignment="1" applyBorder="1" applyFont="1" applyNumberFormat="1">
      <alignment horizontal="right" vertical="bottom"/>
    </xf>
    <xf borderId="0" fillId="0" fontId="2" numFmtId="0" xfId="0" applyAlignment="1" applyFont="1">
      <alignment readingOrder="0"/>
    </xf>
    <xf borderId="6" fillId="3" fontId="2" numFmtId="0" xfId="0" applyAlignment="1" applyBorder="1" applyFont="1">
      <alignment vertical="bottom"/>
    </xf>
    <xf borderId="10" fillId="3" fontId="2" numFmtId="3" xfId="0" applyAlignment="1" applyBorder="1" applyFont="1" applyNumberFormat="1">
      <alignment horizontal="right" readingOrder="0" vertical="bottom"/>
    </xf>
    <xf borderId="6" fillId="3" fontId="2" numFmtId="0" xfId="0" applyAlignment="1" applyBorder="1" applyFont="1">
      <alignment vertical="bottom"/>
    </xf>
    <xf borderId="6" fillId="3" fontId="2" numFmtId="0" xfId="0" applyAlignment="1" applyBorder="1" applyFont="1">
      <alignment readingOrder="0" vertical="bottom"/>
    </xf>
    <xf borderId="6" fillId="0" fontId="3" numFmtId="0" xfId="0" applyBorder="1" applyFont="1"/>
    <xf borderId="7" fillId="4" fontId="2" numFmtId="0" xfId="0" applyAlignment="1" applyBorder="1" applyFill="1" applyFont="1">
      <alignment readingOrder="0" vertical="bottom"/>
    </xf>
    <xf borderId="5" fillId="4" fontId="1" numFmtId="0" xfId="0" applyAlignment="1" applyBorder="1" applyFont="1">
      <alignment horizontal="center" shrinkToFit="0" vertical="bottom" wrapText="1"/>
    </xf>
    <xf borderId="0" fillId="4" fontId="1" numFmtId="164" xfId="0" applyAlignment="1" applyFont="1" applyNumberFormat="1">
      <alignment horizontal="right" shrinkToFit="0" vertical="bottom" wrapText="1"/>
    </xf>
    <xf borderId="7" fillId="4" fontId="1" numFmtId="164" xfId="0" applyAlignment="1" applyBorder="1" applyFont="1" applyNumberFormat="1">
      <alignment horizontal="right" shrinkToFit="0" vertical="bottom" wrapText="1"/>
    </xf>
    <xf borderId="7" fillId="0" fontId="1" numFmtId="0" xfId="0" applyAlignment="1" applyBorder="1" applyFont="1">
      <alignment horizontal="center" readingOrder="0" shrinkToFit="0" vertical="bottom" wrapText="1"/>
    </xf>
    <xf borderId="7" fillId="0" fontId="2" numFmtId="4" xfId="0" applyAlignment="1" applyBorder="1" applyFont="1" applyNumberFormat="1">
      <alignment horizontal="right" shrinkToFit="0" vertical="bottom" wrapText="1"/>
    </xf>
    <xf borderId="7" fillId="3" fontId="2" numFmtId="0" xfId="0" applyAlignment="1" applyBorder="1" applyFont="1">
      <alignment vertical="bottom"/>
    </xf>
    <xf borderId="4" fillId="3" fontId="2" numFmtId="164" xfId="0" applyAlignment="1" applyBorder="1" applyFont="1" applyNumberFormat="1">
      <alignment horizontal="right" readingOrder="0" vertical="bottom"/>
    </xf>
    <xf borderId="4" fillId="3" fontId="2" numFmtId="3" xfId="0" applyAlignment="1" applyBorder="1" applyFont="1" applyNumberFormat="1">
      <alignment horizontal="right" readingOrder="0" vertical="bottom"/>
    </xf>
    <xf borderId="7" fillId="4" fontId="2" numFmtId="0" xfId="0" applyAlignment="1" applyBorder="1" applyFont="1">
      <alignment vertical="bottom"/>
    </xf>
    <xf borderId="7" fillId="0" fontId="2" numFmtId="0" xfId="0" applyBorder="1" applyFont="1"/>
    <xf borderId="7" fillId="0" fontId="5" numFmtId="0" xfId="0" applyAlignment="1" applyBorder="1" applyFont="1">
      <alignment readingOrder="0"/>
    </xf>
    <xf borderId="7" fillId="0" fontId="2" numFmtId="0" xfId="0" applyAlignment="1" applyBorder="1" applyFont="1">
      <alignment horizontal="right"/>
    </xf>
    <xf borderId="7" fillId="0" fontId="2" numFmtId="164" xfId="0" applyBorder="1" applyFont="1" applyNumberFormat="1"/>
    <xf borderId="7" fillId="2" fontId="1" numFmtId="0" xfId="0" applyBorder="1" applyFont="1"/>
    <xf borderId="7" fillId="2" fontId="1" numFmtId="0" xfId="0" applyAlignment="1" applyBorder="1" applyFont="1">
      <alignment horizontal="right" readingOrder="0"/>
    </xf>
    <xf borderId="7" fillId="2" fontId="1" numFmtId="164" xfId="0" applyBorder="1" applyFont="1" applyNumberFormat="1"/>
    <xf borderId="0" fillId="5" fontId="1" numFmtId="0" xfId="0" applyAlignment="1" applyFill="1" applyFont="1">
      <alignment readingOrder="0"/>
    </xf>
    <xf borderId="0" fillId="5" fontId="4" numFmtId="0" xfId="0" applyFont="1"/>
    <xf borderId="0" fillId="5" fontId="1" numFmtId="164" xfId="0" applyAlignment="1" applyFont="1" applyNumberFormat="1">
      <alignment horizontal="left"/>
    </xf>
    <xf borderId="7" fillId="2" fontId="1" numFmtId="165" xfId="0" applyBorder="1" applyFont="1" applyNumberFormat="1"/>
    <xf borderId="0" fillId="5" fontId="1" numFmtId="0" xfId="0" applyFont="1"/>
    <xf borderId="0" fillId="5" fontId="1" numFmtId="165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75"/>
  <cols>
    <col customWidth="1" min="1" max="1" width="27.13"/>
    <col customWidth="1" min="2" max="2" width="30.75"/>
    <col customWidth="1" min="4" max="4" width="6.88"/>
    <col customWidth="1" min="5" max="5" width="13.63"/>
    <col customWidth="1" min="6" max="6" width="7.25"/>
    <col customWidth="1" min="8" max="8" width="7.25"/>
  </cols>
  <sheetData>
    <row r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4" t="s">
        <v>1</v>
      </c>
      <c r="B3" s="5"/>
      <c r="C3" s="6" t="s">
        <v>2</v>
      </c>
      <c r="D3" s="7"/>
      <c r="E3" s="7"/>
      <c r="F3" s="7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9" t="s">
        <v>3</v>
      </c>
      <c r="B4" s="8"/>
      <c r="C4" s="6" t="s">
        <v>4</v>
      </c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9" t="s">
        <v>5</v>
      </c>
      <c r="B5" s="8"/>
      <c r="C5" s="6" t="s">
        <v>6</v>
      </c>
      <c r="D5" s="7"/>
      <c r="E5" s="7"/>
      <c r="F5" s="7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9" t="s">
        <v>7</v>
      </c>
      <c r="B6" s="8"/>
      <c r="C6" s="10">
        <f>E41</f>
        <v>20400000</v>
      </c>
      <c r="D6" s="7"/>
      <c r="E6" s="7"/>
      <c r="F6" s="7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9" t="s">
        <v>8</v>
      </c>
      <c r="B7" s="8"/>
      <c r="C7" s="6" t="s">
        <v>9</v>
      </c>
      <c r="D7" s="7"/>
      <c r="E7" s="7"/>
      <c r="F7" s="7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9" t="s">
        <v>10</v>
      </c>
      <c r="B8" s="8"/>
      <c r="C8" s="6" t="s">
        <v>11</v>
      </c>
      <c r="D8" s="7"/>
      <c r="E8" s="7"/>
      <c r="F8" s="7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9" t="s">
        <v>12</v>
      </c>
      <c r="B9" s="8"/>
      <c r="C9" s="6" t="s">
        <v>13</v>
      </c>
      <c r="D9" s="7"/>
      <c r="E9" s="7"/>
      <c r="F9" s="7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11" t="s">
        <v>14</v>
      </c>
      <c r="B10" s="11" t="s">
        <v>15</v>
      </c>
      <c r="C10" s="12" t="s">
        <v>16</v>
      </c>
      <c r="D10" s="13" t="s">
        <v>17</v>
      </c>
      <c r="E10" s="14" t="s">
        <v>18</v>
      </c>
      <c r="F10" s="13" t="s">
        <v>17</v>
      </c>
      <c r="G10" s="14" t="s">
        <v>18</v>
      </c>
      <c r="H10" s="13" t="s">
        <v>19</v>
      </c>
      <c r="I10" s="14" t="s">
        <v>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15"/>
      <c r="B11" s="16"/>
      <c r="C11" s="17"/>
      <c r="D11" s="18" t="s">
        <v>20</v>
      </c>
      <c r="E11" s="8"/>
      <c r="F11" s="18" t="s">
        <v>21</v>
      </c>
      <c r="G11" s="8"/>
      <c r="H11" s="18" t="s">
        <v>22</v>
      </c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19" t="s">
        <v>23</v>
      </c>
      <c r="B12" s="20" t="s">
        <v>24</v>
      </c>
      <c r="C12" s="21">
        <v>1000.0</v>
      </c>
      <c r="D12" s="22">
        <v>35.0</v>
      </c>
      <c r="E12" s="23">
        <f t="shared" ref="E12:E26" si="1">C12*D12</f>
        <v>35000</v>
      </c>
      <c r="F12" s="22">
        <v>35.0</v>
      </c>
      <c r="G12" s="23">
        <f t="shared" ref="G12:G21" si="2">C12*F12</f>
        <v>35000</v>
      </c>
      <c r="H12" s="22">
        <v>30.0</v>
      </c>
      <c r="I12" s="23">
        <f t="shared" ref="I12:I13" si="3">C12*H12</f>
        <v>30000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4"/>
      <c r="B13" s="25" t="s">
        <v>25</v>
      </c>
      <c r="C13" s="26">
        <v>44000.0</v>
      </c>
      <c r="D13" s="27">
        <v>5.0</v>
      </c>
      <c r="E13" s="23">
        <f t="shared" si="1"/>
        <v>220000</v>
      </c>
      <c r="F13" s="27">
        <v>5.0</v>
      </c>
      <c r="G13" s="23">
        <f t="shared" si="2"/>
        <v>220000</v>
      </c>
      <c r="H13" s="27">
        <v>5.0</v>
      </c>
      <c r="I13" s="23">
        <f t="shared" si="3"/>
        <v>220000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4"/>
      <c r="B14" s="25" t="s">
        <v>26</v>
      </c>
      <c r="C14" s="28">
        <v>0.0</v>
      </c>
      <c r="D14" s="29"/>
      <c r="E14" s="30">
        <f t="shared" si="1"/>
        <v>0</v>
      </c>
      <c r="F14" s="29"/>
      <c r="G14" s="23">
        <f t="shared" si="2"/>
        <v>0</v>
      </c>
      <c r="H14" s="29"/>
      <c r="I14" s="23">
        <f>E14*H14</f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4"/>
      <c r="B15" s="25" t="s">
        <v>27</v>
      </c>
      <c r="C15" s="26">
        <v>50000.0</v>
      </c>
      <c r="D15" s="31">
        <v>2.0</v>
      </c>
      <c r="E15" s="23">
        <f t="shared" si="1"/>
        <v>100000</v>
      </c>
      <c r="F15" s="31">
        <v>2.0</v>
      </c>
      <c r="G15" s="23">
        <f t="shared" si="2"/>
        <v>100000</v>
      </c>
      <c r="H15" s="31">
        <v>2.0</v>
      </c>
      <c r="I15" s="23">
        <f t="shared" ref="I15:I20" si="4">C15*H15</f>
        <v>100000</v>
      </c>
      <c r="J15" s="2"/>
      <c r="K15" s="2"/>
      <c r="L15" s="32" t="s">
        <v>28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4"/>
      <c r="B16" s="25" t="s">
        <v>29</v>
      </c>
      <c r="C16" s="26">
        <v>3000.0</v>
      </c>
      <c r="D16" s="27">
        <v>4.0</v>
      </c>
      <c r="E16" s="23">
        <f t="shared" si="1"/>
        <v>12000</v>
      </c>
      <c r="F16" s="27">
        <v>4.0</v>
      </c>
      <c r="G16" s="23">
        <f t="shared" si="2"/>
        <v>12000</v>
      </c>
      <c r="H16" s="27">
        <v>4.0</v>
      </c>
      <c r="I16" s="23">
        <f t="shared" si="4"/>
        <v>12000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4"/>
      <c r="B17" s="25" t="s">
        <v>30</v>
      </c>
      <c r="C17" s="26">
        <v>6000.0</v>
      </c>
      <c r="D17" s="27">
        <v>1.0</v>
      </c>
      <c r="E17" s="23">
        <f t="shared" si="1"/>
        <v>6000</v>
      </c>
      <c r="F17" s="27">
        <v>1.0</v>
      </c>
      <c r="G17" s="23">
        <f t="shared" si="2"/>
        <v>6000</v>
      </c>
      <c r="H17" s="27">
        <v>1.0</v>
      </c>
      <c r="I17" s="23">
        <f t="shared" si="4"/>
        <v>6000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4"/>
      <c r="B18" s="25" t="s">
        <v>31</v>
      </c>
      <c r="C18" s="26">
        <v>8000.0</v>
      </c>
      <c r="D18" s="27">
        <v>3.0</v>
      </c>
      <c r="E18" s="23">
        <f t="shared" si="1"/>
        <v>24000</v>
      </c>
      <c r="F18" s="27">
        <v>3.0</v>
      </c>
      <c r="G18" s="23">
        <f t="shared" si="2"/>
        <v>24000</v>
      </c>
      <c r="H18" s="27">
        <v>3.0</v>
      </c>
      <c r="I18" s="23">
        <f t="shared" si="4"/>
        <v>24000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4"/>
      <c r="B19" s="25" t="s">
        <v>32</v>
      </c>
      <c r="C19" s="26">
        <v>3000.0</v>
      </c>
      <c r="D19" s="27">
        <v>5.0</v>
      </c>
      <c r="E19" s="23">
        <f t="shared" si="1"/>
        <v>15000</v>
      </c>
      <c r="F19" s="27">
        <v>4.0</v>
      </c>
      <c r="G19" s="23">
        <f t="shared" si="2"/>
        <v>12000</v>
      </c>
      <c r="H19" s="27">
        <v>2.0</v>
      </c>
      <c r="I19" s="23">
        <f t="shared" si="4"/>
        <v>6000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4"/>
      <c r="B20" s="33" t="s">
        <v>33</v>
      </c>
      <c r="C20" s="28">
        <v>500.0</v>
      </c>
      <c r="D20" s="34">
        <v>4.0</v>
      </c>
      <c r="E20" s="30">
        <f t="shared" si="1"/>
        <v>2000</v>
      </c>
      <c r="F20" s="34">
        <v>4.0</v>
      </c>
      <c r="G20" s="23">
        <f t="shared" si="2"/>
        <v>2000</v>
      </c>
      <c r="H20" s="34">
        <v>4.0</v>
      </c>
      <c r="I20" s="23">
        <f t="shared" si="4"/>
        <v>2000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4"/>
      <c r="B21" s="33" t="s">
        <v>34</v>
      </c>
      <c r="C21" s="28">
        <v>250000.0</v>
      </c>
      <c r="D21" s="29">
        <v>1.0</v>
      </c>
      <c r="E21" s="30">
        <f t="shared" si="1"/>
        <v>250000</v>
      </c>
      <c r="F21" s="29">
        <v>1.0</v>
      </c>
      <c r="G21" s="23">
        <f t="shared" si="2"/>
        <v>250000</v>
      </c>
      <c r="H21" s="29">
        <v>1.0</v>
      </c>
      <c r="I21" s="23">
        <f>E21*H21</f>
        <v>250000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4"/>
      <c r="B22" s="35" t="s">
        <v>35</v>
      </c>
      <c r="C22" s="28">
        <v>500000.0</v>
      </c>
      <c r="D22" s="29">
        <v>1.0</v>
      </c>
      <c r="E22" s="30">
        <f t="shared" si="1"/>
        <v>500000</v>
      </c>
      <c r="F22" s="29">
        <v>1.0</v>
      </c>
      <c r="G22" s="30">
        <f>E22*F22</f>
        <v>500000</v>
      </c>
      <c r="H22" s="29">
        <v>1.0</v>
      </c>
      <c r="I22" s="30">
        <f>G22*H22</f>
        <v>500000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4"/>
      <c r="B23" s="36" t="s">
        <v>36</v>
      </c>
      <c r="C23" s="28">
        <v>20000.0</v>
      </c>
      <c r="D23" s="34">
        <v>50.0</v>
      </c>
      <c r="E23" s="30">
        <f t="shared" si="1"/>
        <v>1000000</v>
      </c>
      <c r="F23" s="34"/>
      <c r="G23" s="23">
        <f t="shared" ref="G23:G26" si="5">C23*F23</f>
        <v>0</v>
      </c>
      <c r="H23" s="34"/>
      <c r="I23" s="23">
        <f>E23*H23</f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4"/>
      <c r="B24" s="33" t="s">
        <v>37</v>
      </c>
      <c r="C24" s="28">
        <v>3000.0</v>
      </c>
      <c r="D24" s="34">
        <v>4.0</v>
      </c>
      <c r="E24" s="30">
        <f t="shared" si="1"/>
        <v>12000</v>
      </c>
      <c r="F24" s="34">
        <v>2.0</v>
      </c>
      <c r="G24" s="23">
        <f t="shared" si="5"/>
        <v>6000</v>
      </c>
      <c r="H24" s="34">
        <v>2.0</v>
      </c>
      <c r="I24" s="23">
        <f t="shared" ref="I24:I26" si="6">C24*H24</f>
        <v>6000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4"/>
      <c r="B25" s="33" t="s">
        <v>38</v>
      </c>
      <c r="C25" s="28">
        <v>600000.0</v>
      </c>
      <c r="D25" s="34">
        <v>1.0</v>
      </c>
      <c r="E25" s="30">
        <f t="shared" si="1"/>
        <v>600000</v>
      </c>
      <c r="F25" s="34">
        <v>1.0</v>
      </c>
      <c r="G25" s="23">
        <f t="shared" si="5"/>
        <v>600000</v>
      </c>
      <c r="H25" s="34">
        <v>1.0</v>
      </c>
      <c r="I25" s="23">
        <f t="shared" si="6"/>
        <v>600000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37"/>
      <c r="B26" s="33" t="s">
        <v>39</v>
      </c>
      <c r="C26" s="28">
        <v>1000.0</v>
      </c>
      <c r="D26" s="34">
        <v>5.0</v>
      </c>
      <c r="E26" s="30">
        <f t="shared" si="1"/>
        <v>5000</v>
      </c>
      <c r="F26" s="34">
        <v>3.0</v>
      </c>
      <c r="G26" s="23">
        <f t="shared" si="5"/>
        <v>3000</v>
      </c>
      <c r="H26" s="34">
        <v>2.0</v>
      </c>
      <c r="I26" s="23">
        <f t="shared" si="6"/>
        <v>2000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38"/>
      <c r="B27" s="39"/>
      <c r="C27" s="8"/>
      <c r="D27" s="40"/>
      <c r="E27" s="41">
        <f>SUM(E12:E26)</f>
        <v>2781000</v>
      </c>
      <c r="F27" s="40"/>
      <c r="G27" s="41">
        <f>SUM(G12:G26)</f>
        <v>1770000</v>
      </c>
      <c r="H27" s="40"/>
      <c r="I27" s="41">
        <f>SUM(I12:I26)</f>
        <v>1758000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42"/>
      <c r="B28" s="16"/>
      <c r="C28" s="17"/>
      <c r="D28" s="43"/>
      <c r="E28" s="43"/>
      <c r="F28" s="43"/>
      <c r="G28" s="43"/>
      <c r="H28" s="43"/>
      <c r="I28" s="4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19" t="s">
        <v>40</v>
      </c>
      <c r="B29" s="44" t="s">
        <v>41</v>
      </c>
      <c r="C29" s="45">
        <f>2500*3*10</f>
        <v>75000</v>
      </c>
      <c r="D29" s="46">
        <v>35.0</v>
      </c>
      <c r="E29" s="30">
        <f t="shared" ref="E29:E36" si="7">C29*D29</f>
        <v>2625000</v>
      </c>
      <c r="F29" s="46">
        <v>35.0</v>
      </c>
      <c r="G29" s="30">
        <f t="shared" ref="G29:G36" si="8">C29*F29</f>
        <v>2625000</v>
      </c>
      <c r="H29" s="46">
        <v>30.0</v>
      </c>
      <c r="I29" s="30">
        <f t="shared" ref="I29:I32" si="9">C29*H29</f>
        <v>2250000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4"/>
      <c r="B30" s="36" t="s">
        <v>42</v>
      </c>
      <c r="C30" s="28">
        <v>100000.0</v>
      </c>
      <c r="D30" s="34">
        <v>3.0</v>
      </c>
      <c r="E30" s="30">
        <f t="shared" si="7"/>
        <v>300000</v>
      </c>
      <c r="F30" s="34">
        <v>3.0</v>
      </c>
      <c r="G30" s="23">
        <f t="shared" si="8"/>
        <v>300000</v>
      </c>
      <c r="H30" s="34">
        <v>3.0</v>
      </c>
      <c r="I30" s="23">
        <f t="shared" si="9"/>
        <v>300000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4"/>
      <c r="B31" s="36" t="s">
        <v>43</v>
      </c>
      <c r="C31" s="28">
        <v>210000.0</v>
      </c>
      <c r="D31" s="34">
        <v>3.0</v>
      </c>
      <c r="E31" s="30">
        <f t="shared" si="7"/>
        <v>630000</v>
      </c>
      <c r="F31" s="34">
        <v>3.0</v>
      </c>
      <c r="G31" s="30">
        <f t="shared" si="8"/>
        <v>630000</v>
      </c>
      <c r="H31" s="34">
        <v>3.0</v>
      </c>
      <c r="I31" s="30">
        <f t="shared" si="9"/>
        <v>630000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37"/>
      <c r="B32" s="36" t="s">
        <v>44</v>
      </c>
      <c r="C32" s="28">
        <v>20000.0</v>
      </c>
      <c r="D32" s="34">
        <v>2.0</v>
      </c>
      <c r="E32" s="30">
        <f t="shared" si="7"/>
        <v>40000</v>
      </c>
      <c r="F32" s="34">
        <v>2.0</v>
      </c>
      <c r="G32" s="23">
        <f t="shared" si="8"/>
        <v>40000</v>
      </c>
      <c r="H32" s="34">
        <v>2.0</v>
      </c>
      <c r="I32" s="23">
        <f t="shared" si="9"/>
        <v>40000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15"/>
      <c r="B33" s="36" t="s">
        <v>45</v>
      </c>
      <c r="C33" s="28">
        <v>100000.0</v>
      </c>
      <c r="D33" s="34">
        <v>1.0</v>
      </c>
      <c r="E33" s="30">
        <f t="shared" si="7"/>
        <v>100000</v>
      </c>
      <c r="F33" s="34">
        <v>1.0</v>
      </c>
      <c r="G33" s="23">
        <f t="shared" si="8"/>
        <v>100000</v>
      </c>
      <c r="H33" s="34">
        <v>1.0</v>
      </c>
      <c r="I33" s="23">
        <f t="shared" ref="I33:I36" si="10">E33*H33</f>
        <v>100000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15"/>
      <c r="B34" s="36" t="s">
        <v>46</v>
      </c>
      <c r="C34" s="28">
        <v>2500.0</v>
      </c>
      <c r="D34" s="34">
        <v>100.0</v>
      </c>
      <c r="E34" s="30">
        <f t="shared" si="7"/>
        <v>250000</v>
      </c>
      <c r="F34" s="34">
        <v>0.0</v>
      </c>
      <c r="G34" s="23">
        <f t="shared" si="8"/>
        <v>0</v>
      </c>
      <c r="H34" s="34">
        <v>0.0</v>
      </c>
      <c r="I34" s="23">
        <f t="shared" si="10"/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15"/>
      <c r="B35" s="36" t="s">
        <v>47</v>
      </c>
      <c r="C35" s="28">
        <v>30000.0</v>
      </c>
      <c r="D35" s="34">
        <v>12.0</v>
      </c>
      <c r="E35" s="30">
        <f t="shared" si="7"/>
        <v>360000</v>
      </c>
      <c r="F35" s="34">
        <v>0.0</v>
      </c>
      <c r="G35" s="23">
        <f t="shared" si="8"/>
        <v>0</v>
      </c>
      <c r="H35" s="34">
        <v>0.0</v>
      </c>
      <c r="I35" s="23">
        <f t="shared" si="10"/>
        <v>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15"/>
      <c r="B36" s="36" t="s">
        <v>48</v>
      </c>
      <c r="C36" s="28">
        <v>700000.0</v>
      </c>
      <c r="D36" s="34">
        <v>1.0</v>
      </c>
      <c r="E36" s="30">
        <f t="shared" si="7"/>
        <v>700000</v>
      </c>
      <c r="F36" s="34">
        <v>1.0</v>
      </c>
      <c r="G36" s="23">
        <f t="shared" si="8"/>
        <v>700000</v>
      </c>
      <c r="H36" s="34">
        <v>1.0</v>
      </c>
      <c r="I36" s="23">
        <f t="shared" si="10"/>
        <v>700000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47"/>
      <c r="B37" s="39"/>
      <c r="C37" s="8"/>
      <c r="D37" s="40"/>
      <c r="E37" s="41">
        <f>SUM(E29:E36)</f>
        <v>5005000</v>
      </c>
      <c r="F37" s="40"/>
      <c r="G37" s="41">
        <f>SUM(G29:G36)</f>
        <v>4395000</v>
      </c>
      <c r="H37" s="40"/>
      <c r="I37" s="41">
        <f>SUM(I29:I36)</f>
        <v>4020000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48"/>
      <c r="B38" s="49" t="s">
        <v>49</v>
      </c>
      <c r="C38" s="50"/>
      <c r="D38" s="48"/>
      <c r="E38" s="51">
        <f>E37*0.05</f>
        <v>250250</v>
      </c>
      <c r="F38" s="2"/>
      <c r="G38" s="51">
        <f>G37*0.05</f>
        <v>219750</v>
      </c>
      <c r="H38" s="2"/>
      <c r="I38" s="51">
        <f>I37*0.05</f>
        <v>201000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52"/>
      <c r="B39" s="52"/>
      <c r="C39" s="53" t="s">
        <v>50</v>
      </c>
      <c r="D39" s="52"/>
      <c r="E39" s="54">
        <f>SUM(E27+E37+E38)</f>
        <v>8036250</v>
      </c>
      <c r="F39" s="52"/>
      <c r="G39" s="54">
        <f>SUM(G27+G37+G38)</f>
        <v>6384750</v>
      </c>
      <c r="H39" s="52"/>
      <c r="I39" s="54">
        <f>SUM(I27+I37+I38)</f>
        <v>5979000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48"/>
      <c r="B40" s="48"/>
      <c r="C40" s="50"/>
      <c r="D40" s="48"/>
      <c r="E40" s="4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52"/>
      <c r="B41" s="52"/>
      <c r="C41" s="53" t="s">
        <v>51</v>
      </c>
      <c r="D41" s="52"/>
      <c r="E41" s="54">
        <f>E39+G39+I39</f>
        <v>20400000</v>
      </c>
      <c r="F41" s="2"/>
      <c r="G41" s="55" t="s">
        <v>52</v>
      </c>
      <c r="H41" s="56"/>
      <c r="I41" s="57">
        <f t="shared" ref="I41:I42" si="11">E41/100</f>
        <v>204000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2"/>
      <c r="E42" s="58">
        <f>E41/1550</f>
        <v>13161.29032</v>
      </c>
      <c r="F42" s="2"/>
      <c r="G42" s="55" t="s">
        <v>53</v>
      </c>
      <c r="H42" s="59"/>
      <c r="I42" s="60">
        <f t="shared" si="11"/>
        <v>131.6129032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</sheetData>
  <mergeCells count="22">
    <mergeCell ref="A1:G1"/>
    <mergeCell ref="A3:B3"/>
    <mergeCell ref="C3:G3"/>
    <mergeCell ref="A4:B4"/>
    <mergeCell ref="C4:G4"/>
    <mergeCell ref="A5:B5"/>
    <mergeCell ref="C5:G5"/>
    <mergeCell ref="C9:G9"/>
    <mergeCell ref="D11:E11"/>
    <mergeCell ref="F11:G11"/>
    <mergeCell ref="H11:I11"/>
    <mergeCell ref="A12:A26"/>
    <mergeCell ref="B27:C27"/>
    <mergeCell ref="A29:A32"/>
    <mergeCell ref="B37:C37"/>
    <mergeCell ref="A6:B6"/>
    <mergeCell ref="C6:G6"/>
    <mergeCell ref="A7:B7"/>
    <mergeCell ref="C7:G7"/>
    <mergeCell ref="A8:B8"/>
    <mergeCell ref="C8:G8"/>
    <mergeCell ref="A9:B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2"/>
  <legacyDrawing r:id="rId3"/>
</worksheet>
</file>