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35" yWindow="-30" windowWidth="20730" windowHeight="9075"/>
  </bookViews>
  <sheets>
    <sheet name=" Budget" sheetId="3" r:id="rId1"/>
  </sheets>
  <calcPr calcId="144525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8" i="3" l="1"/>
  <c r="H97" i="3"/>
  <c r="H81" i="3"/>
  <c r="H82" i="3"/>
  <c r="H83" i="3"/>
  <c r="H84" i="3"/>
  <c r="H85" i="3"/>
  <c r="H80" i="3"/>
  <c r="I80" i="3"/>
  <c r="E76" i="3"/>
  <c r="E75" i="3"/>
  <c r="E85" i="3"/>
  <c r="E84" i="3"/>
  <c r="I78" i="3"/>
  <c r="H64" i="3"/>
  <c r="I64" i="3" s="1"/>
  <c r="E64" i="3"/>
  <c r="H40" i="3"/>
  <c r="H38" i="3"/>
  <c r="H39" i="3"/>
  <c r="H37" i="3"/>
  <c r="J117" i="3" l="1"/>
  <c r="J113" i="3"/>
  <c r="J100" i="3"/>
  <c r="J94" i="3"/>
  <c r="J89" i="3"/>
  <c r="E89" i="3"/>
  <c r="J86" i="3"/>
  <c r="J76" i="3"/>
  <c r="J67" i="3"/>
  <c r="I65" i="3"/>
  <c r="J40" i="3"/>
  <c r="I39" i="3"/>
  <c r="E40" i="3"/>
  <c r="I34" i="3"/>
  <c r="J35" i="3"/>
  <c r="I35" i="3"/>
  <c r="H35" i="3"/>
  <c r="E35" i="3"/>
  <c r="I26" i="3"/>
  <c r="H27" i="3"/>
  <c r="E27" i="3"/>
  <c r="I17" i="3"/>
  <c r="I11" i="3"/>
  <c r="I85" i="3"/>
  <c r="I103" i="3"/>
  <c r="I104" i="3"/>
  <c r="I105" i="3"/>
  <c r="I106" i="3"/>
  <c r="I107" i="3"/>
  <c r="I108" i="3"/>
  <c r="I109" i="3"/>
  <c r="I102" i="3"/>
  <c r="H103" i="3"/>
  <c r="H104" i="3"/>
  <c r="H105" i="3"/>
  <c r="H106" i="3"/>
  <c r="H107" i="3"/>
  <c r="H108" i="3"/>
  <c r="H109" i="3"/>
  <c r="H110" i="3"/>
  <c r="I110" i="3" s="1"/>
  <c r="H111" i="3"/>
  <c r="H112" i="3"/>
  <c r="I112" i="3" s="1"/>
  <c r="H102" i="3"/>
  <c r="E97" i="3"/>
  <c r="I97" i="3" s="1"/>
  <c r="E98" i="3"/>
  <c r="E99" i="3"/>
  <c r="E96" i="3"/>
  <c r="H88" i="3"/>
  <c r="H89" i="3" s="1"/>
  <c r="H113" i="3" l="1"/>
  <c r="E100" i="3"/>
  <c r="I88" i="3"/>
  <c r="I89" i="3" s="1"/>
  <c r="H79" i="3"/>
  <c r="H78" i="3"/>
  <c r="E79" i="3"/>
  <c r="I79" i="3" s="1"/>
  <c r="E80" i="3"/>
  <c r="E81" i="3"/>
  <c r="E82" i="3"/>
  <c r="E83" i="3"/>
  <c r="H69" i="3"/>
  <c r="H75" i="3"/>
  <c r="H70" i="3"/>
  <c r="H71" i="3"/>
  <c r="H72" i="3"/>
  <c r="H73" i="3"/>
  <c r="H74" i="3"/>
  <c r="E70" i="3"/>
  <c r="I70" i="3" s="1"/>
  <c r="E71" i="3"/>
  <c r="E72" i="3"/>
  <c r="I72" i="3" s="1"/>
  <c r="E73" i="3"/>
  <c r="E74" i="3"/>
  <c r="I74" i="3" s="1"/>
  <c r="E69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5" i="3"/>
  <c r="H66" i="3"/>
  <c r="H42" i="3"/>
  <c r="E54" i="3"/>
  <c r="E43" i="3"/>
  <c r="E44" i="3"/>
  <c r="E45" i="3"/>
  <c r="E46" i="3"/>
  <c r="E47" i="3"/>
  <c r="E48" i="3"/>
  <c r="E49" i="3"/>
  <c r="E50" i="3"/>
  <c r="E51" i="3"/>
  <c r="E52" i="3"/>
  <c r="E53" i="3"/>
  <c r="E55" i="3"/>
  <c r="E56" i="3"/>
  <c r="E57" i="3"/>
  <c r="E58" i="3"/>
  <c r="E59" i="3"/>
  <c r="E60" i="3"/>
  <c r="E61" i="3"/>
  <c r="E62" i="3"/>
  <c r="E63" i="3"/>
  <c r="E65" i="3"/>
  <c r="E66" i="3"/>
  <c r="E42" i="3"/>
  <c r="E37" i="3"/>
  <c r="E32" i="3"/>
  <c r="I32" i="3" s="1"/>
  <c r="E31" i="3"/>
  <c r="E26" i="3"/>
  <c r="H25" i="3"/>
  <c r="E25" i="3"/>
  <c r="H23" i="3"/>
  <c r="H24" i="3"/>
  <c r="H22" i="3"/>
  <c r="E24" i="3"/>
  <c r="E23" i="3"/>
  <c r="E21" i="3"/>
  <c r="I21" i="3" s="1"/>
  <c r="H17" i="3"/>
  <c r="E115" i="3"/>
  <c r="H115" i="3"/>
  <c r="I115" i="3" l="1"/>
  <c r="I71" i="3"/>
  <c r="I73" i="3"/>
  <c r="H76" i="3"/>
  <c r="I75" i="3"/>
  <c r="I84" i="3"/>
  <c r="I83" i="3"/>
  <c r="H86" i="3"/>
  <c r="I81" i="3"/>
  <c r="H67" i="3"/>
  <c r="E67" i="3"/>
  <c r="I37" i="3"/>
  <c r="I82" i="3"/>
  <c r="I66" i="3"/>
  <c r="I63" i="3"/>
  <c r="I61" i="3"/>
  <c r="I59" i="3"/>
  <c r="I57" i="3"/>
  <c r="I55" i="3"/>
  <c r="I53" i="3"/>
  <c r="I51" i="3"/>
  <c r="I49" i="3"/>
  <c r="I47" i="3"/>
  <c r="I45" i="3"/>
  <c r="I43" i="3"/>
  <c r="I42" i="3"/>
  <c r="I62" i="3"/>
  <c r="I60" i="3"/>
  <c r="I58" i="3"/>
  <c r="I56" i="3"/>
  <c r="I54" i="3"/>
  <c r="I52" i="3"/>
  <c r="I50" i="3"/>
  <c r="I48" i="3"/>
  <c r="I46" i="3"/>
  <c r="I44" i="3"/>
  <c r="I69" i="3"/>
  <c r="I25" i="3"/>
  <c r="H116" i="3"/>
  <c r="H117" i="3" s="1"/>
  <c r="E116" i="3"/>
  <c r="H99" i="3"/>
  <c r="H96" i="3"/>
  <c r="I116" i="3" l="1"/>
  <c r="I117" i="3" s="1"/>
  <c r="E117" i="3"/>
  <c r="H100" i="3"/>
  <c r="I99" i="3"/>
  <c r="I76" i="3"/>
  <c r="I67" i="3"/>
  <c r="I96" i="3"/>
  <c r="H92" i="3"/>
  <c r="H94" i="3" s="1"/>
  <c r="H91" i="3"/>
  <c r="E93" i="3"/>
  <c r="I93" i="3" s="1"/>
  <c r="I98" i="3" l="1"/>
  <c r="I100" i="3" s="1"/>
  <c r="E78" i="3"/>
  <c r="E86" i="3" s="1"/>
  <c r="E29" i="3"/>
  <c r="E39" i="3"/>
  <c r="E38" i="3"/>
  <c r="I38" i="3" s="1"/>
  <c r="I40" i="3" s="1"/>
  <c r="H34" i="3"/>
  <c r="H33" i="3"/>
  <c r="H31" i="3"/>
  <c r="I31" i="3" s="1"/>
  <c r="H30" i="3"/>
  <c r="H29" i="3"/>
  <c r="E34" i="3"/>
  <c r="E33" i="3"/>
  <c r="E30" i="3"/>
  <c r="J27" i="3"/>
  <c r="I24" i="3"/>
  <c r="I23" i="3"/>
  <c r="I27" i="3" s="1"/>
  <c r="E22" i="3"/>
  <c r="I22" i="3" s="1"/>
  <c r="E20" i="3"/>
  <c r="I20" i="3" s="1"/>
  <c r="E12" i="3"/>
  <c r="I12" i="3" s="1"/>
  <c r="H16" i="3"/>
  <c r="H15" i="3"/>
  <c r="H14" i="3"/>
  <c r="H13" i="3"/>
  <c r="H11" i="3"/>
  <c r="I29" i="3" l="1"/>
  <c r="I86" i="3"/>
  <c r="I33" i="3"/>
  <c r="I30" i="3"/>
  <c r="H18" i="3"/>
  <c r="H118" i="3" s="1"/>
  <c r="E111" i="3" l="1"/>
  <c r="E92" i="3"/>
  <c r="E91" i="3"/>
  <c r="I91" i="3" s="1"/>
  <c r="E113" i="3" l="1"/>
  <c r="I111" i="3"/>
  <c r="I113" i="3" s="1"/>
  <c r="E94" i="3"/>
  <c r="I92" i="3"/>
  <c r="I94" i="3" s="1"/>
  <c r="E17" i="3"/>
  <c r="E16" i="3"/>
  <c r="I16" i="3" s="1"/>
  <c r="E15" i="3"/>
  <c r="E14" i="3"/>
  <c r="I14" i="3" s="1"/>
  <c r="E13" i="3"/>
  <c r="E11" i="3"/>
  <c r="I13" i="3" l="1"/>
  <c r="E18" i="3"/>
  <c r="E118" i="3" s="1"/>
  <c r="I18" i="3"/>
  <c r="I118" i="3" s="1"/>
  <c r="I15" i="3"/>
  <c r="J18" i="3" l="1"/>
  <c r="J118" i="3" s="1"/>
</calcChain>
</file>

<file path=xl/sharedStrings.xml><?xml version="1.0" encoding="utf-8"?>
<sst xmlns="http://schemas.openxmlformats.org/spreadsheetml/2006/main" count="233" uniqueCount="148">
  <si>
    <t>Unit</t>
  </si>
  <si>
    <t>Description</t>
  </si>
  <si>
    <t>Qty</t>
  </si>
  <si>
    <t/>
  </si>
  <si>
    <r>
      <t>1. Administration</t>
    </r>
    <r>
      <rPr>
        <b/>
        <sz val="14"/>
        <color rgb="FF000000"/>
        <rFont val="Times New Roman"/>
        <family val="1"/>
      </rPr>
      <t/>
    </r>
  </si>
  <si>
    <t>Year 1</t>
  </si>
  <si>
    <t>Unit Price</t>
  </si>
  <si>
    <t>Total Price</t>
  </si>
  <si>
    <t>Funding requested</t>
  </si>
  <si>
    <t>Local participation</t>
  </si>
  <si>
    <t>Sources of Funding</t>
  </si>
  <si>
    <t>Communication and reporting</t>
  </si>
  <si>
    <t>Month</t>
  </si>
  <si>
    <t>Popularization</t>
  </si>
  <si>
    <t>Refreshment</t>
  </si>
  <si>
    <t>Bank charges</t>
  </si>
  <si>
    <t>Laptop</t>
  </si>
  <si>
    <t>Subtotal</t>
  </si>
  <si>
    <t>III - Human Resources salaries</t>
  </si>
  <si>
    <t>Project Coordinator(1)</t>
  </si>
  <si>
    <t>month</t>
  </si>
  <si>
    <t>Accountant (1)</t>
  </si>
  <si>
    <t>Monitoring and evaluation coordinator (1)</t>
  </si>
  <si>
    <t>IV - Contractual Human Resources</t>
  </si>
  <si>
    <t>ftt</t>
  </si>
  <si>
    <t>Subtotal</t>
  </si>
  <si>
    <t>days</t>
  </si>
  <si>
    <t>Jrs</t>
  </si>
  <si>
    <t xml:space="preserve"> Jrs</t>
  </si>
  <si>
    <t>VII - Journey</t>
  </si>
  <si>
    <t>VIII - Vehicle</t>
  </si>
  <si>
    <t>Fuel, maintenance</t>
  </si>
  <si>
    <t xml:space="preserve"> Month</t>
  </si>
  <si>
    <t>Insurance</t>
  </si>
  <si>
    <t>IX - Grant &amp; Investment Fund</t>
  </si>
  <si>
    <t>unit</t>
  </si>
  <si>
    <t>Fund for the implementation of economic initiatives</t>
  </si>
  <si>
    <t>Boilers</t>
  </si>
  <si>
    <t>Metal ladles</t>
  </si>
  <si>
    <t>Bowls</t>
  </si>
  <si>
    <t>Bags</t>
  </si>
  <si>
    <t>Dozens</t>
  </si>
  <si>
    <t>Transport of materials</t>
  </si>
  <si>
    <t>Honda Generator</t>
  </si>
  <si>
    <t>4'' nails</t>
  </si>
  <si>
    <t xml:space="preserve"> Rocks</t>
  </si>
  <si>
    <t>Transport of materials</t>
  </si>
  <si>
    <t>Labor (masonry, reinforcement and framework)</t>
  </si>
  <si>
    <t>Agricultural Technician (1)</t>
  </si>
  <si>
    <t>Tonne</t>
  </si>
  <si>
    <t>Box</t>
  </si>
  <si>
    <t>Unit</t>
  </si>
  <si>
    <t>Truck</t>
  </si>
  <si>
    <t>Dz</t>
  </si>
  <si>
    <t>Water</t>
  </si>
  <si>
    <t>Paint</t>
  </si>
  <si>
    <t>II - Equipment/Materials and Inputs</t>
  </si>
  <si>
    <t>Processing equipment/tools</t>
  </si>
  <si>
    <t>Inputs</t>
  </si>
  <si>
    <t xml:space="preserve"> Materials and accessories</t>
  </si>
  <si>
    <t xml:space="preserve"> Subtotal</t>
  </si>
  <si>
    <t>Trucks</t>
  </si>
  <si>
    <t>Gravels</t>
  </si>
  <si>
    <t>Wrought iron doors</t>
  </si>
  <si>
    <t>Wrought iron windows</t>
  </si>
  <si>
    <t>Droumes</t>
  </si>
  <si>
    <t>Hardwoods</t>
  </si>
  <si>
    <t>Mud</t>
  </si>
  <si>
    <t>Sands</t>
  </si>
  <si>
    <t>Boards</t>
  </si>
  <si>
    <t>XR150L</t>
  </si>
  <si>
    <t xml:space="preserve"> Honda Motorcycle</t>
  </si>
  <si>
    <t xml:space="preserve"> Women</t>
  </si>
  <si>
    <t>hectares</t>
  </si>
  <si>
    <t xml:space="preserve"> Containers</t>
  </si>
  <si>
    <t>VI - TRAINING</t>
  </si>
  <si>
    <t>TRAINER FEES</t>
  </si>
  <si>
    <t>a) Fruit processing</t>
  </si>
  <si>
    <t>Days</t>
  </si>
  <si>
    <t>`</t>
  </si>
  <si>
    <t>Subtotal -1</t>
  </si>
  <si>
    <t>Year</t>
  </si>
  <si>
    <t>Electric kit</t>
  </si>
  <si>
    <t>Administrator/secretary (1)</t>
  </si>
  <si>
    <t xml:space="preserve"> Cements</t>
  </si>
  <si>
    <t>Iron 1/2</t>
  </si>
  <si>
    <t>3/8 iron</t>
  </si>
  <si>
    <t>Iron 1/4</t>
  </si>
  <si>
    <t xml:space="preserve"> Alligator wires</t>
  </si>
  <si>
    <t xml:space="preserve"> Truck</t>
  </si>
  <si>
    <t>Ramblais</t>
  </si>
  <si>
    <t xml:space="preserve"> Slats for implantation</t>
  </si>
  <si>
    <t xml:space="preserve"> Subtotal</t>
  </si>
  <si>
    <t xml:space="preserve"> V - Construction of the Transformation Unit</t>
  </si>
  <si>
    <t xml:space="preserve"> Dz</t>
  </si>
  <si>
    <t xml:space="preserve"> Implementation</t>
  </si>
  <si>
    <t>Plywood/ rental</t>
  </si>
  <si>
    <t>Processing unit background</t>
  </si>
  <si>
    <t xml:space="preserve"> Complete mill</t>
  </si>
  <si>
    <t>Gardens</t>
  </si>
  <si>
    <t>Detailed budget of the AJIDIA project</t>
  </si>
  <si>
    <t xml:space="preserve"> Duration: 18 months</t>
  </si>
  <si>
    <t>Office Supplies</t>
  </si>
  <si>
    <t>Furniture</t>
  </si>
  <si>
    <t>Agronomist (1)</t>
  </si>
  <si>
    <t>Mobilizer (3)</t>
  </si>
  <si>
    <t>Credit recovery agent (1)</t>
  </si>
  <si>
    <t>Fruit processing technician (2)</t>
  </si>
  <si>
    <t>b) Entrepreneurial / Business management / Stock management</t>
  </si>
  <si>
    <t>c) Soil conservation technique</t>
  </si>
  <si>
    <t>d) Development of female leadership</t>
  </si>
  <si>
    <t>e) Administrative and financial management of GECs</t>
  </si>
  <si>
    <t>f) Organizational Development</t>
  </si>
  <si>
    <t>g) Upgrading data processing and analysis software (10 people)</t>
  </si>
  <si>
    <t>Local exchange (Anse à Foleur)</t>
  </si>
  <si>
    <t>Strengthening GEC funds</t>
  </si>
  <si>
    <t>GEC</t>
  </si>
  <si>
    <t>FRUIT PROCESSING MATERIALS</t>
  </si>
  <si>
    <t>7500 watts</t>
  </si>
  <si>
    <t>Other materials and accessories</t>
  </si>
  <si>
    <t>Electric ovens</t>
  </si>
  <si>
    <t>Tables / Desks</t>
  </si>
  <si>
    <t>Irrigation pump and accessories</t>
  </si>
  <si>
    <t>X- BIOINTENSIVE GARDENS</t>
  </si>
  <si>
    <t>a) Fresh garden / vegetables</t>
  </si>
  <si>
    <t>b) Dry gardens</t>
  </si>
  <si>
    <t xml:space="preserve"> GRAND TOTAL in US$</t>
  </si>
  <si>
    <t>Staff travel and transportation expenses</t>
  </si>
  <si>
    <t>Printer</t>
  </si>
  <si>
    <t>Overhead projector and camera</t>
  </si>
  <si>
    <t>Entrepreneurial / Business management / Stock management (40 people)</t>
  </si>
  <si>
    <t>Female leadership development (90 people)</t>
  </si>
  <si>
    <t>Organizational Development (10 people)</t>
  </si>
  <si>
    <t>Soil conservation technique (35 people)</t>
  </si>
  <si>
    <t>Administrative and financial management of GECs (45 people)</t>
  </si>
  <si>
    <t xml:space="preserve"> Upgrade to data processing and analysis software (20 people)</t>
  </si>
  <si>
    <t>Fruit processing technique (40 people)</t>
  </si>
  <si>
    <t>Year 2</t>
  </si>
  <si>
    <t xml:space="preserve"> blocks 15</t>
  </si>
  <si>
    <t>Roll</t>
  </si>
  <si>
    <t>Buckets</t>
  </si>
  <si>
    <t>Electrical accessories and plumbers</t>
  </si>
  <si>
    <t>Honorary engineer and electrician (1)</t>
  </si>
  <si>
    <t>h) Training coordinator</t>
  </si>
  <si>
    <t>Treatment of 8 hectares of cultivable plots</t>
  </si>
  <si>
    <t>Project: Support for capacity building of 270 deprived families in Gonaïves</t>
  </si>
  <si>
    <t>6 months</t>
  </si>
  <si>
    <r>
      <rPr>
        <b/>
        <sz val="18"/>
        <color theme="1"/>
        <rFont val="Times New Roman"/>
        <family val="1"/>
      </rPr>
      <t xml:space="preserve">                ACTION DES JEUNES INNOVATEURS POUR LE DEVELOPPEMENT INTEGRE DE L'ARTIBONITE
 (AJIDIA)</t>
    </r>
    <r>
      <rPr>
        <b/>
        <sz val="11"/>
        <color theme="1"/>
        <rFont val="Times New Roman"/>
        <family val="1"/>
      </rPr>
      <t xml:space="preserve">
</t>
    </r>
    <r>
      <rPr>
        <b/>
        <sz val="12"/>
        <color theme="1"/>
        <rFont val="Times New Roman"/>
        <family val="1"/>
      </rPr>
      <t xml:space="preserve">Address: 57, Ruelle Michel, 1ere Section Pont Tamarin commune des Gonaïves, Artibonite - Haiti. </t>
    </r>
    <r>
      <rPr>
        <b/>
        <sz val="11"/>
        <color theme="1"/>
        <rFont val="Times New Roman"/>
        <family val="1"/>
      </rPr>
      <t xml:space="preserve">
Tel: (509) 3799-6534 / 3353 – 6930 / 4380 – 2520 / 3269 - 9100 
E-mail: actiondesjeunes7@gmail.com / petithommebrunot@gmail.com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</si>
</sst>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1"/>
      <name val="Times New Roman"/>
      <family val="1"/>
    </font>
    <font>
      <sz val="16"/>
      <color theme="1"/>
      <name val="Times New Roman"/>
      <family val="1"/>
    </font>
    <font>
      <b/>
      <sz val="24"/>
      <color rgb="FF0000CC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b/>
      <sz val="22"/>
      <color theme="1"/>
      <name val="Times New Roman"/>
      <family val="1"/>
    </font>
    <font>
      <b/>
      <sz val="22"/>
      <color rgb="FF0000CC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A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43" fontId="5" fillId="0" borderId="0" xfId="0" applyNumberFormat="1" applyFont="1"/>
    <xf numFmtId="43" fontId="5" fillId="2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 wrapText="1"/>
    </xf>
    <xf numFmtId="0" fontId="13" fillId="0" borderId="0" xfId="0" applyFont="1"/>
    <xf numFmtId="0" fontId="3" fillId="0" borderId="0" xfId="0" applyFont="1"/>
    <xf numFmtId="0" fontId="4" fillId="4" borderId="1" xfId="0" applyFont="1" applyFill="1" applyBorder="1" applyAlignment="1">
      <alignment horizontal="left"/>
    </xf>
    <xf numFmtId="43" fontId="1" fillId="2" borderId="1" xfId="1" applyFont="1" applyFill="1" applyBorder="1" applyAlignment="1">
      <alignment horizontal="center"/>
    </xf>
    <xf numFmtId="43" fontId="12" fillId="2" borderId="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9" fontId="1" fillId="2" borderId="1" xfId="0" applyNumberFormat="1" applyFont="1" applyFill="1" applyBorder="1" applyAlignment="1">
      <alignment horizontal="center"/>
    </xf>
    <xf numFmtId="43" fontId="5" fillId="4" borderId="1" xfId="1" applyFont="1" applyFill="1" applyBorder="1" applyAlignment="1">
      <alignment horizontal="center"/>
    </xf>
    <xf numFmtId="43" fontId="5" fillId="4" borderId="1" xfId="1" applyFont="1" applyFill="1" applyBorder="1" applyAlignment="1">
      <alignment horizontal="center" vertical="center"/>
    </xf>
    <xf numFmtId="43" fontId="4" fillId="4" borderId="1" xfId="1" applyFont="1" applyFill="1" applyBorder="1" applyAlignment="1">
      <alignment horizontal="center" vertical="center"/>
    </xf>
    <xf numFmtId="43" fontId="4" fillId="4" borderId="1" xfId="1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center"/>
    </xf>
    <xf numFmtId="43" fontId="5" fillId="0" borderId="13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3" fontId="9" fillId="2" borderId="1" xfId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43" fontId="4" fillId="4" borderId="13" xfId="1" applyFont="1" applyFill="1" applyBorder="1" applyAlignment="1">
      <alignment vertical="center"/>
    </xf>
    <xf numFmtId="43" fontId="4" fillId="3" borderId="5" xfId="1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  <xf numFmtId="43" fontId="5" fillId="4" borderId="5" xfId="1" applyFont="1" applyFill="1" applyBorder="1" applyAlignment="1">
      <alignment horizontal="center" vertical="center"/>
    </xf>
    <xf numFmtId="43" fontId="5" fillId="2" borderId="5" xfId="1" applyFont="1" applyFill="1" applyBorder="1" applyAlignment="1">
      <alignment horizontal="center"/>
    </xf>
    <xf numFmtId="43" fontId="4" fillId="2" borderId="5" xfId="1" applyFont="1" applyFill="1" applyBorder="1" applyAlignment="1">
      <alignment horizontal="center" vertical="center"/>
    </xf>
    <xf numFmtId="43" fontId="4" fillId="4" borderId="5" xfId="1" applyFont="1" applyFill="1" applyBorder="1" applyAlignment="1">
      <alignment horizontal="center"/>
    </xf>
    <xf numFmtId="43" fontId="4" fillId="2" borderId="5" xfId="1" applyFont="1" applyFill="1" applyBorder="1" applyAlignment="1">
      <alignment horizontal="center"/>
    </xf>
    <xf numFmtId="43" fontId="5" fillId="4" borderId="5" xfId="1" applyFont="1" applyFill="1" applyBorder="1" applyAlignment="1">
      <alignment horizontal="center"/>
    </xf>
    <xf numFmtId="0" fontId="11" fillId="3" borderId="12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/>
    </xf>
    <xf numFmtId="0" fontId="9" fillId="4" borderId="12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16" fontId="1" fillId="2" borderId="12" xfId="0" applyNumberFormat="1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43" fontId="4" fillId="0" borderId="13" xfId="1" applyFont="1" applyBorder="1" applyAlignment="1">
      <alignment horizontal="center" vertical="center"/>
    </xf>
    <xf numFmtId="0" fontId="16" fillId="2" borderId="12" xfId="0" applyFont="1" applyFill="1" applyBorder="1" applyAlignment="1">
      <alignment horizontal="left" wrapText="1"/>
    </xf>
    <xf numFmtId="43" fontId="5" fillId="2" borderId="13" xfId="1" applyFont="1" applyFill="1" applyBorder="1" applyAlignment="1">
      <alignment vertical="center"/>
    </xf>
    <xf numFmtId="43" fontId="4" fillId="2" borderId="13" xfId="1" applyFont="1" applyFill="1" applyBorder="1" applyAlignment="1">
      <alignment vertical="center"/>
    </xf>
    <xf numFmtId="43" fontId="5" fillId="4" borderId="13" xfId="1" applyFont="1" applyFill="1" applyBorder="1" applyAlignment="1">
      <alignment vertical="center"/>
    </xf>
    <xf numFmtId="43" fontId="1" fillId="2" borderId="13" xfId="1" applyFont="1" applyFill="1" applyBorder="1" applyAlignment="1">
      <alignment horizontal="right"/>
    </xf>
    <xf numFmtId="0" fontId="6" fillId="2" borderId="12" xfId="0" applyFont="1" applyFill="1" applyBorder="1" applyAlignment="1">
      <alignment horizontal="left" wrapText="1"/>
    </xf>
    <xf numFmtId="43" fontId="5" fillId="0" borderId="13" xfId="1" applyFont="1" applyBorder="1"/>
    <xf numFmtId="43" fontId="4" fillId="0" borderId="13" xfId="0" applyNumberFormat="1" applyFont="1" applyBorder="1"/>
    <xf numFmtId="43" fontId="4" fillId="2" borderId="13" xfId="1" applyFont="1" applyFill="1" applyBorder="1" applyAlignment="1">
      <alignment horizontal="center" vertical="center"/>
    </xf>
    <xf numFmtId="43" fontId="1" fillId="2" borderId="5" xfId="0" applyNumberFormat="1" applyFont="1" applyFill="1" applyBorder="1" applyAlignment="1">
      <alignment horizontal="center"/>
    </xf>
    <xf numFmtId="43" fontId="12" fillId="2" borderId="5" xfId="1" applyFont="1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43" fontId="1" fillId="2" borderId="1" xfId="1" applyFont="1" applyFill="1" applyBorder="1"/>
    <xf numFmtId="43" fontId="12" fillId="2" borderId="1" xfId="0" applyNumberFormat="1" applyFont="1" applyFill="1" applyBorder="1"/>
    <xf numFmtId="43" fontId="1" fillId="2" borderId="1" xfId="0" applyNumberFormat="1" applyFont="1" applyFill="1" applyBorder="1" applyAlignment="1">
      <alignment horizontal="right"/>
    </xf>
    <xf numFmtId="0" fontId="4" fillId="5" borderId="12" xfId="0" applyFont="1" applyFill="1" applyBorder="1" applyAlignment="1">
      <alignment horizontal="left"/>
    </xf>
    <xf numFmtId="43" fontId="5" fillId="5" borderId="1" xfId="1" applyFont="1" applyFill="1" applyBorder="1" applyAlignment="1">
      <alignment horizontal="center"/>
    </xf>
    <xf numFmtId="43" fontId="4" fillId="5" borderId="5" xfId="1" applyFont="1" applyFill="1" applyBorder="1" applyAlignment="1">
      <alignment horizontal="center"/>
    </xf>
    <xf numFmtId="43" fontId="5" fillId="5" borderId="1" xfId="1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43" fontId="4" fillId="6" borderId="1" xfId="1" applyFont="1" applyFill="1" applyBorder="1" applyAlignment="1">
      <alignment horizontal="center"/>
    </xf>
    <xf numFmtId="43" fontId="4" fillId="6" borderId="5" xfId="1" applyFont="1" applyFill="1" applyBorder="1" applyAlignment="1">
      <alignment horizontal="center"/>
    </xf>
    <xf numFmtId="43" fontId="5" fillId="2" borderId="1" xfId="1" applyFont="1" applyFill="1" applyBorder="1"/>
    <xf numFmtId="43" fontId="12" fillId="2" borderId="1" xfId="1" applyFont="1" applyFill="1" applyBorder="1"/>
    <xf numFmtId="1" fontId="4" fillId="2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1" fontId="5" fillId="2" borderId="1" xfId="1" applyNumberFormat="1" applyFont="1" applyFill="1" applyBorder="1" applyAlignment="1">
      <alignment horizontal="center"/>
    </xf>
    <xf numFmtId="1" fontId="4" fillId="2" borderId="1" xfId="1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" fillId="2" borderId="1" xfId="1" applyNumberFormat="1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" fontId="5" fillId="5" borderId="1" xfId="1" applyNumberFormat="1" applyFont="1" applyFill="1" applyBorder="1" applyAlignment="1">
      <alignment horizontal="center"/>
    </xf>
    <xf numFmtId="1" fontId="5" fillId="4" borderId="1" xfId="1" applyNumberFormat="1" applyFont="1" applyFill="1" applyBorder="1" applyAlignment="1">
      <alignment horizontal="center"/>
    </xf>
    <xf numFmtId="1" fontId="4" fillId="6" borderId="1" xfId="1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0" fontId="16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43" fontId="5" fillId="2" borderId="5" xfId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5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43" fontId="4" fillId="3" borderId="13" xfId="1" applyFont="1" applyFill="1" applyBorder="1" applyAlignment="1">
      <alignment horizontal="center" vertical="center" wrapText="1"/>
    </xf>
    <xf numFmtId="43" fontId="4" fillId="2" borderId="13" xfId="1" applyFont="1" applyFill="1" applyBorder="1" applyAlignment="1">
      <alignment vertical="center" wrapText="1"/>
    </xf>
    <xf numFmtId="43" fontId="5" fillId="5" borderId="13" xfId="1" applyFont="1" applyFill="1" applyBorder="1" applyAlignment="1">
      <alignment vertical="center"/>
    </xf>
    <xf numFmtId="43" fontId="4" fillId="6" borderId="13" xfId="1" applyFont="1" applyFill="1" applyBorder="1" applyAlignment="1">
      <alignment vertical="center"/>
    </xf>
    <xf numFmtId="43" fontId="5" fillId="0" borderId="0" xfId="1" applyFont="1" applyAlignment="1">
      <alignment vertical="center"/>
    </xf>
    <xf numFmtId="1" fontId="10" fillId="2" borderId="15" xfId="0" applyNumberFormat="1" applyFont="1" applyFill="1" applyBorder="1" applyAlignment="1">
      <alignment horizontal="center" vertical="center"/>
    </xf>
    <xf numFmtId="1" fontId="11" fillId="3" borderId="12" xfId="0" applyNumberFormat="1" applyFont="1" applyFill="1" applyBorder="1" applyAlignment="1">
      <alignment horizontal="center" vertical="center"/>
    </xf>
    <xf numFmtId="1" fontId="4" fillId="2" borderId="12" xfId="1" applyNumberFormat="1" applyFont="1" applyFill="1" applyBorder="1" applyAlignment="1">
      <alignment horizontal="center" vertical="center" wrapText="1"/>
    </xf>
    <xf numFmtId="1" fontId="5" fillId="4" borderId="5" xfId="1" applyNumberFormat="1" applyFont="1" applyFill="1" applyBorder="1" applyAlignment="1">
      <alignment horizontal="center"/>
    </xf>
    <xf numFmtId="1" fontId="4" fillId="2" borderId="12" xfId="1" applyNumberFormat="1" applyFont="1" applyFill="1" applyBorder="1" applyAlignment="1">
      <alignment horizontal="center" vertical="center"/>
    </xf>
    <xf numFmtId="1" fontId="4" fillId="2" borderId="6" xfId="1" applyNumberFormat="1" applyFont="1" applyFill="1" applyBorder="1" applyAlignment="1">
      <alignment horizontal="center"/>
    </xf>
    <xf numFmtId="1" fontId="4" fillId="2" borderId="12" xfId="1" applyNumberFormat="1" applyFont="1" applyFill="1" applyBorder="1" applyAlignment="1">
      <alignment horizontal="center"/>
    </xf>
    <xf numFmtId="1" fontId="5" fillId="2" borderId="12" xfId="1" applyNumberFormat="1" applyFont="1" applyFill="1" applyBorder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/>
    </xf>
    <xf numFmtId="1" fontId="12" fillId="2" borderId="12" xfId="0" applyNumberFormat="1" applyFont="1" applyFill="1" applyBorder="1" applyAlignment="1">
      <alignment horizontal="center"/>
    </xf>
    <xf numFmtId="1" fontId="5" fillId="2" borderId="12" xfId="0" applyNumberFormat="1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/>
    </xf>
    <xf numFmtId="1" fontId="5" fillId="5" borderId="1" xfId="1" applyNumberFormat="1" applyFont="1" applyFill="1" applyBorder="1" applyAlignment="1">
      <alignment horizontal="center" vertical="center"/>
    </xf>
    <xf numFmtId="1" fontId="4" fillId="2" borderId="5" xfId="1" applyNumberFormat="1" applyFont="1" applyFill="1" applyBorder="1" applyAlignment="1">
      <alignment horizontal="center"/>
    </xf>
    <xf numFmtId="1" fontId="4" fillId="6" borderId="5" xfId="1" applyNumberFormat="1" applyFont="1" applyFill="1" applyBorder="1" applyAlignment="1">
      <alignment horizontal="center"/>
    </xf>
    <xf numFmtId="1" fontId="5" fillId="2" borderId="5" xfId="1" applyNumberFormat="1" applyFont="1" applyFill="1" applyBorder="1" applyAlignment="1">
      <alignment horizontal="center"/>
    </xf>
    <xf numFmtId="1" fontId="5" fillId="2" borderId="0" xfId="1" applyNumberFormat="1" applyFont="1" applyFill="1" applyAlignment="1">
      <alignment horizontal="center" vertical="center"/>
    </xf>
    <xf numFmtId="43" fontId="7" fillId="7" borderId="1" xfId="1" applyFont="1" applyFill="1" applyBorder="1" applyAlignment="1">
      <alignment horizontal="center" vertical="center"/>
    </xf>
    <xf numFmtId="1" fontId="7" fillId="7" borderId="1" xfId="1" applyNumberFormat="1" applyFont="1" applyFill="1" applyBorder="1" applyAlignment="1">
      <alignment horizontal="center" vertical="center"/>
    </xf>
    <xf numFmtId="43" fontId="17" fillId="7" borderId="5" xfId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9" fillId="0" borderId="0" xfId="0" applyFont="1" applyBorder="1" applyAlignment="1">
      <alignment wrapText="1"/>
    </xf>
    <xf numFmtId="0" fontId="19" fillId="0" borderId="18" xfId="0" applyFont="1" applyBorder="1" applyAlignment="1">
      <alignment wrapText="1"/>
    </xf>
    <xf numFmtId="1" fontId="10" fillId="3" borderId="1" xfId="0" applyNumberFormat="1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17" fillId="4" borderId="12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left"/>
    </xf>
    <xf numFmtId="0" fontId="19" fillId="0" borderId="0" xfId="0" applyFont="1" applyBorder="1" applyAlignment="1">
      <alignment horizontal="center" wrapText="1"/>
    </xf>
    <xf numFmtId="0" fontId="19" fillId="0" borderId="18" xfId="0" applyFont="1" applyBorder="1" applyAlignment="1">
      <alignment horizontal="center" wrapText="1"/>
    </xf>
    <xf numFmtId="43" fontId="9" fillId="3" borderId="10" xfId="1" applyFont="1" applyFill="1" applyBorder="1" applyAlignment="1">
      <alignment horizontal="center" vertical="center"/>
    </xf>
    <xf numFmtId="43" fontId="9" fillId="3" borderId="11" xfId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left"/>
    </xf>
    <xf numFmtId="0" fontId="21" fillId="0" borderId="16" xfId="0" applyFont="1" applyBorder="1" applyAlignment="1">
      <alignment horizontal="left"/>
    </xf>
    <xf numFmtId="43" fontId="10" fillId="2" borderId="3" xfId="1" applyFont="1" applyFill="1" applyBorder="1" applyAlignment="1">
      <alignment horizontal="center" vertical="center"/>
    </xf>
    <xf numFmtId="43" fontId="10" fillId="2" borderId="4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AFFF"/>
      <color rgb="FFFFFF99"/>
      <color rgb="FF0000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0</xdr:col>
      <xdr:colOff>1304925</xdr:colOff>
      <xdr:row>2</xdr:row>
      <xdr:rowOff>158567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1123950" cy="1253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tabSelected="1" zoomScaleNormal="100" workbookViewId="0">
      <selection activeCell="C9" sqref="C9"/>
    </sheetView>
  </sheetViews>
  <sheetFormatPr defaultColWidth="9.140625" defaultRowHeight="20.25" x14ac:dyDescent="0.3"/>
  <cols>
    <col min="1" max="1" width="49.85546875" style="5" customWidth="1"/>
    <col min="2" max="2" width="11.42578125" style="2" customWidth="1"/>
    <col min="3" max="3" width="10.85546875" style="94" bestFit="1" customWidth="1"/>
    <col min="4" max="4" width="14.5703125" style="3" bestFit="1" customWidth="1"/>
    <col min="5" max="5" width="16" style="3" bestFit="1" customWidth="1"/>
    <col min="6" max="6" width="11.42578125" style="125" customWidth="1"/>
    <col min="7" max="7" width="14" style="3" customWidth="1"/>
    <col min="8" max="8" width="16.140625" style="3" customWidth="1"/>
    <col min="9" max="9" width="16.85546875" style="3" customWidth="1"/>
    <col min="10" max="10" width="19.85546875" style="107" customWidth="1"/>
    <col min="11" max="11" width="9.140625" style="10"/>
    <col min="12" max="12" width="15.7109375" style="1" bestFit="1" customWidth="1"/>
    <col min="13" max="13" width="12.7109375" style="1" bestFit="1" customWidth="1"/>
    <col min="14" max="16384" width="9.140625" style="1"/>
  </cols>
  <sheetData>
    <row r="1" spans="1:12" ht="70.5" customHeight="1" x14ac:dyDescent="0.25">
      <c r="A1" s="141" t="s">
        <v>147</v>
      </c>
      <c r="B1" s="141"/>
      <c r="C1" s="141"/>
      <c r="D1" s="141"/>
      <c r="E1" s="141"/>
      <c r="F1" s="141"/>
      <c r="G1" s="141"/>
      <c r="H1" s="141"/>
      <c r="I1" s="141"/>
      <c r="J1" s="141"/>
      <c r="K1" s="130"/>
      <c r="L1" s="130"/>
    </row>
    <row r="2" spans="1:12" ht="15.75" x14ac:dyDescent="0.2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30"/>
      <c r="L2" s="130"/>
    </row>
    <row r="3" spans="1:12" ht="16.5" thickBot="1" x14ac:dyDescent="0.3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31"/>
      <c r="L3" s="131"/>
    </row>
    <row r="4" spans="1:12" ht="31.5" thickTop="1" thickBot="1" x14ac:dyDescent="0.45">
      <c r="A4" s="145" t="s">
        <v>100</v>
      </c>
      <c r="B4" s="146"/>
      <c r="C4" s="146"/>
      <c r="D4" s="146"/>
      <c r="E4" s="146"/>
      <c r="F4" s="146"/>
      <c r="G4" s="146"/>
      <c r="H4" s="146"/>
      <c r="I4" s="146"/>
      <c r="J4" s="147"/>
    </row>
    <row r="5" spans="1:12" ht="27.75" thickBot="1" x14ac:dyDescent="0.4">
      <c r="A5" s="155" t="s">
        <v>145</v>
      </c>
      <c r="B5" s="156"/>
      <c r="C5" s="156"/>
      <c r="D5" s="156"/>
      <c r="E5" s="156"/>
      <c r="F5" s="156"/>
      <c r="G5" s="156"/>
      <c r="H5" s="156"/>
      <c r="I5" s="156"/>
      <c r="J5" s="156"/>
    </row>
    <row r="6" spans="1:12" ht="23.25" customHeight="1" thickBot="1" x14ac:dyDescent="0.35">
      <c r="A6" s="148" t="s">
        <v>101</v>
      </c>
      <c r="B6" s="149"/>
      <c r="C6" s="149"/>
      <c r="D6" s="149"/>
      <c r="E6" s="149"/>
      <c r="F6" s="108"/>
      <c r="G6" s="157"/>
      <c r="H6" s="158"/>
      <c r="I6" s="150"/>
      <c r="J6" s="151"/>
    </row>
    <row r="7" spans="1:12" ht="23.25" customHeight="1" x14ac:dyDescent="0.3">
      <c r="A7" s="23"/>
      <c r="B7" s="152" t="s">
        <v>5</v>
      </c>
      <c r="C7" s="152"/>
      <c r="D7" s="152"/>
      <c r="E7" s="153"/>
      <c r="F7" s="154" t="s">
        <v>146</v>
      </c>
      <c r="G7" s="152"/>
      <c r="H7" s="152"/>
      <c r="I7" s="143" t="s">
        <v>10</v>
      </c>
      <c r="J7" s="144"/>
    </row>
    <row r="8" spans="1:12" ht="31.5" x14ac:dyDescent="0.3">
      <c r="A8" s="46" t="s">
        <v>1</v>
      </c>
      <c r="B8" s="8" t="s">
        <v>0</v>
      </c>
      <c r="C8" s="132" t="s">
        <v>2</v>
      </c>
      <c r="D8" s="9" t="s">
        <v>6</v>
      </c>
      <c r="E8" s="38" t="s">
        <v>7</v>
      </c>
      <c r="F8" s="109" t="s">
        <v>2</v>
      </c>
      <c r="G8" s="9" t="s">
        <v>6</v>
      </c>
      <c r="H8" s="9" t="s">
        <v>7</v>
      </c>
      <c r="I8" s="9" t="s">
        <v>8</v>
      </c>
      <c r="J8" s="103" t="s">
        <v>9</v>
      </c>
    </row>
    <row r="9" spans="1:12" x14ac:dyDescent="0.3">
      <c r="A9" s="27"/>
      <c r="B9" s="25"/>
      <c r="C9" s="81"/>
      <c r="D9" s="26"/>
      <c r="E9" s="39"/>
      <c r="F9" s="110"/>
      <c r="G9" s="26"/>
      <c r="H9" s="26"/>
      <c r="I9" s="26"/>
      <c r="J9" s="104"/>
    </row>
    <row r="10" spans="1:12" ht="18.75" customHeight="1" x14ac:dyDescent="0.3">
      <c r="A10" s="34" t="s">
        <v>4</v>
      </c>
      <c r="B10" s="35"/>
      <c r="C10" s="82"/>
      <c r="D10" s="18"/>
      <c r="E10" s="40"/>
      <c r="F10" s="111"/>
      <c r="G10" s="18"/>
      <c r="H10" s="18"/>
      <c r="I10" s="18"/>
      <c r="J10" s="57"/>
    </row>
    <row r="11" spans="1:12" x14ac:dyDescent="0.3">
      <c r="A11" s="47" t="s">
        <v>11</v>
      </c>
      <c r="B11" s="28" t="s">
        <v>12</v>
      </c>
      <c r="C11" s="83">
        <v>12</v>
      </c>
      <c r="D11" s="21">
        <v>300</v>
      </c>
      <c r="E11" s="41">
        <f t="shared" ref="E11:E15" si="0">C11*D11</f>
        <v>3600</v>
      </c>
      <c r="F11" s="83">
        <v>6</v>
      </c>
      <c r="G11" s="21">
        <v>300</v>
      </c>
      <c r="H11" s="41">
        <f t="shared" ref="H11:H15" si="1">F11*G11</f>
        <v>1800</v>
      </c>
      <c r="I11" s="7">
        <f>E11+H11-J11</f>
        <v>4200</v>
      </c>
      <c r="J11" s="55">
        <v>1200</v>
      </c>
    </row>
    <row r="12" spans="1:12" x14ac:dyDescent="0.3">
      <c r="A12" s="47" t="s">
        <v>13</v>
      </c>
      <c r="B12" s="28" t="s">
        <v>12</v>
      </c>
      <c r="C12" s="83">
        <v>1</v>
      </c>
      <c r="D12" s="21">
        <v>3500</v>
      </c>
      <c r="E12" s="41">
        <f>C12*D12</f>
        <v>3500</v>
      </c>
      <c r="F12" s="83">
        <v>0</v>
      </c>
      <c r="G12" s="21">
        <v>0</v>
      </c>
      <c r="H12" s="41">
        <v>0</v>
      </c>
      <c r="I12" s="7">
        <f t="shared" ref="I12:I16" si="2">E12+H12-J12</f>
        <v>3000</v>
      </c>
      <c r="J12" s="55">
        <v>500</v>
      </c>
    </row>
    <row r="13" spans="1:12" ht="18.75" customHeight="1" x14ac:dyDescent="0.3">
      <c r="A13" s="47" t="s">
        <v>127</v>
      </c>
      <c r="B13" s="28" t="s">
        <v>12</v>
      </c>
      <c r="C13" s="83">
        <v>12</v>
      </c>
      <c r="D13" s="21">
        <v>380</v>
      </c>
      <c r="E13" s="41">
        <f t="shared" si="0"/>
        <v>4560</v>
      </c>
      <c r="F13" s="83">
        <v>6</v>
      </c>
      <c r="G13" s="21">
        <v>380</v>
      </c>
      <c r="H13" s="41">
        <f t="shared" si="1"/>
        <v>2280</v>
      </c>
      <c r="I13" s="7">
        <f t="shared" si="2"/>
        <v>5340</v>
      </c>
      <c r="J13" s="55">
        <v>1500</v>
      </c>
    </row>
    <row r="14" spans="1:12" ht="18.75" customHeight="1" x14ac:dyDescent="0.3">
      <c r="A14" s="47" t="s">
        <v>102</v>
      </c>
      <c r="B14" s="28" t="s">
        <v>12</v>
      </c>
      <c r="C14" s="83">
        <v>12</v>
      </c>
      <c r="D14" s="21">
        <v>430</v>
      </c>
      <c r="E14" s="41">
        <f t="shared" si="0"/>
        <v>5160</v>
      </c>
      <c r="F14" s="83">
        <v>6</v>
      </c>
      <c r="G14" s="21">
        <v>430</v>
      </c>
      <c r="H14" s="41">
        <f t="shared" si="1"/>
        <v>2580</v>
      </c>
      <c r="I14" s="7">
        <f t="shared" si="2"/>
        <v>6240</v>
      </c>
      <c r="J14" s="55">
        <v>1500</v>
      </c>
    </row>
    <row r="15" spans="1:12" ht="18.75" customHeight="1" x14ac:dyDescent="0.3">
      <c r="A15" s="47" t="s">
        <v>14</v>
      </c>
      <c r="B15" s="28" t="s">
        <v>12</v>
      </c>
      <c r="C15" s="83">
        <v>12</v>
      </c>
      <c r="D15" s="21">
        <v>150</v>
      </c>
      <c r="E15" s="41">
        <f t="shared" si="0"/>
        <v>1800</v>
      </c>
      <c r="F15" s="83">
        <v>6</v>
      </c>
      <c r="G15" s="21">
        <v>150</v>
      </c>
      <c r="H15" s="41">
        <f t="shared" si="1"/>
        <v>900</v>
      </c>
      <c r="I15" s="7">
        <f t="shared" si="2"/>
        <v>2300</v>
      </c>
      <c r="J15" s="55">
        <v>400</v>
      </c>
      <c r="L15" s="6" t="s">
        <v>3</v>
      </c>
    </row>
    <row r="16" spans="1:12" ht="18.75" customHeight="1" x14ac:dyDescent="0.3">
      <c r="A16" s="47" t="s">
        <v>15</v>
      </c>
      <c r="B16" s="28" t="s">
        <v>12</v>
      </c>
      <c r="C16" s="83">
        <v>12</v>
      </c>
      <c r="D16" s="21">
        <v>150</v>
      </c>
      <c r="E16" s="41">
        <f>D16*C16</f>
        <v>1800</v>
      </c>
      <c r="F16" s="83">
        <v>6</v>
      </c>
      <c r="G16" s="21">
        <v>150</v>
      </c>
      <c r="H16" s="41">
        <f>G16*F16</f>
        <v>900</v>
      </c>
      <c r="I16" s="7">
        <f t="shared" si="2"/>
        <v>2620</v>
      </c>
      <c r="J16" s="55">
        <v>80</v>
      </c>
    </row>
    <row r="17" spans="1:13" x14ac:dyDescent="0.3">
      <c r="A17" s="47" t="s">
        <v>128</v>
      </c>
      <c r="B17" s="28" t="s">
        <v>12</v>
      </c>
      <c r="C17" s="83">
        <v>1</v>
      </c>
      <c r="D17" s="21">
        <v>500</v>
      </c>
      <c r="E17" s="41">
        <f>D17*C17</f>
        <v>500</v>
      </c>
      <c r="F17" s="83"/>
      <c r="G17" s="21">
        <v>0</v>
      </c>
      <c r="H17" s="41">
        <f>G17*F17</f>
        <v>0</v>
      </c>
      <c r="I17" s="7">
        <f>E17+H17-J17</f>
        <v>500</v>
      </c>
      <c r="J17" s="55">
        <v>0</v>
      </c>
    </row>
    <row r="18" spans="1:13" x14ac:dyDescent="0.3">
      <c r="A18" s="59" t="s">
        <v>80</v>
      </c>
      <c r="B18" s="25"/>
      <c r="C18" s="81"/>
      <c r="D18" s="14"/>
      <c r="E18" s="42">
        <f>E17+E16+E15+E14+E13+E12+E11</f>
        <v>20920</v>
      </c>
      <c r="F18" s="112"/>
      <c r="G18" s="29"/>
      <c r="H18" s="29">
        <f>H17+H16+H15+H14+H13+H12+H11</f>
        <v>8460</v>
      </c>
      <c r="I18" s="29">
        <f>SUM(I11:I17)</f>
        <v>24200</v>
      </c>
      <c r="J18" s="56">
        <f>SUM(J11:J17)</f>
        <v>5180</v>
      </c>
      <c r="L18" s="6" t="s">
        <v>3</v>
      </c>
    </row>
    <row r="19" spans="1:13" x14ac:dyDescent="0.3">
      <c r="A19" s="48" t="s">
        <v>56</v>
      </c>
      <c r="B19" s="36"/>
      <c r="C19" s="84"/>
      <c r="D19" s="20"/>
      <c r="E19" s="43" t="s">
        <v>3</v>
      </c>
      <c r="F19" s="111"/>
      <c r="G19" s="18"/>
      <c r="H19" s="18"/>
      <c r="I19" s="18"/>
      <c r="J19" s="57"/>
      <c r="L19" s="6"/>
    </row>
    <row r="20" spans="1:13" x14ac:dyDescent="0.3">
      <c r="A20" s="47" t="s">
        <v>82</v>
      </c>
      <c r="B20" s="28" t="s">
        <v>81</v>
      </c>
      <c r="C20" s="85">
        <v>1</v>
      </c>
      <c r="D20" s="41">
        <v>4500</v>
      </c>
      <c r="E20" s="24">
        <f>D20*C20</f>
        <v>4500</v>
      </c>
      <c r="F20" s="85">
        <v>0</v>
      </c>
      <c r="G20" s="41">
        <v>0</v>
      </c>
      <c r="H20" s="24">
        <v>0</v>
      </c>
      <c r="I20" s="7">
        <f t="shared" ref="I20:I25" si="3">E20+H20-J20</f>
        <v>4500</v>
      </c>
      <c r="J20" s="55">
        <v>0</v>
      </c>
    </row>
    <row r="21" spans="1:13" x14ac:dyDescent="0.3">
      <c r="A21" s="47" t="s">
        <v>129</v>
      </c>
      <c r="B21" s="28" t="s">
        <v>51</v>
      </c>
      <c r="C21" s="85">
        <v>1</v>
      </c>
      <c r="D21" s="41">
        <v>1600</v>
      </c>
      <c r="E21" s="24">
        <f>D21*C21</f>
        <v>1600</v>
      </c>
      <c r="F21" s="85"/>
      <c r="G21" s="41"/>
      <c r="H21" s="24"/>
      <c r="I21" s="7">
        <f t="shared" si="3"/>
        <v>1600</v>
      </c>
      <c r="J21" s="55"/>
    </row>
    <row r="22" spans="1:13" x14ac:dyDescent="0.3">
      <c r="A22" s="47" t="s">
        <v>16</v>
      </c>
      <c r="B22" s="28" t="s">
        <v>51</v>
      </c>
      <c r="C22" s="85">
        <v>3</v>
      </c>
      <c r="D22" s="41">
        <v>400</v>
      </c>
      <c r="E22" s="24">
        <f>C22*D22</f>
        <v>1200</v>
      </c>
      <c r="F22" s="85">
        <v>0</v>
      </c>
      <c r="G22" s="41">
        <v>0</v>
      </c>
      <c r="H22" s="24">
        <f>F22*G22</f>
        <v>0</v>
      </c>
      <c r="I22" s="7">
        <f t="shared" si="3"/>
        <v>1200</v>
      </c>
      <c r="J22" s="55">
        <v>0</v>
      </c>
      <c r="M22" s="6"/>
    </row>
    <row r="23" spans="1:13" x14ac:dyDescent="0.3">
      <c r="A23" s="32" t="s">
        <v>57</v>
      </c>
      <c r="B23" s="28" t="s">
        <v>51</v>
      </c>
      <c r="C23" s="85">
        <v>1</v>
      </c>
      <c r="D23" s="41">
        <v>3500</v>
      </c>
      <c r="E23" s="24">
        <f>C23*D23</f>
        <v>3500</v>
      </c>
      <c r="F23" s="85">
        <v>0</v>
      </c>
      <c r="G23" s="41">
        <v>0</v>
      </c>
      <c r="H23" s="24">
        <f>F23*G23</f>
        <v>0</v>
      </c>
      <c r="I23" s="7">
        <f t="shared" si="3"/>
        <v>3000</v>
      </c>
      <c r="J23" s="55">
        <v>500</v>
      </c>
    </row>
    <row r="24" spans="1:13" x14ac:dyDescent="0.3">
      <c r="A24" s="32" t="s">
        <v>58</v>
      </c>
      <c r="B24" s="28" t="s">
        <v>81</v>
      </c>
      <c r="C24" s="85">
        <v>1</v>
      </c>
      <c r="D24" s="41">
        <v>3900</v>
      </c>
      <c r="E24" s="24">
        <f>C24*D24</f>
        <v>3900</v>
      </c>
      <c r="F24" s="85">
        <v>0.5</v>
      </c>
      <c r="G24" s="41">
        <v>3900</v>
      </c>
      <c r="H24" s="24">
        <f t="shared" ref="H24:H25" si="4">F24*G24</f>
        <v>1950</v>
      </c>
      <c r="I24" s="7">
        <f t="shared" si="3"/>
        <v>5250</v>
      </c>
      <c r="J24" s="55">
        <v>600</v>
      </c>
    </row>
    <row r="25" spans="1:13" x14ac:dyDescent="0.3">
      <c r="A25" s="32" t="s">
        <v>103</v>
      </c>
      <c r="B25" s="28" t="s">
        <v>81</v>
      </c>
      <c r="C25" s="85">
        <v>1</v>
      </c>
      <c r="D25" s="41">
        <v>5900</v>
      </c>
      <c r="E25" s="24">
        <f>C25*D25</f>
        <v>5900</v>
      </c>
      <c r="F25" s="85">
        <v>0</v>
      </c>
      <c r="G25" s="41">
        <v>0</v>
      </c>
      <c r="H25" s="24">
        <f t="shared" si="4"/>
        <v>0</v>
      </c>
      <c r="I25" s="7">
        <f t="shared" si="3"/>
        <v>4700</v>
      </c>
      <c r="J25" s="55">
        <v>1200</v>
      </c>
    </row>
    <row r="26" spans="1:13" x14ac:dyDescent="0.3">
      <c r="A26" s="32" t="s">
        <v>59</v>
      </c>
      <c r="B26" s="28" t="s">
        <v>51</v>
      </c>
      <c r="C26" s="85">
        <v>1</v>
      </c>
      <c r="D26" s="41">
        <v>3200</v>
      </c>
      <c r="E26" s="24">
        <f>C26*D26</f>
        <v>3200</v>
      </c>
      <c r="F26" s="85">
        <v>0</v>
      </c>
      <c r="G26" s="41">
        <v>0</v>
      </c>
      <c r="H26" s="24">
        <v>0</v>
      </c>
      <c r="I26" s="7">
        <f>E26+G26-J26</f>
        <v>2000</v>
      </c>
      <c r="J26" s="55">
        <v>1200</v>
      </c>
      <c r="L26" s="6" t="s">
        <v>3</v>
      </c>
    </row>
    <row r="27" spans="1:13" x14ac:dyDescent="0.3">
      <c r="A27" s="27" t="s">
        <v>25</v>
      </c>
      <c r="B27" s="30" t="s">
        <v>3</v>
      </c>
      <c r="C27" s="86"/>
      <c r="D27" s="44"/>
      <c r="E27" s="53">
        <f>SUM(E20:E26)</f>
        <v>23800</v>
      </c>
      <c r="F27" s="113"/>
      <c r="G27" s="29"/>
      <c r="H27" s="29">
        <f>SUM(H20:H26)</f>
        <v>1950</v>
      </c>
      <c r="I27" s="29">
        <f>SUM(I20:I26)</f>
        <v>22250</v>
      </c>
      <c r="J27" s="56">
        <f>SUM(J20:J26)</f>
        <v>3500</v>
      </c>
    </row>
    <row r="28" spans="1:13" x14ac:dyDescent="0.3">
      <c r="A28" s="48" t="s">
        <v>18</v>
      </c>
      <c r="B28" s="36"/>
      <c r="C28" s="84"/>
      <c r="D28" s="20"/>
      <c r="E28" s="43"/>
      <c r="F28" s="111"/>
      <c r="G28" s="18"/>
      <c r="H28" s="18"/>
      <c r="I28" s="18"/>
      <c r="J28" s="57"/>
    </row>
    <row r="29" spans="1:13" x14ac:dyDescent="0.3">
      <c r="A29" s="47" t="s">
        <v>19</v>
      </c>
      <c r="B29" s="28" t="s">
        <v>20</v>
      </c>
      <c r="C29" s="85">
        <v>13</v>
      </c>
      <c r="D29" s="41">
        <v>600</v>
      </c>
      <c r="E29" s="24">
        <f t="shared" ref="E29:E34" si="5">C29*D29</f>
        <v>7800</v>
      </c>
      <c r="F29" s="85">
        <v>6</v>
      </c>
      <c r="G29" s="41">
        <v>600</v>
      </c>
      <c r="H29" s="24">
        <f>F29*G29</f>
        <v>3600</v>
      </c>
      <c r="I29" s="7">
        <f>E29+H29-J29</f>
        <v>11000</v>
      </c>
      <c r="J29" s="55">
        <v>400</v>
      </c>
      <c r="L29" s="6" t="s">
        <v>3</v>
      </c>
    </row>
    <row r="30" spans="1:13" s="4" customFormat="1" x14ac:dyDescent="0.3">
      <c r="A30" s="47" t="s">
        <v>21</v>
      </c>
      <c r="B30" s="28" t="s">
        <v>20</v>
      </c>
      <c r="C30" s="85">
        <v>13</v>
      </c>
      <c r="D30" s="41">
        <v>350</v>
      </c>
      <c r="E30" s="24">
        <f t="shared" si="5"/>
        <v>4550</v>
      </c>
      <c r="F30" s="85">
        <v>6</v>
      </c>
      <c r="G30" s="41">
        <v>350</v>
      </c>
      <c r="H30" s="24">
        <f>F30*G30</f>
        <v>2100</v>
      </c>
      <c r="I30" s="7">
        <f t="shared" ref="I30:I33" si="6">E30+H30-J30</f>
        <v>6350</v>
      </c>
      <c r="J30" s="55">
        <v>300</v>
      </c>
      <c r="K30" s="11"/>
    </row>
    <row r="31" spans="1:13" x14ac:dyDescent="0.3">
      <c r="A31" s="47" t="s">
        <v>104</v>
      </c>
      <c r="B31" s="28" t="s">
        <v>20</v>
      </c>
      <c r="C31" s="85">
        <v>13</v>
      </c>
      <c r="D31" s="41">
        <v>400</v>
      </c>
      <c r="E31" s="24">
        <f t="shared" si="5"/>
        <v>5200</v>
      </c>
      <c r="F31" s="85">
        <v>6</v>
      </c>
      <c r="G31" s="41">
        <v>400</v>
      </c>
      <c r="H31" s="24">
        <f>F31*G31</f>
        <v>2400</v>
      </c>
      <c r="I31" s="7">
        <f t="shared" si="6"/>
        <v>7400</v>
      </c>
      <c r="J31" s="55">
        <v>200</v>
      </c>
    </row>
    <row r="32" spans="1:13" x14ac:dyDescent="0.3">
      <c r="A32" s="47" t="s">
        <v>106</v>
      </c>
      <c r="B32" s="28" t="s">
        <v>20</v>
      </c>
      <c r="C32" s="85">
        <v>13</v>
      </c>
      <c r="D32" s="41">
        <v>350</v>
      </c>
      <c r="E32" s="24">
        <f t="shared" si="5"/>
        <v>4550</v>
      </c>
      <c r="F32" s="85">
        <v>6</v>
      </c>
      <c r="G32" s="41">
        <v>350</v>
      </c>
      <c r="H32" s="24">
        <v>300</v>
      </c>
      <c r="I32" s="7">
        <f t="shared" si="6"/>
        <v>4700</v>
      </c>
      <c r="J32" s="55">
        <v>150</v>
      </c>
    </row>
    <row r="33" spans="1:13" x14ac:dyDescent="0.3">
      <c r="A33" s="47" t="s">
        <v>83</v>
      </c>
      <c r="B33" s="28" t="s">
        <v>20</v>
      </c>
      <c r="C33" s="85">
        <v>13</v>
      </c>
      <c r="D33" s="41">
        <v>420</v>
      </c>
      <c r="E33" s="24">
        <f t="shared" si="5"/>
        <v>5460</v>
      </c>
      <c r="F33" s="85">
        <v>6</v>
      </c>
      <c r="G33" s="41">
        <v>420</v>
      </c>
      <c r="H33" s="24">
        <f>F33*G33</f>
        <v>2520</v>
      </c>
      <c r="I33" s="7">
        <f t="shared" si="6"/>
        <v>7530</v>
      </c>
      <c r="J33" s="55">
        <v>450</v>
      </c>
    </row>
    <row r="34" spans="1:13" x14ac:dyDescent="0.3">
      <c r="A34" s="47" t="s">
        <v>22</v>
      </c>
      <c r="B34" s="28" t="s">
        <v>20</v>
      </c>
      <c r="C34" s="85">
        <v>13</v>
      </c>
      <c r="D34" s="41">
        <v>500</v>
      </c>
      <c r="E34" s="60">
        <f t="shared" si="5"/>
        <v>6500</v>
      </c>
      <c r="F34" s="85">
        <v>6</v>
      </c>
      <c r="G34" s="41">
        <v>500</v>
      </c>
      <c r="H34" s="60">
        <f>F34*G34</f>
        <v>3000</v>
      </c>
      <c r="I34" s="7">
        <f>E34+H34-J34</f>
        <v>8820</v>
      </c>
      <c r="J34" s="55">
        <v>680</v>
      </c>
    </row>
    <row r="35" spans="1:13" x14ac:dyDescent="0.3">
      <c r="A35" s="27" t="s">
        <v>60</v>
      </c>
      <c r="B35" s="30"/>
      <c r="C35" s="86" t="s">
        <v>3</v>
      </c>
      <c r="D35" s="44" t="s">
        <v>3</v>
      </c>
      <c r="E35" s="61">
        <f>SUM(E29:E34)</f>
        <v>34060</v>
      </c>
      <c r="F35" s="114"/>
      <c r="G35" s="29"/>
      <c r="H35" s="29">
        <f>SUM(H29:H34)</f>
        <v>13920</v>
      </c>
      <c r="I35" s="29">
        <f>SUM(I29:I34)</f>
        <v>45800</v>
      </c>
      <c r="J35" s="56">
        <f>SUM(J29:J34)</f>
        <v>2180</v>
      </c>
    </row>
    <row r="36" spans="1:13" x14ac:dyDescent="0.3">
      <c r="A36" s="48" t="s">
        <v>23</v>
      </c>
      <c r="B36" s="36"/>
      <c r="C36" s="84"/>
      <c r="D36" s="20"/>
      <c r="E36" s="43"/>
      <c r="F36" s="111"/>
      <c r="G36" s="19"/>
      <c r="H36" s="19"/>
      <c r="I36" s="19"/>
      <c r="J36" s="37"/>
      <c r="L36" s="6" t="s">
        <v>3</v>
      </c>
    </row>
    <row r="37" spans="1:13" x14ac:dyDescent="0.3">
      <c r="A37" s="47" t="s">
        <v>105</v>
      </c>
      <c r="B37" s="28" t="s">
        <v>20</v>
      </c>
      <c r="C37" s="85">
        <v>12</v>
      </c>
      <c r="D37" s="41">
        <v>800</v>
      </c>
      <c r="E37" s="41">
        <f>C37*D37</f>
        <v>9600</v>
      </c>
      <c r="F37" s="115">
        <v>0</v>
      </c>
      <c r="G37" s="31">
        <v>0</v>
      </c>
      <c r="H37" s="7">
        <f>F37*G37</f>
        <v>0</v>
      </c>
      <c r="I37" s="41">
        <f>E37+H37-J37</f>
        <v>9150</v>
      </c>
      <c r="J37" s="55">
        <v>450</v>
      </c>
    </row>
    <row r="38" spans="1:13" x14ac:dyDescent="0.3">
      <c r="A38" s="47" t="s">
        <v>107</v>
      </c>
      <c r="B38" s="28" t="s">
        <v>20</v>
      </c>
      <c r="C38" s="85">
        <v>12</v>
      </c>
      <c r="D38" s="41">
        <v>600</v>
      </c>
      <c r="E38" s="41">
        <f>C38*D38</f>
        <v>7200</v>
      </c>
      <c r="F38" s="115">
        <v>6</v>
      </c>
      <c r="G38" s="79">
        <v>600</v>
      </c>
      <c r="H38" s="7">
        <f t="shared" ref="H38:H39" si="7">F38*G38</f>
        <v>3600</v>
      </c>
      <c r="I38" s="41">
        <f t="shared" ref="I38" si="8">E38+H38-J38</f>
        <v>10670</v>
      </c>
      <c r="J38" s="55">
        <v>130</v>
      </c>
    </row>
    <row r="39" spans="1:13" x14ac:dyDescent="0.3">
      <c r="A39" s="32" t="s">
        <v>48</v>
      </c>
      <c r="B39" s="28" t="s">
        <v>20</v>
      </c>
      <c r="C39" s="85">
        <v>12</v>
      </c>
      <c r="D39" s="41">
        <v>370</v>
      </c>
      <c r="E39" s="41">
        <f>C39*D39</f>
        <v>4440</v>
      </c>
      <c r="F39" s="115">
        <v>0</v>
      </c>
      <c r="G39" s="79">
        <v>0</v>
      </c>
      <c r="H39" s="7">
        <f t="shared" si="7"/>
        <v>0</v>
      </c>
      <c r="I39" s="41">
        <f>E39+H39-J39</f>
        <v>4440</v>
      </c>
      <c r="J39" s="55">
        <v>0</v>
      </c>
    </row>
    <row r="40" spans="1:13" x14ac:dyDescent="0.3">
      <c r="A40" s="27" t="s">
        <v>25</v>
      </c>
      <c r="B40" s="30" t="s">
        <v>3</v>
      </c>
      <c r="C40" s="86"/>
      <c r="D40" s="44" t="s">
        <v>3</v>
      </c>
      <c r="E40" s="44">
        <f>E39+E38+E37</f>
        <v>21240</v>
      </c>
      <c r="F40" s="112">
        <v>0</v>
      </c>
      <c r="G40" s="29">
        <v>0</v>
      </c>
      <c r="H40" s="29">
        <f>SUM(H37:H39)</f>
        <v>3600</v>
      </c>
      <c r="I40" s="44">
        <f>SUM(I37:I39)</f>
        <v>24260</v>
      </c>
      <c r="J40" s="62">
        <f>SUM(J37:J39)</f>
        <v>580</v>
      </c>
    </row>
    <row r="41" spans="1:13" s="4" customFormat="1" x14ac:dyDescent="0.3">
      <c r="A41" s="48" t="s">
        <v>93</v>
      </c>
      <c r="B41" s="36"/>
      <c r="C41" s="84"/>
      <c r="D41" s="20"/>
      <c r="E41" s="43"/>
      <c r="F41" s="111"/>
      <c r="G41" s="18"/>
      <c r="H41" s="18"/>
      <c r="I41" s="18"/>
      <c r="J41" s="57"/>
      <c r="K41" s="11"/>
    </row>
    <row r="42" spans="1:13" s="4" customFormat="1" x14ac:dyDescent="0.3">
      <c r="A42" s="50" t="s">
        <v>84</v>
      </c>
      <c r="B42" s="15" t="s">
        <v>40</v>
      </c>
      <c r="C42" s="87">
        <v>300</v>
      </c>
      <c r="D42" s="13">
        <v>15</v>
      </c>
      <c r="E42" s="63">
        <f>C42*D42</f>
        <v>4500</v>
      </c>
      <c r="F42" s="116">
        <v>200</v>
      </c>
      <c r="G42" s="65">
        <v>15</v>
      </c>
      <c r="H42" s="65">
        <f>F42*G42</f>
        <v>3000</v>
      </c>
      <c r="I42" s="68">
        <f>H42+E42-J42</f>
        <v>6900</v>
      </c>
      <c r="J42" s="58">
        <v>600</v>
      </c>
      <c r="K42" s="11"/>
    </row>
    <row r="43" spans="1:13" x14ac:dyDescent="0.3">
      <c r="A43" s="50" t="s">
        <v>85</v>
      </c>
      <c r="B43" s="15" t="s">
        <v>49</v>
      </c>
      <c r="C43" s="87">
        <v>4</v>
      </c>
      <c r="D43" s="7">
        <v>780</v>
      </c>
      <c r="E43" s="63">
        <f t="shared" ref="E43:E66" si="9">C43*D43</f>
        <v>3120</v>
      </c>
      <c r="F43" s="116">
        <v>2</v>
      </c>
      <c r="G43" s="65">
        <v>780</v>
      </c>
      <c r="H43" s="65">
        <f t="shared" ref="H43:H66" si="10">F43*G43</f>
        <v>1560</v>
      </c>
      <c r="I43" s="68">
        <f t="shared" ref="I43:I66" si="11">H43+E43-J43</f>
        <v>4560</v>
      </c>
      <c r="J43" s="58">
        <v>120</v>
      </c>
    </row>
    <row r="44" spans="1:13" x14ac:dyDescent="0.3">
      <c r="A44" s="50" t="s">
        <v>86</v>
      </c>
      <c r="B44" s="15" t="s">
        <v>49</v>
      </c>
      <c r="C44" s="87">
        <v>2</v>
      </c>
      <c r="D44" s="13">
        <v>780</v>
      </c>
      <c r="E44" s="63">
        <f t="shared" si="9"/>
        <v>1560</v>
      </c>
      <c r="F44" s="116">
        <v>0</v>
      </c>
      <c r="G44" s="65">
        <v>0</v>
      </c>
      <c r="H44" s="65">
        <f t="shared" si="10"/>
        <v>0</v>
      </c>
      <c r="I44" s="68">
        <f t="shared" si="11"/>
        <v>1560</v>
      </c>
      <c r="J44" s="58">
        <v>0</v>
      </c>
      <c r="L44" s="6"/>
      <c r="M44" s="6"/>
    </row>
    <row r="45" spans="1:13" s="4" customFormat="1" x14ac:dyDescent="0.3">
      <c r="A45" s="51" t="s">
        <v>87</v>
      </c>
      <c r="B45" s="15" t="s">
        <v>49</v>
      </c>
      <c r="C45" s="87">
        <v>1</v>
      </c>
      <c r="D45" s="13">
        <v>320</v>
      </c>
      <c r="E45" s="63">
        <f t="shared" si="9"/>
        <v>320</v>
      </c>
      <c r="F45" s="116">
        <v>0</v>
      </c>
      <c r="G45" s="65">
        <v>0</v>
      </c>
      <c r="H45" s="65">
        <f t="shared" si="10"/>
        <v>0</v>
      </c>
      <c r="I45" s="68">
        <f t="shared" si="11"/>
        <v>320</v>
      </c>
      <c r="J45" s="58">
        <v>0</v>
      </c>
      <c r="K45" s="11"/>
    </row>
    <row r="46" spans="1:13" x14ac:dyDescent="0.3">
      <c r="A46" s="51" t="s">
        <v>44</v>
      </c>
      <c r="B46" s="15" t="s">
        <v>50</v>
      </c>
      <c r="C46" s="87">
        <v>1</v>
      </c>
      <c r="D46" s="13">
        <v>30</v>
      </c>
      <c r="E46" s="63">
        <f t="shared" si="9"/>
        <v>30</v>
      </c>
      <c r="F46" s="116">
        <v>0</v>
      </c>
      <c r="G46" s="65">
        <v>0</v>
      </c>
      <c r="H46" s="65">
        <f t="shared" si="10"/>
        <v>0</v>
      </c>
      <c r="I46" s="68">
        <f t="shared" si="11"/>
        <v>0</v>
      </c>
      <c r="J46" s="58">
        <v>30</v>
      </c>
      <c r="M46" s="6"/>
    </row>
    <row r="47" spans="1:13" x14ac:dyDescent="0.3">
      <c r="A47" s="50" t="s">
        <v>138</v>
      </c>
      <c r="B47" s="15" t="s">
        <v>51</v>
      </c>
      <c r="C47" s="87">
        <v>3500</v>
      </c>
      <c r="D47" s="13">
        <v>1.5</v>
      </c>
      <c r="E47" s="63">
        <f t="shared" si="9"/>
        <v>5250</v>
      </c>
      <c r="F47" s="116">
        <v>0</v>
      </c>
      <c r="G47" s="65">
        <v>0</v>
      </c>
      <c r="H47" s="65">
        <f t="shared" si="10"/>
        <v>0</v>
      </c>
      <c r="I47" s="68">
        <f t="shared" si="11"/>
        <v>5250</v>
      </c>
      <c r="J47" s="58">
        <v>0</v>
      </c>
    </row>
    <row r="48" spans="1:13" x14ac:dyDescent="0.3">
      <c r="A48" s="50" t="s">
        <v>62</v>
      </c>
      <c r="B48" s="15" t="s">
        <v>52</v>
      </c>
      <c r="C48" s="87">
        <v>4</v>
      </c>
      <c r="D48" s="13">
        <v>250</v>
      </c>
      <c r="E48" s="63">
        <f t="shared" si="9"/>
        <v>1000</v>
      </c>
      <c r="F48" s="116">
        <v>0</v>
      </c>
      <c r="G48" s="65"/>
      <c r="H48" s="65">
        <f t="shared" si="10"/>
        <v>0</v>
      </c>
      <c r="I48" s="68">
        <f t="shared" si="11"/>
        <v>1000</v>
      </c>
      <c r="J48" s="58">
        <v>0</v>
      </c>
    </row>
    <row r="49" spans="1:13" x14ac:dyDescent="0.3">
      <c r="A49" s="50" t="s">
        <v>45</v>
      </c>
      <c r="B49" s="15" t="s">
        <v>61</v>
      </c>
      <c r="C49" s="87">
        <v>10</v>
      </c>
      <c r="D49" s="13">
        <v>200</v>
      </c>
      <c r="E49" s="63">
        <f t="shared" si="9"/>
        <v>2000</v>
      </c>
      <c r="F49" s="116">
        <v>0</v>
      </c>
      <c r="G49" s="65">
        <v>0</v>
      </c>
      <c r="H49" s="65">
        <f t="shared" si="10"/>
        <v>0</v>
      </c>
      <c r="I49" s="68">
        <f t="shared" si="11"/>
        <v>2000</v>
      </c>
      <c r="J49" s="58">
        <v>0</v>
      </c>
    </row>
    <row r="50" spans="1:13" x14ac:dyDescent="0.3">
      <c r="A50" s="50" t="s">
        <v>91</v>
      </c>
      <c r="B50" s="15" t="s">
        <v>51</v>
      </c>
      <c r="C50" s="87">
        <v>15</v>
      </c>
      <c r="D50" s="13">
        <v>15</v>
      </c>
      <c r="E50" s="63">
        <f t="shared" si="9"/>
        <v>225</v>
      </c>
      <c r="F50" s="116">
        <v>0</v>
      </c>
      <c r="G50" s="65">
        <v>0</v>
      </c>
      <c r="H50" s="65">
        <f t="shared" si="10"/>
        <v>0</v>
      </c>
      <c r="I50" s="68">
        <f t="shared" si="11"/>
        <v>205</v>
      </c>
      <c r="J50" s="58">
        <v>20</v>
      </c>
    </row>
    <row r="51" spans="1:13" x14ac:dyDescent="0.3">
      <c r="A51" s="50" t="s">
        <v>88</v>
      </c>
      <c r="B51" s="15" t="s">
        <v>139</v>
      </c>
      <c r="C51" s="87">
        <v>3</v>
      </c>
      <c r="D51" s="13">
        <v>90</v>
      </c>
      <c r="E51" s="63">
        <f t="shared" si="9"/>
        <v>270</v>
      </c>
      <c r="F51" s="116">
        <v>1</v>
      </c>
      <c r="G51" s="65"/>
      <c r="H51" s="65">
        <f t="shared" si="10"/>
        <v>0</v>
      </c>
      <c r="I51" s="68">
        <f t="shared" si="11"/>
        <v>270</v>
      </c>
      <c r="J51" s="58">
        <v>0</v>
      </c>
    </row>
    <row r="52" spans="1:13" x14ac:dyDescent="0.3">
      <c r="A52" s="50" t="s">
        <v>68</v>
      </c>
      <c r="B52" s="15" t="s">
        <v>89</v>
      </c>
      <c r="C52" s="87">
        <v>8</v>
      </c>
      <c r="D52" s="13">
        <v>190</v>
      </c>
      <c r="E52" s="63">
        <f t="shared" si="9"/>
        <v>1520</v>
      </c>
      <c r="F52" s="116">
        <v>9</v>
      </c>
      <c r="G52" s="65">
        <v>190</v>
      </c>
      <c r="H52" s="65">
        <f t="shared" si="10"/>
        <v>1710</v>
      </c>
      <c r="I52" s="68">
        <f t="shared" si="11"/>
        <v>3230</v>
      </c>
      <c r="J52" s="58">
        <v>0</v>
      </c>
    </row>
    <row r="53" spans="1:13" x14ac:dyDescent="0.3">
      <c r="A53" s="50" t="s">
        <v>90</v>
      </c>
      <c r="B53" s="15" t="s">
        <v>52</v>
      </c>
      <c r="C53" s="87">
        <v>5</v>
      </c>
      <c r="D53" s="13">
        <v>140</v>
      </c>
      <c r="E53" s="63">
        <f t="shared" si="9"/>
        <v>700</v>
      </c>
      <c r="F53" s="116">
        <v>0</v>
      </c>
      <c r="G53" s="65">
        <v>0</v>
      </c>
      <c r="H53" s="65">
        <f t="shared" si="10"/>
        <v>0</v>
      </c>
      <c r="I53" s="68">
        <f t="shared" si="11"/>
        <v>700</v>
      </c>
      <c r="J53" s="58">
        <v>0</v>
      </c>
    </row>
    <row r="54" spans="1:13" ht="21.75" customHeight="1" x14ac:dyDescent="0.3">
      <c r="A54" s="50" t="s">
        <v>55</v>
      </c>
      <c r="B54" s="15" t="s">
        <v>140</v>
      </c>
      <c r="C54" s="87">
        <v>0.01</v>
      </c>
      <c r="D54" s="13">
        <v>0</v>
      </c>
      <c r="E54" s="63">
        <f>C54*D54</f>
        <v>0</v>
      </c>
      <c r="F54" s="116">
        <v>8</v>
      </c>
      <c r="G54" s="65">
        <v>120</v>
      </c>
      <c r="H54" s="65">
        <f t="shared" si="10"/>
        <v>960</v>
      </c>
      <c r="I54" s="68">
        <f t="shared" si="11"/>
        <v>960</v>
      </c>
      <c r="J54" s="58">
        <v>0</v>
      </c>
    </row>
    <row r="55" spans="1:13" x14ac:dyDescent="0.3">
      <c r="A55" s="50" t="s">
        <v>63</v>
      </c>
      <c r="B55" s="15" t="s">
        <v>51</v>
      </c>
      <c r="C55" s="87">
        <v>0.01</v>
      </c>
      <c r="D55" s="13">
        <v>0</v>
      </c>
      <c r="E55" s="63">
        <f t="shared" si="9"/>
        <v>0</v>
      </c>
      <c r="F55" s="116">
        <v>4</v>
      </c>
      <c r="G55" s="65">
        <v>180</v>
      </c>
      <c r="H55" s="65">
        <f t="shared" si="10"/>
        <v>720</v>
      </c>
      <c r="I55" s="68">
        <f t="shared" si="11"/>
        <v>670</v>
      </c>
      <c r="J55" s="58">
        <v>50</v>
      </c>
    </row>
    <row r="56" spans="1:13" x14ac:dyDescent="0.3">
      <c r="A56" s="50" t="s">
        <v>64</v>
      </c>
      <c r="B56" s="15" t="s">
        <v>51</v>
      </c>
      <c r="C56" s="87">
        <v>0.01</v>
      </c>
      <c r="D56" s="13">
        <v>0</v>
      </c>
      <c r="E56" s="63">
        <f t="shared" si="9"/>
        <v>0</v>
      </c>
      <c r="F56" s="116">
        <v>6</v>
      </c>
      <c r="G56" s="65">
        <v>90</v>
      </c>
      <c r="H56" s="65">
        <f t="shared" si="10"/>
        <v>540</v>
      </c>
      <c r="I56" s="68">
        <f t="shared" si="11"/>
        <v>540</v>
      </c>
      <c r="J56" s="58">
        <v>0</v>
      </c>
    </row>
    <row r="57" spans="1:13" x14ac:dyDescent="0.3">
      <c r="A57" s="50" t="s">
        <v>66</v>
      </c>
      <c r="B57" s="15" t="s">
        <v>53</v>
      </c>
      <c r="C57" s="88">
        <v>4</v>
      </c>
      <c r="D57" s="13">
        <v>35</v>
      </c>
      <c r="E57" s="63">
        <f t="shared" si="9"/>
        <v>140</v>
      </c>
      <c r="F57" s="116">
        <v>0</v>
      </c>
      <c r="G57" s="65">
        <v>0</v>
      </c>
      <c r="H57" s="65">
        <f t="shared" si="10"/>
        <v>0</v>
      </c>
      <c r="I57" s="68">
        <f t="shared" si="11"/>
        <v>140</v>
      </c>
      <c r="J57" s="58">
        <v>0</v>
      </c>
      <c r="M57" s="6"/>
    </row>
    <row r="58" spans="1:13" x14ac:dyDescent="0.3">
      <c r="A58" s="50" t="s">
        <v>67</v>
      </c>
      <c r="B58" s="15" t="s">
        <v>51</v>
      </c>
      <c r="C58" s="88">
        <v>3</v>
      </c>
      <c r="D58" s="13">
        <v>120</v>
      </c>
      <c r="E58" s="63">
        <f t="shared" si="9"/>
        <v>360</v>
      </c>
      <c r="F58" s="116">
        <v>0</v>
      </c>
      <c r="G58" s="65">
        <v>0</v>
      </c>
      <c r="H58" s="65">
        <f t="shared" si="10"/>
        <v>0</v>
      </c>
      <c r="I58" s="68">
        <f t="shared" si="11"/>
        <v>360</v>
      </c>
      <c r="J58" s="58">
        <v>0</v>
      </c>
    </row>
    <row r="59" spans="1:13" x14ac:dyDescent="0.3">
      <c r="A59" s="50" t="s">
        <v>54</v>
      </c>
      <c r="B59" s="15" t="s">
        <v>65</v>
      </c>
      <c r="C59" s="88">
        <v>250</v>
      </c>
      <c r="D59" s="13">
        <v>6</v>
      </c>
      <c r="E59" s="63">
        <f t="shared" si="9"/>
        <v>1500</v>
      </c>
      <c r="F59" s="116">
        <v>150</v>
      </c>
      <c r="G59" s="65">
        <v>6</v>
      </c>
      <c r="H59" s="65">
        <f t="shared" si="10"/>
        <v>900</v>
      </c>
      <c r="I59" s="68">
        <f t="shared" si="11"/>
        <v>1200</v>
      </c>
      <c r="J59" s="58">
        <v>1200</v>
      </c>
    </row>
    <row r="60" spans="1:13" x14ac:dyDescent="0.3">
      <c r="A60" s="50" t="s">
        <v>69</v>
      </c>
      <c r="B60" s="15" t="s">
        <v>94</v>
      </c>
      <c r="C60" s="88">
        <v>3</v>
      </c>
      <c r="D60" s="13">
        <v>130</v>
      </c>
      <c r="E60" s="63">
        <f t="shared" si="9"/>
        <v>390</v>
      </c>
      <c r="F60" s="116">
        <v>0</v>
      </c>
      <c r="G60" s="65">
        <v>0</v>
      </c>
      <c r="H60" s="65">
        <f t="shared" si="10"/>
        <v>0</v>
      </c>
      <c r="I60" s="68">
        <f t="shared" si="11"/>
        <v>390</v>
      </c>
      <c r="J60" s="58">
        <v>0</v>
      </c>
    </row>
    <row r="61" spans="1:13" x14ac:dyDescent="0.3">
      <c r="A61" s="50" t="s">
        <v>96</v>
      </c>
      <c r="B61" s="15">
        <v>0</v>
      </c>
      <c r="C61" s="88">
        <v>0</v>
      </c>
      <c r="D61" s="13">
        <v>0</v>
      </c>
      <c r="E61" s="63">
        <f t="shared" si="9"/>
        <v>0</v>
      </c>
      <c r="F61" s="116">
        <v>1</v>
      </c>
      <c r="G61" s="65">
        <v>2400</v>
      </c>
      <c r="H61" s="65">
        <f t="shared" si="10"/>
        <v>2400</v>
      </c>
      <c r="I61" s="68">
        <f t="shared" si="11"/>
        <v>1600</v>
      </c>
      <c r="J61" s="58">
        <v>800</v>
      </c>
    </row>
    <row r="62" spans="1:13" x14ac:dyDescent="0.3">
      <c r="A62" s="50" t="s">
        <v>46</v>
      </c>
      <c r="B62" s="15" t="s">
        <v>51</v>
      </c>
      <c r="C62" s="88">
        <v>1</v>
      </c>
      <c r="D62" s="13">
        <v>2500</v>
      </c>
      <c r="E62" s="63">
        <f t="shared" si="9"/>
        <v>2500</v>
      </c>
      <c r="F62" s="116">
        <v>1</v>
      </c>
      <c r="G62" s="65">
        <v>1200</v>
      </c>
      <c r="H62" s="65">
        <f t="shared" si="10"/>
        <v>1200</v>
      </c>
      <c r="I62" s="68">
        <f t="shared" si="11"/>
        <v>3200</v>
      </c>
      <c r="J62" s="58">
        <v>500</v>
      </c>
      <c r="L62" s="6" t="s">
        <v>3</v>
      </c>
    </row>
    <row r="63" spans="1:13" x14ac:dyDescent="0.3">
      <c r="A63" s="50" t="s">
        <v>95</v>
      </c>
      <c r="B63" s="15" t="s">
        <v>24</v>
      </c>
      <c r="C63" s="88">
        <v>1</v>
      </c>
      <c r="D63" s="13">
        <v>1800</v>
      </c>
      <c r="E63" s="63">
        <f t="shared" si="9"/>
        <v>1800</v>
      </c>
      <c r="F63" s="116">
        <v>0</v>
      </c>
      <c r="G63" s="65">
        <v>0</v>
      </c>
      <c r="H63" s="65">
        <f t="shared" si="10"/>
        <v>0</v>
      </c>
      <c r="I63" s="68">
        <f t="shared" si="11"/>
        <v>0</v>
      </c>
      <c r="J63" s="58">
        <v>1800</v>
      </c>
    </row>
    <row r="64" spans="1:13" x14ac:dyDescent="0.3">
      <c r="A64" s="50" t="s">
        <v>141</v>
      </c>
      <c r="B64" s="15" t="s">
        <v>24</v>
      </c>
      <c r="C64" s="88">
        <v>0</v>
      </c>
      <c r="D64" s="13">
        <v>0</v>
      </c>
      <c r="E64" s="63">
        <f t="shared" si="9"/>
        <v>0</v>
      </c>
      <c r="F64" s="116">
        <v>1</v>
      </c>
      <c r="G64" s="65">
        <v>3640</v>
      </c>
      <c r="H64" s="65">
        <f t="shared" si="10"/>
        <v>3640</v>
      </c>
      <c r="I64" s="68">
        <f>H64+E64-J64</f>
        <v>3640</v>
      </c>
      <c r="J64" s="58">
        <v>0</v>
      </c>
    </row>
    <row r="65" spans="1:12" x14ac:dyDescent="0.3">
      <c r="A65" s="50" t="s">
        <v>47</v>
      </c>
      <c r="B65" s="15" t="s">
        <v>51</v>
      </c>
      <c r="C65" s="87">
        <v>1</v>
      </c>
      <c r="D65" s="13">
        <v>7500</v>
      </c>
      <c r="E65" s="63">
        <f t="shared" si="9"/>
        <v>7500</v>
      </c>
      <c r="F65" s="116">
        <v>1</v>
      </c>
      <c r="G65" s="66">
        <v>5500</v>
      </c>
      <c r="H65" s="65">
        <f t="shared" si="10"/>
        <v>5500</v>
      </c>
      <c r="I65" s="68">
        <f>H65+E65-J65</f>
        <v>11700</v>
      </c>
      <c r="J65" s="58">
        <v>1300</v>
      </c>
    </row>
    <row r="66" spans="1:12" x14ac:dyDescent="0.3">
      <c r="A66" s="50" t="s">
        <v>142</v>
      </c>
      <c r="B66" s="16" t="s">
        <v>24</v>
      </c>
      <c r="C66" s="87">
        <v>1</v>
      </c>
      <c r="D66" s="13">
        <v>2500</v>
      </c>
      <c r="E66" s="63">
        <f t="shared" si="9"/>
        <v>2500</v>
      </c>
      <c r="F66" s="116">
        <v>0.5</v>
      </c>
      <c r="G66" s="66">
        <v>4000</v>
      </c>
      <c r="H66" s="65">
        <f t="shared" si="10"/>
        <v>2000</v>
      </c>
      <c r="I66" s="68">
        <f t="shared" si="11"/>
        <v>4000</v>
      </c>
      <c r="J66" s="58">
        <v>500</v>
      </c>
      <c r="L66" s="6" t="s">
        <v>3</v>
      </c>
    </row>
    <row r="67" spans="1:12" x14ac:dyDescent="0.3">
      <c r="A67" s="49" t="s">
        <v>92</v>
      </c>
      <c r="B67" s="15"/>
      <c r="C67" s="89"/>
      <c r="D67" s="14"/>
      <c r="E67" s="64">
        <f>SUM(E42:E66)</f>
        <v>37185</v>
      </c>
      <c r="F67" s="117"/>
      <c r="G67" s="80"/>
      <c r="H67" s="67">
        <f>SUM(H42:H66)</f>
        <v>24130</v>
      </c>
      <c r="I67" s="67">
        <f>SUM(I42:I66)</f>
        <v>54395</v>
      </c>
      <c r="J67" s="80">
        <f>SUM(J42:J66)</f>
        <v>6920</v>
      </c>
    </row>
    <row r="68" spans="1:12" x14ac:dyDescent="0.3">
      <c r="A68" s="137" t="s">
        <v>75</v>
      </c>
      <c r="B68" s="138"/>
      <c r="C68" s="90"/>
      <c r="D68" s="17"/>
      <c r="E68" s="45"/>
      <c r="F68" s="111"/>
      <c r="G68" s="18"/>
      <c r="H68" s="18"/>
      <c r="I68" s="18"/>
      <c r="J68" s="57"/>
    </row>
    <row r="69" spans="1:12" x14ac:dyDescent="0.3">
      <c r="A69" s="47" t="s">
        <v>136</v>
      </c>
      <c r="B69" s="28" t="s">
        <v>27</v>
      </c>
      <c r="C69" s="85">
        <v>5</v>
      </c>
      <c r="D69" s="21">
        <v>500</v>
      </c>
      <c r="E69" s="41">
        <f>C69*D69</f>
        <v>2500</v>
      </c>
      <c r="F69" s="118">
        <v>0</v>
      </c>
      <c r="G69" s="7">
        <v>0</v>
      </c>
      <c r="H69" s="7">
        <f>F69*G69</f>
        <v>0</v>
      </c>
      <c r="I69" s="7">
        <f>H69+E69-J69</f>
        <v>2000</v>
      </c>
      <c r="J69" s="55">
        <v>500</v>
      </c>
    </row>
    <row r="70" spans="1:12" x14ac:dyDescent="0.3">
      <c r="A70" s="47" t="s">
        <v>130</v>
      </c>
      <c r="B70" s="28" t="s">
        <v>27</v>
      </c>
      <c r="C70" s="85">
        <v>4</v>
      </c>
      <c r="D70" s="21">
        <v>500</v>
      </c>
      <c r="E70" s="41">
        <f t="shared" ref="E70:E75" si="12">C70*D70</f>
        <v>2000</v>
      </c>
      <c r="F70" s="118">
        <v>0</v>
      </c>
      <c r="G70" s="7">
        <v>0</v>
      </c>
      <c r="H70" s="7">
        <f t="shared" ref="H70:H75" si="13">F70*G70</f>
        <v>0</v>
      </c>
      <c r="I70" s="7">
        <f t="shared" ref="I70:I73" si="14">H70+E70-J70</f>
        <v>2000</v>
      </c>
      <c r="J70" s="55">
        <v>0</v>
      </c>
    </row>
    <row r="71" spans="1:12" x14ac:dyDescent="0.3">
      <c r="A71" s="47" t="s">
        <v>133</v>
      </c>
      <c r="B71" s="28" t="s">
        <v>26</v>
      </c>
      <c r="C71" s="85">
        <v>0</v>
      </c>
      <c r="D71" s="21">
        <v>0</v>
      </c>
      <c r="E71" s="41">
        <f t="shared" si="12"/>
        <v>0</v>
      </c>
      <c r="F71" s="118">
        <v>5</v>
      </c>
      <c r="G71" s="7">
        <v>420</v>
      </c>
      <c r="H71" s="7">
        <f t="shared" si="13"/>
        <v>2100</v>
      </c>
      <c r="I71" s="7">
        <f t="shared" si="14"/>
        <v>1680</v>
      </c>
      <c r="J71" s="55">
        <v>420</v>
      </c>
    </row>
    <row r="72" spans="1:12" x14ac:dyDescent="0.3">
      <c r="A72" s="47" t="s">
        <v>131</v>
      </c>
      <c r="B72" s="28" t="s">
        <v>27</v>
      </c>
      <c r="C72" s="85">
        <v>3</v>
      </c>
      <c r="D72" s="21">
        <v>1080</v>
      </c>
      <c r="E72" s="41">
        <f t="shared" si="12"/>
        <v>3240</v>
      </c>
      <c r="F72" s="118">
        <v>0</v>
      </c>
      <c r="G72" s="7">
        <v>0</v>
      </c>
      <c r="H72" s="7">
        <f t="shared" si="13"/>
        <v>0</v>
      </c>
      <c r="I72" s="7">
        <f t="shared" si="14"/>
        <v>3240</v>
      </c>
      <c r="J72" s="55"/>
    </row>
    <row r="73" spans="1:12" x14ac:dyDescent="0.3">
      <c r="A73" s="47" t="s">
        <v>134</v>
      </c>
      <c r="B73" s="28" t="s">
        <v>28</v>
      </c>
      <c r="C73" s="85">
        <v>0</v>
      </c>
      <c r="D73" s="21">
        <v>0</v>
      </c>
      <c r="E73" s="41">
        <f t="shared" si="12"/>
        <v>0</v>
      </c>
      <c r="F73" s="118">
        <v>3</v>
      </c>
      <c r="G73" s="7">
        <v>540</v>
      </c>
      <c r="H73" s="7">
        <f t="shared" si="13"/>
        <v>1620</v>
      </c>
      <c r="I73" s="7">
        <f t="shared" si="14"/>
        <v>1470</v>
      </c>
      <c r="J73" s="55">
        <v>150</v>
      </c>
    </row>
    <row r="74" spans="1:12" x14ac:dyDescent="0.3">
      <c r="A74" s="47" t="s">
        <v>132</v>
      </c>
      <c r="B74" s="28" t="s">
        <v>27</v>
      </c>
      <c r="C74" s="85">
        <v>2</v>
      </c>
      <c r="D74" s="21">
        <v>130</v>
      </c>
      <c r="E74" s="41">
        <f t="shared" si="12"/>
        <v>260</v>
      </c>
      <c r="F74" s="118">
        <v>0</v>
      </c>
      <c r="G74" s="7">
        <v>0</v>
      </c>
      <c r="H74" s="7">
        <f t="shared" si="13"/>
        <v>0</v>
      </c>
      <c r="I74" s="7">
        <f>H74+E74-J74</f>
        <v>260</v>
      </c>
      <c r="J74" s="55">
        <v>0</v>
      </c>
    </row>
    <row r="75" spans="1:12" s="100" customFormat="1" ht="39.75" customHeight="1" x14ac:dyDescent="0.25">
      <c r="A75" s="95" t="s">
        <v>135</v>
      </c>
      <c r="B75" s="96" t="s">
        <v>27</v>
      </c>
      <c r="C75" s="97">
        <v>4</v>
      </c>
      <c r="D75" s="7">
        <v>260</v>
      </c>
      <c r="E75" s="98">
        <f t="shared" si="12"/>
        <v>1040</v>
      </c>
      <c r="F75" s="119">
        <v>0</v>
      </c>
      <c r="G75" s="7">
        <v>0</v>
      </c>
      <c r="H75" s="7">
        <f t="shared" si="13"/>
        <v>0</v>
      </c>
      <c r="I75" s="7">
        <f>H75+E75-J75</f>
        <v>840</v>
      </c>
      <c r="J75" s="55">
        <v>200</v>
      </c>
      <c r="K75" s="99"/>
    </row>
    <row r="76" spans="1:12" x14ac:dyDescent="0.3">
      <c r="A76" s="52" t="s">
        <v>17</v>
      </c>
      <c r="B76" s="30"/>
      <c r="C76" s="86"/>
      <c r="D76" s="22"/>
      <c r="E76" s="44">
        <f>SUM(E69:E75)</f>
        <v>9040</v>
      </c>
      <c r="F76" s="120"/>
      <c r="G76" s="29"/>
      <c r="H76" s="29">
        <f>SUM(H69:H75)</f>
        <v>3720</v>
      </c>
      <c r="I76" s="29">
        <f>SUM(I69:I75)</f>
        <v>11490</v>
      </c>
      <c r="J76" s="56">
        <f>SUM(J69:J75)</f>
        <v>1270</v>
      </c>
    </row>
    <row r="77" spans="1:12" x14ac:dyDescent="0.3">
      <c r="A77" s="69" t="s">
        <v>76</v>
      </c>
      <c r="B77" s="101"/>
      <c r="C77" s="91"/>
      <c r="D77" s="70"/>
      <c r="E77" s="71"/>
      <c r="F77" s="121"/>
      <c r="G77" s="72"/>
      <c r="H77" s="72"/>
      <c r="I77" s="72"/>
      <c r="J77" s="105"/>
    </row>
    <row r="78" spans="1:12" x14ac:dyDescent="0.3">
      <c r="A78" s="47" t="s">
        <v>77</v>
      </c>
      <c r="B78" s="28" t="s">
        <v>78</v>
      </c>
      <c r="C78" s="85">
        <v>5</v>
      </c>
      <c r="D78" s="21">
        <v>250</v>
      </c>
      <c r="E78" s="41">
        <f>D78*C78</f>
        <v>1250</v>
      </c>
      <c r="F78" s="120">
        <v>0</v>
      </c>
      <c r="G78" s="7">
        <v>0</v>
      </c>
      <c r="H78" s="7">
        <f>F78*G78</f>
        <v>0</v>
      </c>
      <c r="I78" s="7">
        <f>E78+H78-J78</f>
        <v>1250</v>
      </c>
      <c r="J78" s="55">
        <v>0</v>
      </c>
    </row>
    <row r="79" spans="1:12" x14ac:dyDescent="0.3">
      <c r="A79" s="47" t="s">
        <v>108</v>
      </c>
      <c r="B79" s="28" t="s">
        <v>78</v>
      </c>
      <c r="C79" s="85">
        <v>4</v>
      </c>
      <c r="D79" s="21">
        <v>260</v>
      </c>
      <c r="E79" s="41">
        <f t="shared" ref="E79:E83" si="15">D79*C79</f>
        <v>1040</v>
      </c>
      <c r="F79" s="116">
        <v>0</v>
      </c>
      <c r="G79" s="7">
        <v>0</v>
      </c>
      <c r="H79" s="7">
        <f t="shared" ref="H79" si="16">F79*G79</f>
        <v>0</v>
      </c>
      <c r="I79" s="7">
        <f t="shared" ref="I79:I85" si="17">E79+H79-J79</f>
        <v>890</v>
      </c>
      <c r="J79" s="55">
        <v>150</v>
      </c>
    </row>
    <row r="80" spans="1:12" x14ac:dyDescent="0.3">
      <c r="A80" s="47" t="s">
        <v>109</v>
      </c>
      <c r="B80" s="28" t="s">
        <v>78</v>
      </c>
      <c r="C80" s="85">
        <v>0</v>
      </c>
      <c r="D80" s="21">
        <v>0</v>
      </c>
      <c r="E80" s="41">
        <f t="shared" si="15"/>
        <v>0</v>
      </c>
      <c r="F80" s="116">
        <v>5</v>
      </c>
      <c r="G80" s="7">
        <v>250</v>
      </c>
      <c r="H80" s="7">
        <f>F80*G80</f>
        <v>1250</v>
      </c>
      <c r="I80" s="7">
        <f>E80+H80-J80</f>
        <v>1150</v>
      </c>
      <c r="J80" s="55">
        <v>100</v>
      </c>
    </row>
    <row r="81" spans="1:12" x14ac:dyDescent="0.3">
      <c r="A81" s="47" t="s">
        <v>110</v>
      </c>
      <c r="B81" s="28" t="s">
        <v>78</v>
      </c>
      <c r="C81" s="85">
        <v>3</v>
      </c>
      <c r="D81" s="21">
        <v>270</v>
      </c>
      <c r="E81" s="41">
        <f t="shared" si="15"/>
        <v>810</v>
      </c>
      <c r="F81" s="116">
        <v>0</v>
      </c>
      <c r="G81" s="7">
        <v>0</v>
      </c>
      <c r="H81" s="7">
        <f t="shared" ref="H81:H85" si="18">F81*G81</f>
        <v>0</v>
      </c>
      <c r="I81" s="7">
        <f t="shared" si="17"/>
        <v>510</v>
      </c>
      <c r="J81" s="55">
        <v>300</v>
      </c>
    </row>
    <row r="82" spans="1:12" x14ac:dyDescent="0.3">
      <c r="A82" s="47" t="s">
        <v>111</v>
      </c>
      <c r="B82" s="28" t="s">
        <v>78</v>
      </c>
      <c r="C82" s="85">
        <v>0</v>
      </c>
      <c r="D82" s="21">
        <v>0</v>
      </c>
      <c r="E82" s="41">
        <f t="shared" si="15"/>
        <v>0</v>
      </c>
      <c r="F82" s="116">
        <v>3</v>
      </c>
      <c r="G82" s="7">
        <v>270</v>
      </c>
      <c r="H82" s="7">
        <f t="shared" si="18"/>
        <v>810</v>
      </c>
      <c r="I82" s="7">
        <f t="shared" si="17"/>
        <v>810</v>
      </c>
      <c r="J82" s="55">
        <v>0</v>
      </c>
    </row>
    <row r="83" spans="1:12" x14ac:dyDescent="0.3">
      <c r="A83" s="47" t="s">
        <v>112</v>
      </c>
      <c r="B83" s="28" t="s">
        <v>78</v>
      </c>
      <c r="C83" s="85">
        <v>2</v>
      </c>
      <c r="D83" s="21">
        <v>300</v>
      </c>
      <c r="E83" s="41">
        <f t="shared" si="15"/>
        <v>600</v>
      </c>
      <c r="F83" s="116">
        <v>0</v>
      </c>
      <c r="G83" s="7">
        <v>0</v>
      </c>
      <c r="H83" s="7">
        <f t="shared" si="18"/>
        <v>0</v>
      </c>
      <c r="I83" s="7">
        <f t="shared" si="17"/>
        <v>600</v>
      </c>
      <c r="J83" s="55">
        <v>0</v>
      </c>
    </row>
    <row r="84" spans="1:12" ht="30.75" x14ac:dyDescent="0.3">
      <c r="A84" s="54" t="s">
        <v>113</v>
      </c>
      <c r="B84" s="28" t="s">
        <v>78</v>
      </c>
      <c r="C84" s="85">
        <v>4</v>
      </c>
      <c r="D84" s="21">
        <v>260</v>
      </c>
      <c r="E84" s="41">
        <f>D84*C84</f>
        <v>1040</v>
      </c>
      <c r="F84" s="116">
        <v>0</v>
      </c>
      <c r="G84" s="7">
        <v>0</v>
      </c>
      <c r="H84" s="7">
        <f t="shared" si="18"/>
        <v>0</v>
      </c>
      <c r="I84" s="7">
        <f>E84+H84-J84</f>
        <v>920</v>
      </c>
      <c r="J84" s="55">
        <v>120</v>
      </c>
    </row>
    <row r="85" spans="1:12" x14ac:dyDescent="0.3">
      <c r="A85" s="54" t="s">
        <v>143</v>
      </c>
      <c r="B85" s="28" t="s">
        <v>81</v>
      </c>
      <c r="C85" s="85">
        <v>1</v>
      </c>
      <c r="D85" s="21">
        <v>5000</v>
      </c>
      <c r="E85" s="41">
        <f>D85*C85</f>
        <v>5000</v>
      </c>
      <c r="F85" s="116">
        <v>0.5</v>
      </c>
      <c r="G85" s="7">
        <v>2000</v>
      </c>
      <c r="H85" s="7">
        <f t="shared" si="18"/>
        <v>1000</v>
      </c>
      <c r="I85" s="7">
        <f t="shared" si="17"/>
        <v>5870</v>
      </c>
      <c r="J85" s="55">
        <v>130</v>
      </c>
    </row>
    <row r="86" spans="1:12" x14ac:dyDescent="0.3">
      <c r="A86" s="52" t="s">
        <v>25</v>
      </c>
      <c r="B86" s="30"/>
      <c r="C86" s="86"/>
      <c r="D86" s="22"/>
      <c r="E86" s="44">
        <f>SUM(E78:E85)</f>
        <v>9740</v>
      </c>
      <c r="F86" s="116"/>
      <c r="G86" s="29"/>
      <c r="H86" s="29">
        <f>SUM(H78:H85)</f>
        <v>3060</v>
      </c>
      <c r="I86" s="29">
        <f>SUM(I78:I85)</f>
        <v>12000</v>
      </c>
      <c r="J86" s="56">
        <f>SUM(J78:J85)</f>
        <v>800</v>
      </c>
      <c r="L86" s="6"/>
    </row>
    <row r="87" spans="1:12" x14ac:dyDescent="0.3">
      <c r="A87" s="139" t="s">
        <v>29</v>
      </c>
      <c r="B87" s="140"/>
      <c r="C87" s="90"/>
      <c r="D87" s="17"/>
      <c r="E87" s="45"/>
      <c r="F87" s="111"/>
      <c r="G87" s="18"/>
      <c r="H87" s="18"/>
      <c r="I87" s="18"/>
      <c r="J87" s="57"/>
    </row>
    <row r="88" spans="1:12" x14ac:dyDescent="0.3">
      <c r="A88" s="73" t="s">
        <v>114</v>
      </c>
      <c r="B88" s="74" t="s">
        <v>137</v>
      </c>
      <c r="C88" s="85"/>
      <c r="D88" s="21"/>
      <c r="E88" s="41">
        <v>0</v>
      </c>
      <c r="F88" s="118">
        <v>1</v>
      </c>
      <c r="G88" s="7">
        <v>2500</v>
      </c>
      <c r="H88" s="7">
        <f>F88*G88</f>
        <v>2500</v>
      </c>
      <c r="I88" s="7">
        <f>E88+H88-J88</f>
        <v>2050</v>
      </c>
      <c r="J88" s="56">
        <v>450</v>
      </c>
    </row>
    <row r="89" spans="1:12" x14ac:dyDescent="0.3">
      <c r="A89" s="52" t="s">
        <v>17</v>
      </c>
      <c r="B89" s="30"/>
      <c r="C89" s="86"/>
      <c r="D89" s="22"/>
      <c r="E89" s="44">
        <f>SUM(E88:E88)</f>
        <v>0</v>
      </c>
      <c r="F89" s="120"/>
      <c r="G89" s="29"/>
      <c r="H89" s="29">
        <f>SUM(H88:H88)</f>
        <v>2500</v>
      </c>
      <c r="I89" s="29">
        <f>SUM(I88:I88)</f>
        <v>2050</v>
      </c>
      <c r="J89" s="56">
        <f>SUM(J88)</f>
        <v>450</v>
      </c>
    </row>
    <row r="90" spans="1:12" x14ac:dyDescent="0.3">
      <c r="A90" s="135" t="s">
        <v>30</v>
      </c>
      <c r="B90" s="136"/>
      <c r="C90" s="92"/>
      <c r="D90" s="17"/>
      <c r="E90" s="45"/>
      <c r="F90" s="111"/>
      <c r="G90" s="18"/>
      <c r="H90" s="18"/>
      <c r="I90" s="18"/>
      <c r="J90" s="57"/>
      <c r="L90" s="6" t="s">
        <v>3</v>
      </c>
    </row>
    <row r="91" spans="1:12" x14ac:dyDescent="0.3">
      <c r="A91" s="47" t="s">
        <v>31</v>
      </c>
      <c r="B91" s="28" t="s">
        <v>32</v>
      </c>
      <c r="C91" s="85">
        <v>12</v>
      </c>
      <c r="D91" s="21">
        <v>420</v>
      </c>
      <c r="E91" s="41">
        <f>D91*C91</f>
        <v>5040</v>
      </c>
      <c r="F91" s="118">
        <v>6</v>
      </c>
      <c r="G91" s="7">
        <v>420</v>
      </c>
      <c r="H91" s="7">
        <f>F91*G91</f>
        <v>2520</v>
      </c>
      <c r="I91" s="7">
        <f>E91+H91-J91</f>
        <v>6760</v>
      </c>
      <c r="J91" s="55">
        <v>800</v>
      </c>
    </row>
    <row r="92" spans="1:12" x14ac:dyDescent="0.3">
      <c r="A92" s="47" t="s">
        <v>33</v>
      </c>
      <c r="B92" s="28" t="s">
        <v>81</v>
      </c>
      <c r="C92" s="85">
        <v>1</v>
      </c>
      <c r="D92" s="21">
        <v>300</v>
      </c>
      <c r="E92" s="41">
        <f>C92*D92</f>
        <v>300</v>
      </c>
      <c r="F92" s="118">
        <v>1</v>
      </c>
      <c r="G92" s="7">
        <v>300</v>
      </c>
      <c r="H92" s="7">
        <f>F92*G92</f>
        <v>300</v>
      </c>
      <c r="I92" s="7">
        <f>E92+H92-J92</f>
        <v>600</v>
      </c>
      <c r="J92" s="55">
        <v>0</v>
      </c>
    </row>
    <row r="93" spans="1:12" x14ac:dyDescent="0.3">
      <c r="A93" s="47" t="s">
        <v>71</v>
      </c>
      <c r="B93" s="28" t="s">
        <v>70</v>
      </c>
      <c r="C93" s="85">
        <v>3</v>
      </c>
      <c r="D93" s="21">
        <v>5500</v>
      </c>
      <c r="E93" s="41">
        <f>C93*D93</f>
        <v>16500</v>
      </c>
      <c r="F93" s="118">
        <v>0</v>
      </c>
      <c r="G93" s="7">
        <v>0</v>
      </c>
      <c r="H93" s="7">
        <v>0</v>
      </c>
      <c r="I93" s="7">
        <f>E93+H93-J93</f>
        <v>16500</v>
      </c>
      <c r="J93" s="55">
        <v>0</v>
      </c>
    </row>
    <row r="94" spans="1:12" x14ac:dyDescent="0.3">
      <c r="A94" s="52" t="s">
        <v>25</v>
      </c>
      <c r="B94" s="30"/>
      <c r="C94" s="86"/>
      <c r="D94" s="22"/>
      <c r="E94" s="44">
        <f>SUM(E91:E93)</f>
        <v>21840</v>
      </c>
      <c r="F94" s="120"/>
      <c r="G94" s="29"/>
      <c r="H94" s="29">
        <f>SUM(H91:H93)</f>
        <v>2820</v>
      </c>
      <c r="I94" s="29">
        <f>SUM(I91:I93)</f>
        <v>23860</v>
      </c>
      <c r="J94" s="56">
        <f>SUM(J91:J93)</f>
        <v>800</v>
      </c>
      <c r="L94" s="6" t="s">
        <v>3</v>
      </c>
    </row>
    <row r="95" spans="1:12" x14ac:dyDescent="0.3">
      <c r="A95" s="135" t="s">
        <v>34</v>
      </c>
      <c r="B95" s="136"/>
      <c r="C95" s="90"/>
      <c r="D95" s="17"/>
      <c r="E95" s="45"/>
      <c r="F95" s="111"/>
      <c r="G95" s="18"/>
      <c r="H95" s="18"/>
      <c r="I95" s="18"/>
      <c r="J95" s="57"/>
    </row>
    <row r="96" spans="1:12" x14ac:dyDescent="0.3">
      <c r="A96" s="47" t="s">
        <v>97</v>
      </c>
      <c r="B96" s="28" t="s">
        <v>35</v>
      </c>
      <c r="C96" s="85">
        <v>0</v>
      </c>
      <c r="D96" s="21">
        <v>0</v>
      </c>
      <c r="E96" s="41">
        <f>C96*D96</f>
        <v>0</v>
      </c>
      <c r="F96" s="118">
        <v>1</v>
      </c>
      <c r="G96" s="7">
        <v>2300</v>
      </c>
      <c r="H96" s="7">
        <f>F96*G96</f>
        <v>2300</v>
      </c>
      <c r="I96" s="7">
        <f>H96+E96-J96</f>
        <v>2080</v>
      </c>
      <c r="J96" s="55">
        <v>220</v>
      </c>
    </row>
    <row r="97" spans="1:12" x14ac:dyDescent="0.3">
      <c r="A97" s="47" t="s">
        <v>144</v>
      </c>
      <c r="B97" s="28" t="s">
        <v>73</v>
      </c>
      <c r="C97" s="85">
        <v>0</v>
      </c>
      <c r="D97" s="21">
        <v>0</v>
      </c>
      <c r="E97" s="41">
        <f t="shared" ref="E97:E99" si="19">C97*D97</f>
        <v>0</v>
      </c>
      <c r="F97" s="118">
        <v>8</v>
      </c>
      <c r="G97" s="7">
        <v>1800</v>
      </c>
      <c r="H97" s="7">
        <f>F97*G97</f>
        <v>14400</v>
      </c>
      <c r="I97" s="7">
        <f t="shared" ref="I97" si="20">H97+E97-J97</f>
        <v>11900</v>
      </c>
      <c r="J97" s="55">
        <v>2500</v>
      </c>
    </row>
    <row r="98" spans="1:12" x14ac:dyDescent="0.3">
      <c r="A98" s="47" t="s">
        <v>36</v>
      </c>
      <c r="B98" s="33" t="s">
        <v>72</v>
      </c>
      <c r="C98" s="85">
        <v>16</v>
      </c>
      <c r="D98" s="21">
        <v>1300</v>
      </c>
      <c r="E98" s="41">
        <f t="shared" si="19"/>
        <v>20800</v>
      </c>
      <c r="F98" s="118">
        <v>15</v>
      </c>
      <c r="G98" s="7">
        <v>1300</v>
      </c>
      <c r="H98" s="7">
        <f>F98*G98</f>
        <v>19500</v>
      </c>
      <c r="I98" s="7">
        <f>H98+E98-J98</f>
        <v>37300</v>
      </c>
      <c r="J98" s="55">
        <v>3000</v>
      </c>
    </row>
    <row r="99" spans="1:12" x14ac:dyDescent="0.3">
      <c r="A99" s="47" t="s">
        <v>115</v>
      </c>
      <c r="B99" s="33" t="s">
        <v>116</v>
      </c>
      <c r="C99" s="85">
        <v>5</v>
      </c>
      <c r="D99" s="21">
        <v>4500</v>
      </c>
      <c r="E99" s="41">
        <f t="shared" si="19"/>
        <v>22500</v>
      </c>
      <c r="F99" s="118">
        <v>5</v>
      </c>
      <c r="G99" s="7">
        <v>4500</v>
      </c>
      <c r="H99" s="7">
        <f>F99*G99</f>
        <v>22500</v>
      </c>
      <c r="I99" s="7">
        <f>H99+E99-J99</f>
        <v>42100</v>
      </c>
      <c r="J99" s="55">
        <v>2900</v>
      </c>
    </row>
    <row r="100" spans="1:12" x14ac:dyDescent="0.3">
      <c r="A100" s="52" t="s">
        <v>25</v>
      </c>
      <c r="B100" s="30"/>
      <c r="C100" s="86"/>
      <c r="D100" s="22"/>
      <c r="E100" s="44">
        <f>SUM(E96:E99)</f>
        <v>43300</v>
      </c>
      <c r="F100" s="120"/>
      <c r="G100" s="29"/>
      <c r="H100" s="29">
        <f>SUM(H96:H99)</f>
        <v>58700</v>
      </c>
      <c r="I100" s="29">
        <f>SUM(I96:I99)</f>
        <v>93380</v>
      </c>
      <c r="J100" s="56">
        <f>SUM(J96:J99)</f>
        <v>8620</v>
      </c>
      <c r="L100" s="6" t="s">
        <v>3</v>
      </c>
    </row>
    <row r="101" spans="1:12" x14ac:dyDescent="0.3">
      <c r="A101" s="12" t="s">
        <v>117</v>
      </c>
      <c r="B101" s="102"/>
      <c r="C101" s="84"/>
      <c r="D101" s="20"/>
      <c r="E101" s="43" t="s">
        <v>3</v>
      </c>
      <c r="F101" s="111"/>
      <c r="G101" s="18"/>
      <c r="H101" s="18"/>
      <c r="I101" s="18"/>
      <c r="J101" s="57"/>
    </row>
    <row r="102" spans="1:12" x14ac:dyDescent="0.3">
      <c r="A102" s="47" t="s">
        <v>37</v>
      </c>
      <c r="B102" s="28" t="s">
        <v>24</v>
      </c>
      <c r="C102" s="85">
        <v>0</v>
      </c>
      <c r="D102" s="21">
        <v>0</v>
      </c>
      <c r="E102" s="41">
        <v>0</v>
      </c>
      <c r="F102" s="85">
        <v>4</v>
      </c>
      <c r="G102" s="21">
        <v>45</v>
      </c>
      <c r="H102" s="41">
        <f>F102*G102</f>
        <v>180</v>
      </c>
      <c r="I102" s="7">
        <f>H102+E102-J102</f>
        <v>180</v>
      </c>
      <c r="J102" s="55">
        <v>0</v>
      </c>
    </row>
    <row r="103" spans="1:12" x14ac:dyDescent="0.3">
      <c r="A103" s="47" t="s">
        <v>98</v>
      </c>
      <c r="B103" s="28" t="s">
        <v>24</v>
      </c>
      <c r="C103" s="85">
        <v>2</v>
      </c>
      <c r="D103" s="21">
        <v>0</v>
      </c>
      <c r="E103" s="41">
        <v>0</v>
      </c>
      <c r="F103" s="85">
        <v>1</v>
      </c>
      <c r="G103" s="21">
        <v>4650</v>
      </c>
      <c r="H103" s="41">
        <f t="shared" ref="H103:H112" si="21">F103*G103</f>
        <v>4650</v>
      </c>
      <c r="I103" s="7">
        <f t="shared" ref="I103:I112" si="22">H103+E103-J103</f>
        <v>4500</v>
      </c>
      <c r="J103" s="55">
        <v>150</v>
      </c>
    </row>
    <row r="104" spans="1:12" x14ac:dyDescent="0.3">
      <c r="A104" s="47" t="s">
        <v>120</v>
      </c>
      <c r="B104" s="28" t="s">
        <v>24</v>
      </c>
      <c r="C104" s="85">
        <v>0</v>
      </c>
      <c r="D104" s="21">
        <v>0</v>
      </c>
      <c r="E104" s="41">
        <v>0</v>
      </c>
      <c r="F104" s="85">
        <v>5</v>
      </c>
      <c r="G104" s="21">
        <v>120</v>
      </c>
      <c r="H104" s="41">
        <f t="shared" si="21"/>
        <v>600</v>
      </c>
      <c r="I104" s="7">
        <f t="shared" si="22"/>
        <v>600</v>
      </c>
      <c r="J104" s="55">
        <v>0</v>
      </c>
    </row>
    <row r="105" spans="1:12" x14ac:dyDescent="0.3">
      <c r="A105" s="47" t="s">
        <v>121</v>
      </c>
      <c r="B105" s="28" t="s">
        <v>24</v>
      </c>
      <c r="C105" s="85">
        <v>0</v>
      </c>
      <c r="D105" s="21">
        <v>0</v>
      </c>
      <c r="E105" s="41">
        <v>0</v>
      </c>
      <c r="F105" s="85">
        <v>5</v>
      </c>
      <c r="G105" s="21">
        <v>125</v>
      </c>
      <c r="H105" s="41">
        <f t="shared" si="21"/>
        <v>625</v>
      </c>
      <c r="I105" s="7">
        <f t="shared" si="22"/>
        <v>425</v>
      </c>
      <c r="J105" s="55">
        <v>200</v>
      </c>
      <c r="K105" s="10" t="s">
        <v>79</v>
      </c>
    </row>
    <row r="106" spans="1:12" x14ac:dyDescent="0.3">
      <c r="A106" s="47" t="s">
        <v>38</v>
      </c>
      <c r="B106" s="28" t="s">
        <v>24</v>
      </c>
      <c r="C106" s="85">
        <v>0</v>
      </c>
      <c r="D106" s="21">
        <v>0</v>
      </c>
      <c r="E106" s="41">
        <v>0</v>
      </c>
      <c r="F106" s="85">
        <v>5</v>
      </c>
      <c r="G106" s="21">
        <v>125</v>
      </c>
      <c r="H106" s="41">
        <f t="shared" si="21"/>
        <v>625</v>
      </c>
      <c r="I106" s="7">
        <f t="shared" si="22"/>
        <v>325</v>
      </c>
      <c r="J106" s="55">
        <v>300</v>
      </c>
    </row>
    <row r="107" spans="1:12" x14ac:dyDescent="0.3">
      <c r="A107" s="47" t="s">
        <v>39</v>
      </c>
      <c r="B107" s="28" t="s">
        <v>24</v>
      </c>
      <c r="C107" s="85">
        <v>0</v>
      </c>
      <c r="D107" s="21">
        <v>0</v>
      </c>
      <c r="E107" s="41">
        <v>0</v>
      </c>
      <c r="F107" s="85">
        <v>4</v>
      </c>
      <c r="G107" s="21">
        <v>40</v>
      </c>
      <c r="H107" s="41">
        <f t="shared" si="21"/>
        <v>160</v>
      </c>
      <c r="I107" s="7">
        <f t="shared" si="22"/>
        <v>160</v>
      </c>
      <c r="J107" s="55">
        <v>0</v>
      </c>
    </row>
    <row r="108" spans="1:12" x14ac:dyDescent="0.3">
      <c r="A108" s="47" t="s">
        <v>122</v>
      </c>
      <c r="B108" s="28" t="s">
        <v>24</v>
      </c>
      <c r="C108" s="85">
        <v>1</v>
      </c>
      <c r="D108" s="21">
        <v>0</v>
      </c>
      <c r="E108" s="41">
        <v>0</v>
      </c>
      <c r="F108" s="85">
        <v>5</v>
      </c>
      <c r="G108" s="21">
        <v>45</v>
      </c>
      <c r="H108" s="41">
        <f t="shared" si="21"/>
        <v>225</v>
      </c>
      <c r="I108" s="7">
        <f t="shared" si="22"/>
        <v>225</v>
      </c>
      <c r="J108" s="55">
        <v>0</v>
      </c>
    </row>
    <row r="109" spans="1:12" x14ac:dyDescent="0.3">
      <c r="A109" s="47" t="s">
        <v>74</v>
      </c>
      <c r="B109" s="28" t="s">
        <v>41</v>
      </c>
      <c r="C109" s="85">
        <v>0</v>
      </c>
      <c r="D109" s="21">
        <v>0</v>
      </c>
      <c r="E109" s="41">
        <v>0</v>
      </c>
      <c r="F109" s="85">
        <v>15</v>
      </c>
      <c r="G109" s="21">
        <v>60</v>
      </c>
      <c r="H109" s="41">
        <f t="shared" si="21"/>
        <v>900</v>
      </c>
      <c r="I109" s="7">
        <f t="shared" si="22"/>
        <v>650</v>
      </c>
      <c r="J109" s="55">
        <v>250</v>
      </c>
    </row>
    <row r="110" spans="1:12" x14ac:dyDescent="0.3">
      <c r="A110" s="47" t="s">
        <v>42</v>
      </c>
      <c r="B110" s="28" t="s">
        <v>24</v>
      </c>
      <c r="C110" s="85">
        <v>0</v>
      </c>
      <c r="D110" s="21">
        <v>0</v>
      </c>
      <c r="E110" s="41">
        <v>0</v>
      </c>
      <c r="F110" s="85">
        <v>1</v>
      </c>
      <c r="G110" s="21">
        <v>1500</v>
      </c>
      <c r="H110" s="41">
        <f t="shared" si="21"/>
        <v>1500</v>
      </c>
      <c r="I110" s="7">
        <f t="shared" si="22"/>
        <v>1500</v>
      </c>
      <c r="J110" s="55">
        <v>0</v>
      </c>
    </row>
    <row r="111" spans="1:12" x14ac:dyDescent="0.3">
      <c r="A111" s="47" t="s">
        <v>43</v>
      </c>
      <c r="B111" s="28" t="s">
        <v>118</v>
      </c>
      <c r="C111" s="85">
        <v>0</v>
      </c>
      <c r="D111" s="21">
        <v>0</v>
      </c>
      <c r="E111" s="41">
        <f>D111*C111</f>
        <v>0</v>
      </c>
      <c r="F111" s="85">
        <v>1</v>
      </c>
      <c r="G111" s="21">
        <v>1650</v>
      </c>
      <c r="H111" s="41">
        <f t="shared" si="21"/>
        <v>1650</v>
      </c>
      <c r="I111" s="7">
        <f>H111+E111-J111</f>
        <v>1650</v>
      </c>
      <c r="J111" s="55">
        <v>0</v>
      </c>
    </row>
    <row r="112" spans="1:12" x14ac:dyDescent="0.3">
      <c r="A112" s="47" t="s">
        <v>119</v>
      </c>
      <c r="B112" s="28" t="s">
        <v>24</v>
      </c>
      <c r="C112" s="85">
        <v>0</v>
      </c>
      <c r="D112" s="21">
        <v>0</v>
      </c>
      <c r="E112" s="41">
        <v>0</v>
      </c>
      <c r="F112" s="85">
        <v>1</v>
      </c>
      <c r="G112" s="21">
        <v>2600</v>
      </c>
      <c r="H112" s="41">
        <f t="shared" si="21"/>
        <v>2600</v>
      </c>
      <c r="I112" s="7">
        <f t="shared" si="22"/>
        <v>2050</v>
      </c>
      <c r="J112" s="55">
        <v>550</v>
      </c>
    </row>
    <row r="113" spans="1:10" x14ac:dyDescent="0.3">
      <c r="A113" s="52" t="s">
        <v>25</v>
      </c>
      <c r="B113" s="30"/>
      <c r="C113" s="86"/>
      <c r="D113" s="22"/>
      <c r="E113" s="44">
        <f>SUM(E102:E112)</f>
        <v>0</v>
      </c>
      <c r="F113" s="122" t="s">
        <v>3</v>
      </c>
      <c r="G113" s="44" t="s">
        <v>3</v>
      </c>
      <c r="H113" s="44">
        <f>SUM(H102:H112)</f>
        <v>13715</v>
      </c>
      <c r="I113" s="44">
        <f>SUM(I102:I112)</f>
        <v>12265</v>
      </c>
      <c r="J113" s="56">
        <f>SUM(J102:J112)</f>
        <v>1450</v>
      </c>
    </row>
    <row r="114" spans="1:10" x14ac:dyDescent="0.3">
      <c r="A114" s="75" t="s">
        <v>123</v>
      </c>
      <c r="B114" s="76"/>
      <c r="C114" s="93"/>
      <c r="D114" s="77"/>
      <c r="E114" s="78"/>
      <c r="F114" s="123"/>
      <c r="G114" s="78"/>
      <c r="H114" s="78"/>
      <c r="I114" s="78"/>
      <c r="J114" s="106"/>
    </row>
    <row r="115" spans="1:10" x14ac:dyDescent="0.3">
      <c r="A115" s="47" t="s">
        <v>124</v>
      </c>
      <c r="B115" s="28" t="s">
        <v>99</v>
      </c>
      <c r="C115" s="85">
        <v>20</v>
      </c>
      <c r="D115" s="21">
        <v>500</v>
      </c>
      <c r="E115" s="41">
        <f>D115*C115</f>
        <v>10000</v>
      </c>
      <c r="F115" s="124">
        <v>10</v>
      </c>
      <c r="G115" s="41">
        <v>500</v>
      </c>
      <c r="H115" s="41">
        <f>F115*G115</f>
        <v>5000</v>
      </c>
      <c r="I115" s="41">
        <f>E115+H115-J115</f>
        <v>11220</v>
      </c>
      <c r="J115" s="55">
        <v>3780</v>
      </c>
    </row>
    <row r="116" spans="1:10" x14ac:dyDescent="0.3">
      <c r="A116" s="47" t="s">
        <v>125</v>
      </c>
      <c r="B116" s="28" t="s">
        <v>99</v>
      </c>
      <c r="C116" s="85">
        <v>15</v>
      </c>
      <c r="D116" s="21">
        <v>600</v>
      </c>
      <c r="E116" s="41">
        <f>C116*D116</f>
        <v>9000</v>
      </c>
      <c r="F116" s="124">
        <v>8</v>
      </c>
      <c r="G116" s="41">
        <v>600</v>
      </c>
      <c r="H116" s="41">
        <f>F116*G116</f>
        <v>4800</v>
      </c>
      <c r="I116" s="41">
        <f>E116+H116-J116</f>
        <v>10730</v>
      </c>
      <c r="J116" s="55">
        <v>3070</v>
      </c>
    </row>
    <row r="117" spans="1:10" x14ac:dyDescent="0.3">
      <c r="A117" s="52" t="s">
        <v>60</v>
      </c>
      <c r="B117" s="30"/>
      <c r="C117" s="86"/>
      <c r="D117" s="22"/>
      <c r="E117" s="44">
        <f>SUM(E115:E116)</f>
        <v>19000</v>
      </c>
      <c r="F117" s="122"/>
      <c r="G117" s="44"/>
      <c r="H117" s="44">
        <f>SUM(H115:H116)</f>
        <v>9800</v>
      </c>
      <c r="I117" s="44">
        <f>SUM(I115:I116)</f>
        <v>21950</v>
      </c>
      <c r="J117" s="56">
        <f>SUM(J115:J116)</f>
        <v>6850</v>
      </c>
    </row>
    <row r="118" spans="1:10" s="129" customFormat="1" ht="25.5" customHeight="1" x14ac:dyDescent="0.25">
      <c r="A118" s="133" t="s">
        <v>126</v>
      </c>
      <c r="B118" s="134"/>
      <c r="C118" s="127"/>
      <c r="D118" s="126"/>
      <c r="E118" s="128">
        <f>E18+E27+E35+E40+E67+E76+E86+E94+E100+E113+E117</f>
        <v>240125</v>
      </c>
      <c r="F118" s="128"/>
      <c r="G118" s="128"/>
      <c r="H118" s="128">
        <f>H18+H27+H35+H40+H67+H76+H86+H94+H100+H113+H117</f>
        <v>143875</v>
      </c>
      <c r="I118" s="128">
        <f>I18+I27+I35+I40+I67+I76+I86+I89+I94+I100+I113+I117</f>
        <v>347900</v>
      </c>
      <c r="J118" s="128">
        <f>J18+J27+J35+J40+J67+J76+J86+J89+J94+J100+J113+J117</f>
        <v>38600</v>
      </c>
    </row>
    <row r="119" spans="1:10" x14ac:dyDescent="0.3">
      <c r="E119" s="3" t="s">
        <v>3</v>
      </c>
    </row>
    <row r="120" spans="1:10" x14ac:dyDescent="0.3">
      <c r="H120" s="3" t="s">
        <v>3</v>
      </c>
      <c r="J120" s="107" t="s">
        <v>3</v>
      </c>
    </row>
    <row r="121" spans="1:10" x14ac:dyDescent="0.3">
      <c r="H121" s="3" t="s">
        <v>3</v>
      </c>
    </row>
  </sheetData>
  <mergeCells count="14">
    <mergeCell ref="A1:J3"/>
    <mergeCell ref="I7:J7"/>
    <mergeCell ref="A4:J4"/>
    <mergeCell ref="A6:E6"/>
    <mergeCell ref="I6:J6"/>
    <mergeCell ref="B7:E7"/>
    <mergeCell ref="F7:H7"/>
    <mergeCell ref="A5:J5"/>
    <mergeCell ref="G6:H6"/>
    <mergeCell ref="A118:B118"/>
    <mergeCell ref="A95:B95"/>
    <mergeCell ref="A68:B68"/>
    <mergeCell ref="A87:B87"/>
    <mergeCell ref="A90:B90"/>
  </mergeCells>
  <pageMargins left="0.25" right="0" top="0.5" bottom="0.2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Budget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INFO SERVICES</dc:creator>
  <cp:lastModifiedBy>brunot2021@yahoo.com</cp:lastModifiedBy>
  <cp:lastPrinted>2022-11-03T17:58:45Z</cp:lastPrinted>
  <dcterms:created xsi:type="dcterms:W3CDTF">2015-08-18T17:59:04Z</dcterms:created>
  <dcterms:modified xsi:type="dcterms:W3CDTF">2025-02-26T13:47:38Z</dcterms:modified>
</cp:coreProperties>
</file>