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PROJET D'AIDE AUX SINISTRES D'INCENDIES DE BUKAVU\"/>
    </mc:Choice>
  </mc:AlternateContent>
  <bookViews>
    <workbookView xWindow="0" yWindow="0" windowWidth="2370" windowHeight="0"/>
  </bookViews>
  <sheets>
    <sheet name="Feuil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7" i="1" l="1"/>
  <c r="H135" i="1"/>
  <c r="H134" i="1"/>
  <c r="H133" i="1"/>
  <c r="F133" i="1"/>
  <c r="H132" i="1"/>
  <c r="H131" i="1"/>
  <c r="H130" i="1"/>
  <c r="I129" i="1"/>
  <c r="H129" i="1"/>
  <c r="H128" i="1"/>
  <c r="H127" i="1"/>
  <c r="H126" i="1"/>
  <c r="H125" i="1"/>
  <c r="H124" i="1"/>
  <c r="H123" i="1"/>
  <c r="H122" i="1"/>
  <c r="H121" i="1"/>
  <c r="H120" i="1"/>
  <c r="H119" i="1"/>
  <c r="H118" i="1"/>
  <c r="I116" i="1"/>
  <c r="H116" i="1"/>
  <c r="H115" i="1"/>
  <c r="H114" i="1"/>
  <c r="H113" i="1"/>
  <c r="H112" i="1"/>
  <c r="I110" i="1"/>
  <c r="H110" i="1"/>
  <c r="H109" i="1"/>
  <c r="H108" i="1"/>
  <c r="H107" i="1"/>
  <c r="H106" i="1"/>
  <c r="H105" i="1"/>
  <c r="H104" i="1"/>
  <c r="H103" i="1"/>
  <c r="H102" i="1"/>
  <c r="H101" i="1"/>
  <c r="H99" i="1"/>
  <c r="H98" i="1"/>
  <c r="H97" i="1"/>
  <c r="H96" i="1"/>
  <c r="H95" i="1"/>
  <c r="H94" i="1"/>
  <c r="H93" i="1"/>
  <c r="H92" i="1"/>
  <c r="H91" i="1"/>
  <c r="J90" i="1"/>
  <c r="H90" i="1"/>
  <c r="J89" i="1"/>
  <c r="H89" i="1"/>
  <c r="J88" i="1"/>
  <c r="H88" i="1"/>
  <c r="J87" i="1"/>
  <c r="H87" i="1"/>
  <c r="J86" i="1"/>
  <c r="H86" i="1"/>
  <c r="J85" i="1"/>
  <c r="H85" i="1"/>
  <c r="J84" i="1"/>
  <c r="H84" i="1"/>
  <c r="J83" i="1"/>
  <c r="H83" i="1"/>
  <c r="J82" i="1"/>
  <c r="H82" i="1"/>
  <c r="J80" i="1"/>
  <c r="I80" i="1"/>
  <c r="H80" i="1"/>
  <c r="J79" i="1"/>
  <c r="H79" i="1"/>
  <c r="J78" i="1"/>
  <c r="H78" i="1"/>
  <c r="J77" i="1"/>
  <c r="H77" i="1"/>
  <c r="J76" i="1"/>
  <c r="H76" i="1"/>
  <c r="J75" i="1"/>
  <c r="H75" i="1"/>
  <c r="J74" i="1"/>
  <c r="H74" i="1"/>
  <c r="J73" i="1"/>
  <c r="H73" i="1"/>
  <c r="J72" i="1"/>
  <c r="H72" i="1"/>
  <c r="J71" i="1"/>
  <c r="H71" i="1"/>
  <c r="H69" i="1"/>
  <c r="H68" i="1"/>
  <c r="H67" i="1"/>
  <c r="H66" i="1"/>
  <c r="H65" i="1"/>
  <c r="H63" i="1"/>
  <c r="H62" i="1"/>
  <c r="H61" i="1"/>
  <c r="H60" i="1"/>
  <c r="H58" i="1"/>
  <c r="H57" i="1"/>
  <c r="H56" i="1"/>
  <c r="H55" i="1"/>
  <c r="H54" i="1"/>
  <c r="H53" i="1"/>
  <c r="H52" i="1"/>
  <c r="H51" i="1"/>
  <c r="H48" i="1"/>
  <c r="H47" i="1"/>
  <c r="H46" i="1"/>
  <c r="H45" i="1"/>
  <c r="H43" i="1"/>
  <c r="H42" i="1"/>
  <c r="H41" i="1"/>
  <c r="H40" i="1"/>
  <c r="H38" i="1"/>
  <c r="H37" i="1"/>
  <c r="H36" i="1"/>
  <c r="H35" i="1"/>
  <c r="H33" i="1"/>
  <c r="H32" i="1"/>
  <c r="H31" i="1"/>
  <c r="H30" i="1"/>
  <c r="H28" i="1"/>
  <c r="H27" i="1"/>
  <c r="H26" i="1"/>
  <c r="H23" i="1"/>
  <c r="H22" i="1"/>
  <c r="H21" i="1"/>
  <c r="H20" i="1"/>
</calcChain>
</file>

<file path=xl/sharedStrings.xml><?xml version="1.0" encoding="utf-8"?>
<sst xmlns="http://schemas.openxmlformats.org/spreadsheetml/2006/main" count="312" uniqueCount="253">
  <si>
    <t>N°</t>
  </si>
  <si>
    <t>KHI</t>
  </si>
  <si>
    <t>1.1</t>
  </si>
  <si>
    <t>1.2</t>
  </si>
  <si>
    <t>1.3</t>
  </si>
  <si>
    <t>1.4</t>
  </si>
  <si>
    <t>1.5</t>
  </si>
  <si>
    <t>1.6</t>
  </si>
  <si>
    <t>1.7</t>
  </si>
  <si>
    <t>2.1</t>
  </si>
  <si>
    <t>2.2</t>
  </si>
  <si>
    <t>2.3</t>
  </si>
  <si>
    <t>2.4</t>
  </si>
  <si>
    <t>2.5</t>
  </si>
  <si>
    <t>2.6</t>
  </si>
  <si>
    <t>2.7</t>
  </si>
  <si>
    <t>2.8</t>
  </si>
  <si>
    <t>2.9</t>
  </si>
  <si>
    <t>2.10</t>
  </si>
  <si>
    <t>2.11</t>
  </si>
  <si>
    <t>2.12</t>
  </si>
  <si>
    <t>2.13</t>
  </si>
  <si>
    <t>4.1</t>
  </si>
  <si>
    <t>4.2</t>
  </si>
  <si>
    <t>4.3</t>
  </si>
  <si>
    <t>4.4</t>
  </si>
  <si>
    <t>4.5</t>
  </si>
  <si>
    <t>6.5</t>
  </si>
  <si>
    <t>6.10</t>
  </si>
  <si>
    <t>7.1</t>
  </si>
  <si>
    <t>BUDGET</t>
  </si>
  <si>
    <t>2 sacs en prolypropylène par ménage</t>
  </si>
  <si>
    <t>4.6</t>
  </si>
  <si>
    <t>4.7</t>
  </si>
  <si>
    <t>4.8</t>
  </si>
  <si>
    <t>60% de son temps pr le projet</t>
  </si>
  <si>
    <t>6.15</t>
  </si>
  <si>
    <t>6.16</t>
  </si>
  <si>
    <t>4.9</t>
  </si>
  <si>
    <t>2.14</t>
  </si>
  <si>
    <t>2.15</t>
  </si>
  <si>
    <t>2.16</t>
  </si>
  <si>
    <t>2.17</t>
  </si>
  <si>
    <t>7.2</t>
  </si>
  <si>
    <t>7.3</t>
  </si>
  <si>
    <t>7.5</t>
  </si>
  <si>
    <t>7.10</t>
  </si>
  <si>
    <t>7.16</t>
  </si>
  <si>
    <t>7.17</t>
  </si>
  <si>
    <t>Sous-Total 7 - Ressources Humaines</t>
  </si>
  <si>
    <t>Communication</t>
  </si>
  <si>
    <t>Activité 1.5 : Mettre en place l’équipe de construction</t>
  </si>
  <si>
    <t>Cartes</t>
  </si>
  <si>
    <t>personne</t>
  </si>
  <si>
    <t>litres</t>
  </si>
  <si>
    <t>m3</t>
  </si>
  <si>
    <t>pièces</t>
  </si>
  <si>
    <t>lot</t>
  </si>
  <si>
    <t>LOT</t>
  </si>
  <si>
    <t>m4</t>
  </si>
  <si>
    <t>m5</t>
  </si>
  <si>
    <t>sous-toal</t>
  </si>
  <si>
    <t>Adrien M'MASSA BYA'OMBE</t>
  </si>
  <si>
    <t xml:space="preserve">Globagiving et ses partenaires donateurs </t>
  </si>
  <si>
    <t>Project of "Assistance to victims of recurrent fires in the city of Bukavu" in the Democratic Republic of Congo.</t>
  </si>
  <si>
    <t>Coordination</t>
  </si>
  <si>
    <t>Location: City of Bukavu three communes (Ibanda, Kadutu and Bagira)</t>
  </si>
  <si>
    <t xml:space="preserve">Direct beneficiaries:
  315 Most vulnerable IDPs and host families, i.e. 45 households: 45 households from the most vulnerable IDPs, i.e. approximately 245 most vulnerable IDPs, and 10 households from the most vulnerable host populations, i.e. approximately 70 persons
 </t>
  </si>
  <si>
    <t>Period: April-September 2024 (6 months)</t>
  </si>
  <si>
    <t>Relevant stakeholders: GRAD, the Disaster Victims' Households Committee, civil society and the Urban Committee for Civil Protection of the city of Bukavu in the Democratic Republic of Congo.</t>
  </si>
  <si>
    <t>Designation</t>
  </si>
  <si>
    <t>Unit</t>
  </si>
  <si>
    <t>Number of households/beneficiaries</t>
  </si>
  <si>
    <t>Quantity</t>
  </si>
  <si>
    <t>Frequency</t>
  </si>
  <si>
    <t>Unit Cost</t>
  </si>
  <si>
    <t>Total cost</t>
  </si>
  <si>
    <t>FEEDBACK</t>
  </si>
  <si>
    <t>1. Shelters for direct beneficiaries (IDPs and the most vulnerable host families)</t>
  </si>
  <si>
    <t>Activity 1.1 - Define the criteria for targeting vulnerable displaced households to be resettled</t>
  </si>
  <si>
    <t>supply</t>
  </si>
  <si>
    <t>Cards</t>
  </si>
  <si>
    <t>Coffee break</t>
  </si>
  <si>
    <t xml:space="preserve">person </t>
  </si>
  <si>
    <t>Subtotal</t>
  </si>
  <si>
    <t>Subtotal 
Activity 1.2
Carry out a mission to target vulnerable displaced households to be resettled</t>
  </si>
  <si>
    <t>shopping</t>
  </si>
  <si>
    <t>Car rental</t>
  </si>
  <si>
    <t>Fuel</t>
  </si>
  <si>
    <t>Participants' snack</t>
  </si>
  <si>
    <t>sub-toal</t>
  </si>
  <si>
    <t>Activity 1.9. 
Organize transportation and housing ceremonies for target households</t>
  </si>
  <si>
    <t>Activity 1.3
- Select the households of the most vulnerable displaced persons to be resettled in consultation with the political and administrative authorities of their respective places as well as the most vulnerable host households</t>
  </si>
  <si>
    <t>raceshopping</t>
  </si>
  <si>
    <t xml:space="preserve">persons </t>
  </si>
  <si>
    <t xml:space="preserve">liters
</t>
  </si>
  <si>
    <t>Sub-total</t>
  </si>
  <si>
    <t>sub-total</t>
  </si>
  <si>
    <t xml:space="preserve">Delimitation of the burned plots and signing of the protocol
</t>
  </si>
  <si>
    <t>crime</t>
  </si>
  <si>
    <t xml:space="preserve">fsupply
</t>
  </si>
  <si>
    <t>coffee break</t>
  </si>
  <si>
    <t>Activity 1.7.
 Acquire the materials and materials for the construction of the shelters (sheets, boards, nails,....)</t>
  </si>
  <si>
    <t>coffee-break</t>
  </si>
  <si>
    <t xml:space="preserve">Activity 1.6.
  Make the spatial plan obtained from the state
</t>
  </si>
  <si>
    <t>HOURS/days</t>
  </si>
  <si>
    <t>Engineer Feesr</t>
  </si>
  <si>
    <t xml:space="preserve">Work materials
</t>
  </si>
  <si>
    <t>cards</t>
  </si>
  <si>
    <t>Purchase boards
( 2)</t>
  </si>
  <si>
    <t xml:space="preserve">Planks(1,5)
</t>
  </si>
  <si>
    <t xml:space="preserve">Herringbones(2)
</t>
  </si>
  <si>
    <t xml:space="preserve">Sheet metal purchase(20)
</t>
  </si>
  <si>
    <t>Rental Transport of materials</t>
  </si>
  <si>
    <t xml:space="preserve">Nails and others (saw, hammers, nail pullers, glues,..
</t>
  </si>
  <si>
    <t xml:space="preserve">race
</t>
  </si>
  <si>
    <t>liters</t>
  </si>
  <si>
    <t xml:space="preserve">Car rental
</t>
  </si>
  <si>
    <t>fuel</t>
  </si>
  <si>
    <t xml:space="preserve">liters </t>
  </si>
  <si>
    <t xml:space="preserve">Cocktail with the authorities and guest
</t>
  </si>
  <si>
    <t>Persons</t>
  </si>
  <si>
    <t xml:space="preserve">2- Food products for direct beneficiaries (displaced persons and the most vulnerable host families)
</t>
  </si>
  <si>
    <t>Rices (25kg)</t>
  </si>
  <si>
    <t>bags</t>
  </si>
  <si>
    <t xml:space="preserve">Cassava flour (20 kg bags)
</t>
  </si>
  <si>
    <t>Bags</t>
  </si>
  <si>
    <t xml:space="preserve">Beans (80kg)
</t>
  </si>
  <si>
    <t>Vegetable Oil (15L) …</t>
  </si>
  <si>
    <t>can</t>
  </si>
  <si>
    <t xml:space="preserve">Suger 5 kg)                                                          </t>
  </si>
  <si>
    <t>Tomato</t>
  </si>
  <si>
    <t xml:space="preserve">cardboard </t>
  </si>
  <si>
    <t xml:space="preserve">Drinking water
</t>
  </si>
  <si>
    <t xml:space="preserve">iodized salt
</t>
  </si>
  <si>
    <t xml:space="preserve">Keep box </t>
  </si>
  <si>
    <t>parts</t>
  </si>
  <si>
    <t>Block soap</t>
  </si>
  <si>
    <t>Sub-total  2 - Food products</t>
  </si>
  <si>
    <t xml:space="preserve">Laundry Soap Powder (180-Pack Packet)
</t>
  </si>
  <si>
    <t>packets   15g</t>
  </si>
  <si>
    <t xml:space="preserve">15 liter bucket with lid
</t>
  </si>
  <si>
    <t xml:space="preserve">Plastic plates with a diameter of 20 cm (100 pcs)
</t>
  </si>
  <si>
    <t xml:space="preserve">packets </t>
  </si>
  <si>
    <t xml:space="preserve">Plastic cups (100 pcs)
</t>
  </si>
  <si>
    <t xml:space="preserve">spoons </t>
  </si>
  <si>
    <t>doozen</t>
  </si>
  <si>
    <t xml:space="preserve">Pot with lid with a capacity of 50 liters
</t>
  </si>
  <si>
    <t xml:space="preserve">parts </t>
  </si>
  <si>
    <t xml:space="preserve">25 litre jerry can
</t>
  </si>
  <si>
    <t>Thrift shop</t>
  </si>
  <si>
    <t>bundle</t>
  </si>
  <si>
    <t>Toothpaste</t>
  </si>
  <si>
    <t>Toothbrush</t>
  </si>
  <si>
    <t xml:space="preserve">Polypropylene bag
</t>
  </si>
  <si>
    <t xml:space="preserve">Single mattress of 190 cm*90 cm*10 cm
</t>
  </si>
  <si>
    <t>2 liter pail for young girls</t>
  </si>
  <si>
    <t>Hygienic Tape for Girls</t>
  </si>
  <si>
    <t xml:space="preserve">packet </t>
  </si>
  <si>
    <t xml:space="preserve">
Cotton briefs
</t>
  </si>
  <si>
    <t xml:space="preserve">Subtotal 2 - Non-food
</t>
  </si>
  <si>
    <t xml:space="preserve">4- Transport, storage and distribution of food and non-food kits in the various distribution sites
</t>
  </si>
  <si>
    <t>Transport of foodstuffs from the places of supply to the sites</t>
  </si>
  <si>
    <t xml:space="preserve">
Essential medicines
</t>
  </si>
  <si>
    <t>Handling for loading and unloading food and other kits</t>
  </si>
  <si>
    <t xml:space="preserve">Hours/Days </t>
  </si>
  <si>
    <t xml:space="preserve">Transport of foodstuffs from central depots to distribution centres (2 trucks/month for 3 months).
</t>
  </si>
  <si>
    <t xml:space="preserve">Packaging of essential household kits (5 people * 2 days * $10)
</t>
  </si>
  <si>
    <t xml:space="preserve">Hoours /Days </t>
  </si>
  <si>
    <t xml:space="preserve">
Handling for loading and unloading essential household kits (3 operations * 6 daily * $10)
</t>
  </si>
  <si>
    <t>Transport of essential household items/COVID-19 protection kits to the accommodation centres (2 races).</t>
  </si>
  <si>
    <t xml:space="preserve">Distributors (3 days * 4 days * $20 /month)
</t>
  </si>
  <si>
    <t xml:space="preserve">Subtotal 5 - Transportation, Storage and Distribution
</t>
  </si>
  <si>
    <t>GRAD Office Supplies</t>
  </si>
  <si>
    <t xml:space="preserve">months </t>
  </si>
  <si>
    <t>Multiplication of stock sheets, delivery and receipt notes</t>
  </si>
  <si>
    <t xml:space="preserve">Materials for packaging kits
</t>
  </si>
  <si>
    <t xml:space="preserve">5- Operating cost
</t>
  </si>
  <si>
    <t>Communication (telephone and internet)</t>
  </si>
  <si>
    <t xml:space="preserve">Vehicle Fuel - GRAD
</t>
  </si>
  <si>
    <t>Visibility equipment</t>
  </si>
  <si>
    <t>Subtotal 6 - Cost of Operations</t>
  </si>
  <si>
    <t>6- Human Resources</t>
  </si>
  <si>
    <t xml:space="preserve">Head of the Programme Office
</t>
  </si>
  <si>
    <t xml:space="preserve">Secretary-general
</t>
  </si>
  <si>
    <t>Head of the Emergency Department</t>
  </si>
  <si>
    <t>Project Manager</t>
  </si>
  <si>
    <t xml:space="preserve">Operations Officer
</t>
  </si>
  <si>
    <t>Logistician</t>
  </si>
  <si>
    <t xml:space="preserve">Accountant
</t>
  </si>
  <si>
    <t>Cashier</t>
  </si>
  <si>
    <t>Communication Officer</t>
  </si>
  <si>
    <t>Supervisors</t>
  </si>
  <si>
    <t>Driver-GRAD</t>
  </si>
  <si>
    <t>Subtotal 7 - Human Resources</t>
  </si>
  <si>
    <t>Cost Subtotal</t>
  </si>
  <si>
    <t xml:space="preserve">Audit
</t>
  </si>
  <si>
    <t>Post-Distribution Evaluations</t>
  </si>
  <si>
    <t xml:space="preserve">Administrative Fees
</t>
  </si>
  <si>
    <t>Subtotal 2</t>
  </si>
  <si>
    <t>Subtotal 3</t>
  </si>
  <si>
    <t xml:space="preserve">Bank Fees
</t>
  </si>
  <si>
    <t xml:space="preserve">TOTAL COST OF THE PROCEDURE
</t>
  </si>
  <si>
    <t>Male/Month</t>
  </si>
  <si>
    <t>Homme/Male/Monthois</t>
  </si>
  <si>
    <t>1 bag of 25 Kgs per household</t>
  </si>
  <si>
    <t>20 kgs of cassava flour per household</t>
  </si>
  <si>
    <t>5 kgs per household</t>
  </si>
  <si>
    <t>5.40 litres of oil per household</t>
  </si>
  <si>
    <t>2 Kgs of salt per household</t>
  </si>
  <si>
    <t>5 Kgs of sugar per household</t>
  </si>
  <si>
    <t>2 x 5 liter canisters per beneficiary</t>
  </si>
  <si>
    <t>10 boxes per household</t>
  </si>
  <si>
    <t xml:space="preserve">4 cans per beneficiary
</t>
  </si>
  <si>
    <t>3- NON-FOOD PRODUCTS for 19,559 beneficiaries</t>
  </si>
  <si>
    <t xml:space="preserve">3 soaps/distribution/beneficiary
</t>
  </si>
  <si>
    <t>12 sachets/distribution/beneficiaries</t>
  </si>
  <si>
    <t>2 plastic buckets per household</t>
  </si>
  <si>
    <t>1 plate per person</t>
  </si>
  <si>
    <t>1 cup per person</t>
  </si>
  <si>
    <t>1 scoop per person</t>
  </si>
  <si>
    <t>2 pots/household</t>
  </si>
  <si>
    <t>2 rooms per household</t>
  </si>
  <si>
    <t>2 covers per household</t>
  </si>
  <si>
    <t>1 box of toothpaste per household</t>
  </si>
  <si>
    <t>1 toothbrush per beneficiary</t>
  </si>
  <si>
    <t>Generic drugs against malaria, diarrhea, etc</t>
  </si>
  <si>
    <t>2 mattresses per household</t>
  </si>
  <si>
    <t>1 bucket of 2 liters per teenager</t>
  </si>
  <si>
    <t>3 pieces per teenager</t>
  </si>
  <si>
    <t>2 per child</t>
  </si>
  <si>
    <t>60% of his time for the project</t>
  </si>
  <si>
    <t>100% of your time by the project100% of your time by the project</t>
  </si>
  <si>
    <t>100% of your time by the project</t>
  </si>
  <si>
    <t xml:space="preserve"> (Vests, T-shirts, flyers, banners and posters)</t>
  </si>
  <si>
    <t>A $120 per month plans</t>
  </si>
  <si>
    <t>a $60 per month plan</t>
  </si>
  <si>
    <t>Package including: Cartridge purchase + duplicator paper</t>
  </si>
  <si>
    <t>100% of your time for the project</t>
  </si>
  <si>
    <t>2 trucks for the distribution in the first month of these kits/center.
The cost of the fare is the same as for food (line 4.3).</t>
  </si>
  <si>
    <t>1 unloading during provisioning
2 loads (2 trucks) for the centres</t>
  </si>
  <si>
    <t>Labor: 5 day laborers for 2 days to package essential household items.</t>
  </si>
  <si>
    <t>The $1,000 covers all costs: truck rental, fuel, driver and conveyor bonus</t>
  </si>
  <si>
    <t>(10 transactions * 10 daily * $10)</t>
  </si>
  <si>
    <t>1 Race per structure</t>
  </si>
  <si>
    <t xml:space="preserve">GROUPE D'ACTIONS POUR LE DEVELOPPEMENT "GRAD" </t>
  </si>
  <si>
    <t xml:space="preserve">
Total shelters
</t>
  </si>
  <si>
    <t>ConstrShelter Opportunities</t>
  </si>
  <si>
    <t>Engineer Fees</t>
  </si>
  <si>
    <t>Labour-Workers</t>
  </si>
  <si>
    <t xml:space="preserve">Snack                                                                                                                                                                                                                                                                      </t>
  </si>
  <si>
    <t>Done in Bukavu, October 28, 2024</t>
  </si>
  <si>
    <t>The Coordinator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</si>
</sst>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_-[$$-409]* #,##0.00_ ;_-[$$-409]* \-#,##0.00\ ;_-[$$-409]* &quot;-&quot;??_ ;_-@_ "/>
  </numFmts>
  <fonts count="22" x14ac:knownFonts="1">
    <font>
      <sz val="11"/>
      <name val="Calibri"/>
    </font>
    <font>
      <sz val="20"/>
      <color rgb="FF000000"/>
      <name val="Arial Black"/>
      <family val="2"/>
    </font>
    <font>
      <b/>
      <sz val="16"/>
      <color rgb="FF000000"/>
      <name val="Tahoma"/>
      <family val="2"/>
    </font>
    <font>
      <sz val="10"/>
      <color rgb="FF000000"/>
      <name val="Calibri"/>
      <family val="2"/>
    </font>
    <font>
      <sz val="9"/>
      <color rgb="FFFF0000"/>
      <name val="Calibri"/>
      <family val="2"/>
    </font>
    <font>
      <b/>
      <sz val="14"/>
      <color rgb="FF000000"/>
      <name val="Calibri"/>
      <family val="2"/>
    </font>
    <font>
      <sz val="18"/>
      <color rgb="FF000000"/>
      <name val="Calibri"/>
      <family val="2"/>
    </font>
    <font>
      <sz val="28"/>
      <color rgb="FF000000"/>
      <name val="Calibri"/>
      <family val="2"/>
    </font>
    <font>
      <sz val="11"/>
      <name val="Calibri"/>
      <family val="2"/>
    </font>
    <font>
      <b/>
      <sz val="10"/>
      <name val="Calibri"/>
      <family val="2"/>
    </font>
    <font>
      <sz val="10"/>
      <name val="Calibri"/>
      <family val="2"/>
    </font>
    <font>
      <sz val="9"/>
      <name val="Calibri"/>
      <family val="2"/>
    </font>
    <font>
      <b/>
      <sz val="11"/>
      <name val="Calibri"/>
      <family val="2"/>
    </font>
    <font>
      <b/>
      <sz val="10"/>
      <name val="Arial"/>
      <family val="2"/>
    </font>
    <font>
      <sz val="10"/>
      <name val="Arial"/>
      <family val="2"/>
    </font>
    <font>
      <b/>
      <sz val="10"/>
      <color rgb="FF000000"/>
      <name val="Calibri"/>
      <family val="2"/>
    </font>
    <font>
      <b/>
      <sz val="14"/>
      <name val="Arial"/>
      <family val="2"/>
    </font>
    <font>
      <b/>
      <sz val="14"/>
      <name val="Calibri"/>
      <family val="2"/>
    </font>
    <font>
      <b/>
      <sz val="12"/>
      <name val="Calibri"/>
      <family val="2"/>
    </font>
    <font>
      <sz val="11"/>
      <color rgb="FF000000"/>
      <name val="Calibri"/>
      <family val="2"/>
    </font>
    <font>
      <b/>
      <sz val="11"/>
      <color rgb="FF000000"/>
      <name val="Calibri"/>
      <family val="2"/>
    </font>
    <font>
      <sz val="11"/>
      <color rgb="FF000000"/>
      <name val="Calibri"/>
      <family val="2"/>
    </font>
  </fonts>
  <fills count="10">
    <fill>
      <patternFill patternType="none"/>
    </fill>
    <fill>
      <patternFill patternType="gray125"/>
    </fill>
    <fill>
      <patternFill patternType="solid">
        <fgColor rgb="FFACB9CA"/>
        <bgColor indexed="64"/>
      </patternFill>
    </fill>
    <fill>
      <patternFill patternType="solid">
        <fgColor rgb="FFFFD865"/>
        <bgColor indexed="64"/>
      </patternFill>
    </fill>
    <fill>
      <patternFill patternType="solid">
        <fgColor rgb="FFB4C7E7"/>
        <bgColor indexed="64"/>
      </patternFill>
    </fill>
    <fill>
      <patternFill patternType="solid">
        <fgColor rgb="FF00B0F0"/>
        <bgColor indexed="64"/>
      </patternFill>
    </fill>
    <fill>
      <patternFill patternType="solid">
        <fgColor rgb="FF92D050"/>
        <bgColor indexed="64"/>
      </patternFill>
    </fill>
    <fill>
      <patternFill patternType="solid">
        <fgColor rgb="FFFFFFFF"/>
        <bgColor indexed="64"/>
      </patternFill>
    </fill>
    <fill>
      <patternFill patternType="solid">
        <fgColor rgb="FFA8D08E"/>
        <bgColor indexed="64"/>
      </patternFill>
    </fill>
    <fill>
      <patternFill patternType="solid">
        <fgColor rgb="FFFBE4D5"/>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44" fontId="21" fillId="0" borderId="0">
      <alignment vertical="top"/>
      <protection locked="0"/>
    </xf>
    <xf numFmtId="9" fontId="21" fillId="0" borderId="0">
      <alignment vertical="top"/>
      <protection locked="0"/>
    </xf>
  </cellStyleXfs>
  <cellXfs count="106">
    <xf numFmtId="0" fontId="0" fillId="0" borderId="0" xfId="0">
      <alignmen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Border="1" applyAlignment="1">
      <alignment horizontal="center" vertical="center" wrapText="1"/>
    </xf>
    <xf numFmtId="0" fontId="5"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Border="1" applyAlignment="1">
      <alignment horizontal="center" vertical="center" wrapText="1"/>
    </xf>
    <xf numFmtId="0" fontId="8" fillId="0" borderId="0" xfId="0" applyFont="1" applyAlignment="1">
      <alignment horizontal="center" vertical="center" wrapText="1"/>
    </xf>
    <xf numFmtId="0" fontId="9" fillId="0" borderId="5" xfId="0" applyFont="1" applyBorder="1" applyAlignment="1">
      <alignment horizontal="left" vertical="center" wrapText="1" indent="1"/>
    </xf>
    <xf numFmtId="0" fontId="10" fillId="0" borderId="0" xfId="0" applyFont="1" applyAlignment="1">
      <alignment horizontal="center" vertical="center" wrapText="1"/>
    </xf>
    <xf numFmtId="0" fontId="10" fillId="0" borderId="0" xfId="0" applyFont="1" applyAlignment="1">
      <alignment vertical="center" wrapText="1"/>
    </xf>
    <xf numFmtId="0" fontId="11" fillId="0" borderId="0" xfId="0" applyFont="1" applyAlignment="1">
      <alignment horizontal="center" vertical="center" wrapText="1"/>
    </xf>
    <xf numFmtId="0" fontId="9" fillId="2" borderId="13" xfId="0" applyFont="1" applyFill="1" applyBorder="1" applyAlignment="1">
      <alignment horizontal="center" vertical="center" wrapText="1"/>
    </xf>
    <xf numFmtId="0" fontId="12" fillId="3" borderId="16" xfId="0" applyFont="1" applyFill="1" applyBorder="1" applyAlignment="1">
      <alignment horizontal="center" wrapText="1"/>
    </xf>
    <xf numFmtId="0" fontId="12" fillId="3" borderId="5" xfId="0" applyFont="1" applyFill="1" applyBorder="1" applyAlignment="1">
      <alignment horizontal="center" wrapText="1"/>
    </xf>
    <xf numFmtId="0" fontId="13" fillId="0" borderId="5" xfId="0" applyFont="1" applyBorder="1" applyAlignment="1">
      <alignment wrapText="1"/>
    </xf>
    <xf numFmtId="0" fontId="14" fillId="0" borderId="5" xfId="0" applyFont="1" applyBorder="1" applyAlignment="1">
      <alignment wrapText="1"/>
    </xf>
    <xf numFmtId="164" fontId="10" fillId="0" borderId="5" xfId="0" applyNumberFormat="1" applyFont="1" applyFill="1" applyBorder="1" applyAlignment="1">
      <alignment horizontal="left" vertical="center" wrapText="1"/>
    </xf>
    <xf numFmtId="0" fontId="13" fillId="4" borderId="5" xfId="0" applyFont="1" applyFill="1" applyBorder="1" applyAlignment="1">
      <alignment wrapText="1"/>
    </xf>
    <xf numFmtId="0" fontId="12" fillId="4" borderId="5" xfId="0" applyFont="1" applyFill="1" applyBorder="1" applyAlignment="1">
      <alignment horizontal="center" wrapText="1"/>
    </xf>
    <xf numFmtId="164" fontId="12" fillId="4" borderId="5" xfId="0" applyNumberFormat="1" applyFont="1" applyFill="1" applyBorder="1" applyAlignment="1">
      <alignment horizontal="center" wrapText="1"/>
    </xf>
    <xf numFmtId="0" fontId="14" fillId="0" borderId="5" xfId="0" applyFont="1" applyFill="1" applyBorder="1" applyAlignment="1">
      <alignment wrapText="1"/>
    </xf>
    <xf numFmtId="0" fontId="12" fillId="3" borderId="10" xfId="0" applyFont="1" applyFill="1" applyBorder="1" applyAlignment="1">
      <alignment horizontal="center" wrapText="1"/>
    </xf>
    <xf numFmtId="164" fontId="12" fillId="3" borderId="5" xfId="0" applyNumberFormat="1" applyFont="1" applyFill="1" applyBorder="1" applyAlignment="1">
      <alignment horizontal="center" wrapText="1"/>
    </xf>
    <xf numFmtId="164" fontId="15" fillId="5" borderId="5" xfId="0" applyNumberFormat="1" applyFont="1" applyFill="1" applyBorder="1" applyAlignment="1">
      <alignment horizontal="left" vertical="center" wrapText="1" indent="1"/>
    </xf>
    <xf numFmtId="0" fontId="8" fillId="0" borderId="0" xfId="0" applyFont="1" applyAlignment="1"/>
    <xf numFmtId="0" fontId="16" fillId="6" borderId="5" xfId="0" applyFont="1" applyFill="1" applyBorder="1" applyAlignment="1">
      <alignment wrapText="1"/>
    </xf>
    <xf numFmtId="0" fontId="17" fillId="6" borderId="5" xfId="0" applyFont="1" applyFill="1" applyBorder="1" applyAlignment="1">
      <alignment horizontal="center" wrapText="1"/>
    </xf>
    <xf numFmtId="164" fontId="17" fillId="6" borderId="5" xfId="0" applyNumberFormat="1" applyFont="1" applyFill="1" applyBorder="1" applyAlignment="1">
      <alignment horizontal="center" wrapText="1"/>
    </xf>
    <xf numFmtId="0" fontId="10" fillId="0" borderId="18"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right" vertical="center" wrapText="1"/>
    </xf>
    <xf numFmtId="164" fontId="10" fillId="0" borderId="5" xfId="0" applyNumberFormat="1" applyFont="1" applyBorder="1" applyAlignment="1">
      <alignment horizontal="center" vertical="center" wrapText="1"/>
    </xf>
    <xf numFmtId="0" fontId="11" fillId="0" borderId="19" xfId="0" applyFont="1" applyBorder="1" applyAlignment="1">
      <alignment horizontal="center" vertical="center" wrapText="1"/>
    </xf>
    <xf numFmtId="164" fontId="9" fillId="6" borderId="5" xfId="0" applyNumberFormat="1" applyFont="1" applyFill="1" applyBorder="1" applyAlignment="1">
      <alignment horizontal="left" vertical="center" wrapText="1" indent="1"/>
    </xf>
    <xf numFmtId="0" fontId="9" fillId="6" borderId="19" xfId="0" applyFont="1" applyFill="1" applyBorder="1" applyAlignment="1">
      <alignment horizontal="left" vertical="center" wrapText="1" indent="1"/>
    </xf>
    <xf numFmtId="0" fontId="10" fillId="7" borderId="5" xfId="0" applyFont="1" applyFill="1" applyBorder="1" applyAlignment="1">
      <alignment horizontal="left" vertical="center" wrapText="1"/>
    </xf>
    <xf numFmtId="0" fontId="10" fillId="7" borderId="5" xfId="0" applyFont="1" applyFill="1" applyBorder="1" applyAlignment="1">
      <alignment horizontal="right" vertical="center" wrapText="1"/>
    </xf>
    <xf numFmtId="164" fontId="10" fillId="7" borderId="5" xfId="0" applyNumberFormat="1" applyFont="1" applyFill="1" applyBorder="1" applyAlignment="1">
      <alignment horizontal="left" vertical="center" wrapText="1"/>
    </xf>
    <xf numFmtId="0" fontId="9" fillId="7" borderId="5" xfId="0" applyFont="1" applyFill="1" applyBorder="1" applyAlignment="1">
      <alignment horizontal="right" vertical="center" wrapText="1"/>
    </xf>
    <xf numFmtId="164" fontId="9" fillId="0" borderId="5" xfId="0" applyNumberFormat="1" applyFont="1" applyBorder="1" applyAlignment="1">
      <alignment horizontal="center" vertical="center" wrapText="1"/>
    </xf>
    <xf numFmtId="164" fontId="9" fillId="0" borderId="5" xfId="0" applyNumberFormat="1" applyFont="1" applyFill="1" applyBorder="1" applyAlignment="1">
      <alignment horizontal="left" vertical="center" wrapText="1"/>
    </xf>
    <xf numFmtId="0" fontId="11" fillId="6" borderId="19" xfId="0" applyFont="1" applyFill="1" applyBorder="1" applyAlignment="1">
      <alignment horizontal="left" vertical="center" wrapText="1" indent="1"/>
    </xf>
    <xf numFmtId="0" fontId="18" fillId="0" borderId="16" xfId="0" applyFont="1" applyFill="1" applyBorder="1" applyAlignment="1">
      <alignment horizontal="left" vertical="center" wrapText="1"/>
    </xf>
    <xf numFmtId="0" fontId="8" fillId="6" borderId="0" xfId="0" applyFont="1" applyFill="1" applyAlignment="1"/>
    <xf numFmtId="0" fontId="9" fillId="6" borderId="18" xfId="0" applyFont="1" applyFill="1" applyBorder="1" applyAlignment="1">
      <alignment horizontal="left" vertical="center" wrapText="1" indent="1"/>
    </xf>
    <xf numFmtId="0" fontId="9" fillId="6" borderId="5" xfId="0" applyFont="1" applyFill="1" applyBorder="1" applyAlignment="1">
      <alignment horizontal="left" vertical="center" wrapText="1" indent="1"/>
    </xf>
    <xf numFmtId="0" fontId="9" fillId="6" borderId="20" xfId="0" applyFont="1" applyFill="1" applyBorder="1" applyAlignment="1">
      <alignment horizontal="left" vertical="center" wrapText="1" indent="1"/>
    </xf>
    <xf numFmtId="0" fontId="9" fillId="5" borderId="18" xfId="0" applyFont="1" applyFill="1" applyBorder="1" applyAlignment="1">
      <alignment horizontal="left" vertical="center" wrapText="1" indent="1"/>
    </xf>
    <xf numFmtId="0" fontId="9" fillId="8" borderId="5" xfId="0" applyFont="1" applyFill="1" applyBorder="1" applyAlignment="1">
      <alignment horizontal="left" vertical="center" wrapText="1" indent="1"/>
    </xf>
    <xf numFmtId="0" fontId="10" fillId="0" borderId="5" xfId="0" applyFont="1" applyBorder="1" applyAlignment="1">
      <alignment horizontal="center" vertical="center" wrapText="1"/>
    </xf>
    <xf numFmtId="164" fontId="9" fillId="8" borderId="5" xfId="0" applyNumberFormat="1" applyFont="1" applyFill="1" applyBorder="1" applyAlignment="1">
      <alignment horizontal="left" vertical="center" wrapText="1" indent="1"/>
    </xf>
    <xf numFmtId="0" fontId="11" fillId="8" borderId="19" xfId="0" applyFont="1" applyFill="1" applyBorder="1" applyAlignment="1">
      <alignment horizontal="left" vertical="center" wrapText="1" indent="1"/>
    </xf>
    <xf numFmtId="164" fontId="19" fillId="0" borderId="0" xfId="0" applyNumberFormat="1" applyFont="1" applyAlignment="1"/>
    <xf numFmtId="0" fontId="9" fillId="5" borderId="20" xfId="0" applyFont="1" applyFill="1" applyBorder="1" applyAlignment="1">
      <alignment horizontal="left" vertical="center" wrapText="1" indent="1"/>
    </xf>
    <xf numFmtId="0" fontId="10" fillId="7" borderId="5" xfId="0" applyFont="1" applyFill="1" applyBorder="1" applyAlignment="1">
      <alignment vertical="center" wrapText="1"/>
    </xf>
    <xf numFmtId="0" fontId="10" fillId="7" borderId="5" xfId="0" applyNumberFormat="1" applyFont="1" applyFill="1" applyBorder="1" applyAlignment="1">
      <alignment horizontal="center" vertical="center" wrapText="1"/>
    </xf>
    <xf numFmtId="0" fontId="10" fillId="7" borderId="18" xfId="0" applyFont="1" applyFill="1" applyBorder="1" applyAlignment="1">
      <alignment horizontal="center" vertical="center" wrapText="1"/>
    </xf>
    <xf numFmtId="0" fontId="9" fillId="7" borderId="5" xfId="0" applyFont="1" applyFill="1" applyBorder="1" applyAlignment="1">
      <alignment vertical="center" wrapText="1"/>
    </xf>
    <xf numFmtId="9" fontId="10" fillId="7" borderId="5" xfId="0" applyNumberFormat="1" applyFont="1" applyFill="1" applyBorder="1" applyAlignment="1">
      <alignment horizontal="center" vertical="center" wrapText="1"/>
    </xf>
    <xf numFmtId="0" fontId="11" fillId="0" borderId="19" xfId="0" applyFont="1" applyBorder="1" applyAlignment="1">
      <alignment horizontal="left" vertical="center" wrapText="1"/>
    </xf>
    <xf numFmtId="0" fontId="10" fillId="0" borderId="18" xfId="0" applyFont="1" applyBorder="1" applyAlignment="1">
      <alignment horizontal="center" vertical="center" wrapText="1"/>
    </xf>
    <xf numFmtId="0" fontId="10" fillId="0" borderId="5" xfId="0" applyFont="1" applyBorder="1" applyAlignment="1">
      <alignment vertical="center" wrapText="1"/>
    </xf>
    <xf numFmtId="9" fontId="10" fillId="0" borderId="5" xfId="0" applyNumberFormat="1" applyFont="1" applyBorder="1" applyAlignment="1">
      <alignment vertical="center" wrapText="1"/>
    </xf>
    <xf numFmtId="0" fontId="12" fillId="9" borderId="21" xfId="0" applyFont="1" applyFill="1" applyBorder="1" applyAlignment="1">
      <alignment horizontal="center" vertical="center" wrapText="1"/>
    </xf>
    <xf numFmtId="0" fontId="12" fillId="9" borderId="22" xfId="0" applyFont="1" applyFill="1" applyBorder="1" applyAlignment="1">
      <alignment horizontal="center" vertical="center" wrapText="1"/>
    </xf>
    <xf numFmtId="0" fontId="12" fillId="9" borderId="23" xfId="0" applyFont="1" applyFill="1" applyBorder="1" applyAlignment="1">
      <alignment horizontal="center" vertical="center" wrapText="1"/>
    </xf>
    <xf numFmtId="0" fontId="12" fillId="9" borderId="24" xfId="0" applyFont="1" applyFill="1" applyBorder="1" applyAlignment="1">
      <alignment horizontal="center" vertical="center" wrapText="1"/>
    </xf>
    <xf numFmtId="164" fontId="12" fillId="9" borderId="25" xfId="1" applyNumberFormat="1" applyFont="1" applyFill="1" applyBorder="1" applyAlignment="1" applyProtection="1">
      <alignment vertical="center" wrapText="1"/>
    </xf>
    <xf numFmtId="0" fontId="12" fillId="9" borderId="26" xfId="0" applyFont="1" applyFill="1" applyBorder="1" applyAlignment="1">
      <alignment horizontal="center" vertical="center" wrapText="1"/>
    </xf>
    <xf numFmtId="0" fontId="12" fillId="7" borderId="0" xfId="0" applyFont="1" applyFill="1" applyBorder="1" applyAlignment="1">
      <alignment horizontal="center" vertical="center" wrapText="1"/>
    </xf>
    <xf numFmtId="164" fontId="12" fillId="7" borderId="0" xfId="1" applyNumberFormat="1" applyFont="1" applyFill="1" applyBorder="1" applyAlignment="1" applyProtection="1">
      <alignment vertical="center" wrapText="1"/>
    </xf>
    <xf numFmtId="9" fontId="12" fillId="9" borderId="27" xfId="2" applyFont="1" applyFill="1" applyBorder="1" applyAlignment="1" applyProtection="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9" fillId="6" borderId="18" xfId="0" applyFont="1" applyFill="1" applyBorder="1" applyAlignment="1">
      <alignment horizontal="left" vertical="center" wrapText="1" indent="1"/>
    </xf>
    <xf numFmtId="0" fontId="9" fillId="6" borderId="5" xfId="0" applyFont="1" applyFill="1" applyBorder="1" applyAlignment="1">
      <alignment horizontal="left" vertical="center" wrapText="1" indent="1"/>
    </xf>
    <xf numFmtId="0" fontId="2" fillId="0" borderId="0" xfId="0" applyFont="1" applyAlignment="1">
      <alignment horizontal="center" vertical="center"/>
    </xf>
    <xf numFmtId="0" fontId="12" fillId="3" borderId="15" xfId="0" applyFont="1" applyFill="1" applyBorder="1" applyAlignment="1">
      <alignment horizontal="center" wrapText="1"/>
    </xf>
    <xf numFmtId="0" fontId="12" fillId="3" borderId="16" xfId="0" applyFont="1" applyFill="1" applyBorder="1" applyAlignment="1">
      <alignment horizontal="center" wrapText="1"/>
    </xf>
    <xf numFmtId="0" fontId="12" fillId="3" borderId="17" xfId="0" applyFont="1" applyFill="1" applyBorder="1" applyAlignment="1">
      <alignment horizontal="center" wrapText="1"/>
    </xf>
    <xf numFmtId="0" fontId="20" fillId="0" borderId="0" xfId="0" applyFont="1" applyAlignment="1">
      <alignment horizontal="center"/>
    </xf>
    <xf numFmtId="0" fontId="1" fillId="0" borderId="0" xfId="0" applyFont="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0" borderId="5" xfId="0" applyFont="1" applyBorder="1" applyAlignment="1">
      <alignment horizontal="left"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2" fillId="0" borderId="0" xfId="0" applyFont="1" applyAlignment="1">
      <alignment horizontal="center"/>
    </xf>
    <xf numFmtId="0" fontId="5" fillId="0" borderId="1" xfId="0" applyFont="1" applyBorder="1" applyAlignment="1">
      <alignment horizontal="center" vertical="center" wrapText="1"/>
    </xf>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www.wps.cn/officeDocument/2020/cellImage" Target="NUL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866775</xdr:colOff>
      <xdr:row>142</xdr:row>
      <xdr:rowOff>85725</xdr:rowOff>
    </xdr:from>
    <xdr:to>
      <xdr:col>7</xdr:col>
      <xdr:colOff>523875</xdr:colOff>
      <xdr:row>147</xdr:row>
      <xdr:rowOff>47625</xdr:rowOff>
    </xdr:to>
    <xdr:pic>
      <xdr:nvPicPr>
        <xdr:cNvPr id="3" name="Picture 872"/>
        <xdr:cNvPicPr/>
      </xdr:nvPicPr>
      <xdr:blipFill rotWithShape="1">
        <a:blip xmlns:r="http://schemas.openxmlformats.org/officeDocument/2006/relationships" r:embed="rId1"/>
        <a:srcRect l="26678" t="24050" r="52936" b="67399"/>
        <a:stretch/>
      </xdr:blipFill>
      <xdr:spPr bwMode="auto">
        <a:xfrm>
          <a:off x="4448175" y="55826025"/>
          <a:ext cx="1590675" cy="9144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390525</xdr:colOff>
      <xdr:row>139</xdr:row>
      <xdr:rowOff>142875</xdr:rowOff>
    </xdr:from>
    <xdr:to>
      <xdr:col>5</xdr:col>
      <xdr:colOff>704215</xdr:colOff>
      <xdr:row>147</xdr:row>
      <xdr:rowOff>38100</xdr:rowOff>
    </xdr:to>
    <xdr:pic>
      <xdr:nvPicPr>
        <xdr:cNvPr id="5" name="Image 4" descr="C:\Users\andre\Desktop\cachet adapté.png"/>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6176" t="55814" r="10078" b="11794"/>
        <a:stretch/>
      </xdr:blipFill>
      <xdr:spPr bwMode="auto">
        <a:xfrm>
          <a:off x="2695575" y="55311675"/>
          <a:ext cx="1590040" cy="141922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1"/>
  <sheetViews>
    <sheetView tabSelected="1" topLeftCell="D115" zoomScale="91" zoomScaleNormal="91" workbookViewId="0">
      <selection activeCell="E149" sqref="E149:I149"/>
    </sheetView>
  </sheetViews>
  <sheetFormatPr baseColWidth="10" defaultColWidth="10" defaultRowHeight="15" x14ac:dyDescent="0.25"/>
  <cols>
    <col min="1" max="1" width="3.7109375" customWidth="1"/>
    <col min="2" max="2" width="22.140625" customWidth="1"/>
    <col min="3" max="3" width="8.7109375" customWidth="1"/>
    <col min="4" max="4" width="10.28515625" customWidth="1"/>
    <col min="5" max="5" width="8.85546875" customWidth="1"/>
    <col min="6" max="6" width="15.85546875" customWidth="1"/>
    <col min="7" max="7" width="13.140625" customWidth="1"/>
    <col min="8" max="8" width="16.28515625" customWidth="1"/>
    <col min="9" max="9" width="19.28515625" customWidth="1"/>
    <col min="10" max="10" width="12.5703125" customWidth="1"/>
    <col min="11" max="11" width="14.28515625" customWidth="1"/>
    <col min="13" max="13" width="12.140625" bestFit="1" customWidth="1"/>
  </cols>
  <sheetData>
    <row r="1" spans="1:11" ht="51" customHeight="1" x14ac:dyDescent="0.25">
      <c r="A1" s="84" t="s">
        <v>245</v>
      </c>
      <c r="B1" s="84"/>
      <c r="C1" s="84"/>
      <c r="D1" s="84"/>
      <c r="E1" s="84"/>
      <c r="F1" s="84"/>
      <c r="G1" s="84"/>
      <c r="H1" s="84"/>
      <c r="I1" s="84"/>
      <c r="J1" s="84"/>
      <c r="K1" s="84"/>
    </row>
    <row r="2" spans="1:11" ht="19.5" x14ac:dyDescent="0.25">
      <c r="A2" s="79" t="s">
        <v>65</v>
      </c>
      <c r="B2" s="79"/>
      <c r="C2" s="79"/>
      <c r="D2" s="79"/>
      <c r="E2" s="79"/>
      <c r="F2" s="79"/>
      <c r="G2" s="79"/>
      <c r="H2" s="79"/>
      <c r="I2" s="1"/>
      <c r="J2" s="1"/>
      <c r="K2" s="2"/>
    </row>
    <row r="3" spans="1:11" ht="38.25" customHeight="1" x14ac:dyDescent="0.25">
      <c r="A3" s="105" t="s">
        <v>64</v>
      </c>
      <c r="B3" s="75"/>
      <c r="C3" s="75"/>
      <c r="D3" s="75"/>
      <c r="E3" s="75"/>
      <c r="F3" s="75"/>
      <c r="G3" s="75"/>
      <c r="H3" s="75"/>
      <c r="I3" s="75"/>
      <c r="J3" s="75"/>
      <c r="K3" s="76"/>
    </row>
    <row r="4" spans="1:11" ht="13.5" customHeight="1" x14ac:dyDescent="0.25">
      <c r="A4" s="3"/>
      <c r="B4" s="3"/>
      <c r="C4" s="4"/>
      <c r="D4" s="4"/>
      <c r="E4" s="4"/>
      <c r="F4" s="4"/>
      <c r="G4" s="4"/>
      <c r="H4" s="4"/>
      <c r="I4" s="3"/>
      <c r="J4" s="3"/>
      <c r="K4" s="3"/>
    </row>
    <row r="5" spans="1:11" ht="24" customHeight="1" x14ac:dyDescent="0.25">
      <c r="A5" s="5"/>
      <c r="B5" s="5"/>
      <c r="C5" s="95" t="s">
        <v>30</v>
      </c>
      <c r="D5" s="96"/>
      <c r="E5" s="96"/>
      <c r="F5" s="96"/>
      <c r="G5" s="96"/>
      <c r="H5" s="97"/>
      <c r="I5" s="1"/>
      <c r="J5" s="1"/>
      <c r="K5" s="2"/>
    </row>
    <row r="6" spans="1:11" ht="11.25" customHeight="1" x14ac:dyDescent="0.25">
      <c r="A6" s="6"/>
      <c r="B6" s="6"/>
      <c r="C6" s="7"/>
      <c r="D6" s="7"/>
      <c r="E6" s="7"/>
      <c r="F6" s="7"/>
      <c r="G6" s="7"/>
      <c r="H6" s="7"/>
      <c r="I6" s="1"/>
      <c r="J6" s="1"/>
      <c r="K6" s="2"/>
    </row>
    <row r="7" spans="1:11" ht="51" x14ac:dyDescent="0.25">
      <c r="A7" s="8"/>
      <c r="B7" s="9" t="s">
        <v>66</v>
      </c>
      <c r="C7" s="91" t="s">
        <v>67</v>
      </c>
      <c r="D7" s="91"/>
      <c r="E7" s="91"/>
      <c r="F7" s="91"/>
      <c r="G7" s="91"/>
      <c r="H7" s="91"/>
      <c r="I7" s="8"/>
      <c r="J7" s="8"/>
      <c r="K7" s="8"/>
    </row>
    <row r="8" spans="1:11" ht="25.5" x14ac:dyDescent="0.25">
      <c r="A8" s="8"/>
      <c r="B8" s="9" t="s">
        <v>68</v>
      </c>
      <c r="C8" s="91" t="s">
        <v>69</v>
      </c>
      <c r="D8" s="91"/>
      <c r="E8" s="91"/>
      <c r="F8" s="91"/>
      <c r="G8" s="91"/>
      <c r="H8" s="91"/>
      <c r="I8" s="8"/>
      <c r="J8" s="8"/>
      <c r="K8" s="8"/>
    </row>
    <row r="9" spans="1:11" ht="43.5" customHeight="1" x14ac:dyDescent="0.25">
      <c r="A9" s="8"/>
      <c r="B9" s="9" t="s">
        <v>63</v>
      </c>
      <c r="C9" s="91"/>
      <c r="D9" s="91"/>
      <c r="E9" s="91"/>
      <c r="F9" s="91"/>
      <c r="G9" s="91"/>
      <c r="H9" s="91"/>
      <c r="I9" s="8"/>
      <c r="J9" s="8"/>
      <c r="K9" s="8"/>
    </row>
    <row r="10" spans="1:11" x14ac:dyDescent="0.25">
      <c r="A10" s="10"/>
      <c r="B10" s="11"/>
      <c r="C10" s="10"/>
      <c r="D10" s="10"/>
      <c r="E10" s="11"/>
      <c r="F10" s="11"/>
      <c r="G10" s="11"/>
      <c r="H10" s="11"/>
      <c r="I10" s="10"/>
      <c r="J10" s="10"/>
      <c r="K10" s="12"/>
    </row>
    <row r="11" spans="1:11" x14ac:dyDescent="0.25">
      <c r="A11" s="10"/>
      <c r="B11" s="11"/>
      <c r="C11" s="10"/>
      <c r="D11" s="10"/>
      <c r="E11" s="11"/>
      <c r="F11" s="11"/>
      <c r="G11" s="11"/>
      <c r="H11" s="11"/>
      <c r="I11" s="10"/>
      <c r="J11" s="10"/>
      <c r="K11" s="12"/>
    </row>
    <row r="12" spans="1:11" x14ac:dyDescent="0.25">
      <c r="A12" s="10"/>
      <c r="B12" s="11"/>
      <c r="C12" s="10"/>
      <c r="D12" s="10"/>
      <c r="E12" s="11"/>
      <c r="F12" s="11"/>
      <c r="G12" s="11"/>
      <c r="H12" s="11"/>
      <c r="I12" s="10"/>
      <c r="J12" s="10"/>
      <c r="K12" s="12"/>
    </row>
    <row r="13" spans="1:11" x14ac:dyDescent="0.25">
      <c r="A13" s="10"/>
      <c r="B13" s="11"/>
      <c r="C13" s="10"/>
      <c r="D13" s="10"/>
      <c r="E13" s="11"/>
      <c r="F13" s="11"/>
      <c r="G13" s="11"/>
      <c r="H13" s="11"/>
      <c r="I13" s="10"/>
      <c r="J13" s="10"/>
      <c r="K13" s="12"/>
    </row>
    <row r="14" spans="1:11" ht="51" customHeight="1" x14ac:dyDescent="0.25">
      <c r="A14" s="98" t="s">
        <v>0</v>
      </c>
      <c r="B14" s="88" t="s">
        <v>70</v>
      </c>
      <c r="C14" s="88" t="s">
        <v>71</v>
      </c>
      <c r="D14" s="88" t="s">
        <v>72</v>
      </c>
      <c r="E14" s="88" t="s">
        <v>73</v>
      </c>
      <c r="F14" s="88" t="s">
        <v>74</v>
      </c>
      <c r="G14" s="88" t="s">
        <v>75</v>
      </c>
      <c r="H14" s="88" t="s">
        <v>76</v>
      </c>
      <c r="I14" s="88"/>
      <c r="J14" s="88"/>
      <c r="K14" s="85" t="s">
        <v>77</v>
      </c>
    </row>
    <row r="15" spans="1:11" ht="6.75" customHeight="1" x14ac:dyDescent="0.25">
      <c r="A15" s="99"/>
      <c r="B15" s="89"/>
      <c r="C15" s="89"/>
      <c r="D15" s="89"/>
      <c r="E15" s="89"/>
      <c r="F15" s="89"/>
      <c r="G15" s="89"/>
      <c r="H15" s="89"/>
      <c r="I15" s="89"/>
      <c r="J15" s="89" t="s">
        <v>1</v>
      </c>
      <c r="K15" s="86"/>
    </row>
    <row r="16" spans="1:11" hidden="1" x14ac:dyDescent="0.25">
      <c r="A16" s="100"/>
      <c r="B16" s="90"/>
      <c r="C16" s="90"/>
      <c r="D16" s="13"/>
      <c r="E16" s="90"/>
      <c r="F16" s="90"/>
      <c r="G16" s="90"/>
      <c r="H16" s="90"/>
      <c r="I16" s="90"/>
      <c r="J16" s="90">
        <v>0.1</v>
      </c>
      <c r="K16" s="87"/>
    </row>
    <row r="17" spans="1:11" ht="30" customHeight="1" x14ac:dyDescent="0.25">
      <c r="A17" s="80" t="s">
        <v>78</v>
      </c>
      <c r="B17" s="81"/>
      <c r="C17" s="81"/>
      <c r="D17" s="81"/>
      <c r="E17" s="81"/>
      <c r="F17" s="81"/>
      <c r="G17" s="81"/>
      <c r="H17" s="81"/>
      <c r="I17" s="81"/>
      <c r="J17" s="81"/>
      <c r="K17" s="82"/>
    </row>
    <row r="18" spans="1:11" ht="30" customHeight="1" x14ac:dyDescent="0.25">
      <c r="A18" s="14"/>
      <c r="B18" s="14"/>
      <c r="C18" s="14"/>
      <c r="D18" s="14"/>
      <c r="E18" s="14"/>
      <c r="F18" s="14"/>
      <c r="G18" s="14"/>
      <c r="H18" s="14"/>
      <c r="I18" s="14"/>
      <c r="J18" s="14"/>
      <c r="K18" s="14"/>
    </row>
    <row r="19" spans="1:11" ht="30" customHeight="1" x14ac:dyDescent="0.25">
      <c r="A19" s="15"/>
      <c r="B19" s="16" t="s">
        <v>79</v>
      </c>
      <c r="C19" s="15"/>
      <c r="D19" s="15"/>
      <c r="E19" s="15"/>
      <c r="F19" s="15"/>
      <c r="G19" s="15"/>
      <c r="H19" s="15"/>
      <c r="I19" s="15"/>
      <c r="J19" s="15"/>
      <c r="K19" s="15"/>
    </row>
    <row r="20" spans="1:11" ht="30" customHeight="1" x14ac:dyDescent="0.25">
      <c r="A20" s="15"/>
      <c r="B20" s="17" t="s">
        <v>80</v>
      </c>
      <c r="C20" s="15" t="s">
        <v>57</v>
      </c>
      <c r="D20" s="15"/>
      <c r="E20" s="15">
        <v>1</v>
      </c>
      <c r="F20" s="15">
        <v>1</v>
      </c>
      <c r="G20" s="15">
        <v>100</v>
      </c>
      <c r="H20" s="18">
        <f>E20*F20*G20</f>
        <v>100</v>
      </c>
      <c r="I20" s="15"/>
      <c r="J20" s="15"/>
      <c r="K20" s="15"/>
    </row>
    <row r="21" spans="1:11" ht="30" customHeight="1" x14ac:dyDescent="0.25">
      <c r="A21" s="15"/>
      <c r="B21" s="17" t="s">
        <v>50</v>
      </c>
      <c r="C21" s="15" t="s">
        <v>81</v>
      </c>
      <c r="D21" s="15"/>
      <c r="E21" s="15">
        <v>6</v>
      </c>
      <c r="F21" s="15">
        <v>1</v>
      </c>
      <c r="G21" s="15">
        <v>10</v>
      </c>
      <c r="H21" s="18">
        <f t="shared" ref="H21:H22" si="0">E21*F21*G21</f>
        <v>60</v>
      </c>
      <c r="I21" s="15"/>
      <c r="J21" s="15"/>
      <c r="K21" s="15"/>
    </row>
    <row r="22" spans="1:11" ht="30" customHeight="1" x14ac:dyDescent="0.25">
      <c r="A22" s="15"/>
      <c r="B22" s="17" t="s">
        <v>82</v>
      </c>
      <c r="C22" s="15" t="s">
        <v>83</v>
      </c>
      <c r="D22" s="15"/>
      <c r="E22" s="15">
        <v>10</v>
      </c>
      <c r="F22" s="15">
        <v>1</v>
      </c>
      <c r="G22" s="15">
        <v>15</v>
      </c>
      <c r="H22" s="18">
        <f t="shared" si="0"/>
        <v>150</v>
      </c>
      <c r="I22" s="15"/>
      <c r="J22" s="15"/>
      <c r="K22" s="15"/>
    </row>
    <row r="23" spans="1:11" ht="30" customHeight="1" x14ac:dyDescent="0.25">
      <c r="A23" s="15"/>
      <c r="B23" s="19" t="s">
        <v>84</v>
      </c>
      <c r="C23" s="20"/>
      <c r="D23" s="20"/>
      <c r="E23" s="20"/>
      <c r="F23" s="20"/>
      <c r="G23" s="20"/>
      <c r="H23" s="21">
        <f>H20+H21+H22</f>
        <v>310</v>
      </c>
      <c r="I23" s="20"/>
      <c r="J23" s="20"/>
      <c r="K23" s="20"/>
    </row>
    <row r="24" spans="1:11" ht="30" customHeight="1" x14ac:dyDescent="0.25">
      <c r="A24" s="15"/>
      <c r="B24" s="16" t="s">
        <v>85</v>
      </c>
      <c r="C24" s="15"/>
      <c r="D24" s="15"/>
      <c r="E24" s="15"/>
      <c r="F24" s="15"/>
      <c r="G24" s="15"/>
      <c r="H24" s="15"/>
      <c r="I24" s="15"/>
      <c r="J24" s="15"/>
      <c r="K24" s="15"/>
    </row>
    <row r="25" spans="1:11" ht="30" customHeight="1" x14ac:dyDescent="0.25">
      <c r="A25" s="15"/>
      <c r="B25" s="17" t="s">
        <v>87</v>
      </c>
      <c r="C25" s="15" t="s">
        <v>86</v>
      </c>
      <c r="D25" s="15"/>
      <c r="E25" s="15">
        <v>1</v>
      </c>
      <c r="F25" s="15">
        <v>2</v>
      </c>
      <c r="G25" s="15">
        <v>800</v>
      </c>
      <c r="H25" s="18">
        <v>1200</v>
      </c>
      <c r="I25" s="15"/>
      <c r="J25" s="15"/>
      <c r="K25" s="15"/>
    </row>
    <row r="26" spans="1:11" ht="30" customHeight="1" x14ac:dyDescent="0.25">
      <c r="A26" s="15"/>
      <c r="B26" s="17" t="s">
        <v>88</v>
      </c>
      <c r="C26" s="15" t="s">
        <v>54</v>
      </c>
      <c r="D26" s="15"/>
      <c r="E26" s="15">
        <v>60</v>
      </c>
      <c r="F26" s="15">
        <v>2</v>
      </c>
      <c r="G26" s="15">
        <v>1.2</v>
      </c>
      <c r="H26" s="18">
        <f t="shared" ref="H26:H27" si="1">E26*F26*G26</f>
        <v>144</v>
      </c>
      <c r="I26" s="15"/>
      <c r="J26" s="15"/>
      <c r="K26" s="15"/>
    </row>
    <row r="27" spans="1:11" ht="30" customHeight="1" x14ac:dyDescent="0.25">
      <c r="A27" s="15"/>
      <c r="B27" s="22" t="s">
        <v>89</v>
      </c>
      <c r="C27" s="15" t="s">
        <v>53</v>
      </c>
      <c r="D27" s="15"/>
      <c r="E27" s="15">
        <v>10</v>
      </c>
      <c r="F27" s="15">
        <v>1</v>
      </c>
      <c r="G27" s="15">
        <v>20</v>
      </c>
      <c r="H27" s="18">
        <f t="shared" si="1"/>
        <v>200</v>
      </c>
      <c r="I27" s="15"/>
      <c r="J27" s="15"/>
      <c r="K27" s="15"/>
    </row>
    <row r="28" spans="1:11" ht="30" customHeight="1" x14ac:dyDescent="0.25">
      <c r="A28" s="15"/>
      <c r="B28" s="19" t="s">
        <v>96</v>
      </c>
      <c r="C28" s="20"/>
      <c r="D28" s="20"/>
      <c r="E28" s="20"/>
      <c r="F28" s="20"/>
      <c r="G28" s="20"/>
      <c r="H28" s="21">
        <f>H25+H26+H27</f>
        <v>1544</v>
      </c>
      <c r="I28" s="20"/>
      <c r="J28" s="20"/>
      <c r="K28" s="20"/>
    </row>
    <row r="29" spans="1:11" ht="30" customHeight="1" x14ac:dyDescent="0.25">
      <c r="A29" s="15"/>
      <c r="B29" s="16" t="s">
        <v>92</v>
      </c>
      <c r="C29" s="15"/>
      <c r="D29" s="15"/>
      <c r="E29" s="15"/>
      <c r="F29" s="15"/>
      <c r="G29" s="15"/>
      <c r="H29" s="15"/>
      <c r="I29" s="15"/>
      <c r="J29" s="15"/>
      <c r="K29" s="15"/>
    </row>
    <row r="30" spans="1:11" ht="30" customHeight="1" x14ac:dyDescent="0.25">
      <c r="A30" s="15"/>
      <c r="B30" s="17" t="s">
        <v>87</v>
      </c>
      <c r="C30" s="15" t="s">
        <v>93</v>
      </c>
      <c r="D30" s="15"/>
      <c r="E30" s="15">
        <v>1</v>
      </c>
      <c r="F30" s="15">
        <v>2</v>
      </c>
      <c r="G30" s="15">
        <v>800</v>
      </c>
      <c r="H30" s="18">
        <f>E30*F30*G30</f>
        <v>1600</v>
      </c>
      <c r="I30" s="15"/>
      <c r="J30" s="15"/>
      <c r="K30" s="15"/>
    </row>
    <row r="31" spans="1:11" ht="30" customHeight="1" x14ac:dyDescent="0.25">
      <c r="A31" s="15"/>
      <c r="B31" s="17" t="s">
        <v>88</v>
      </c>
      <c r="C31" s="15" t="s">
        <v>95</v>
      </c>
      <c r="D31" s="15"/>
      <c r="E31" s="15">
        <v>60</v>
      </c>
      <c r="F31" s="15">
        <v>2</v>
      </c>
      <c r="G31" s="15">
        <v>1.2</v>
      </c>
      <c r="H31" s="18">
        <f t="shared" ref="H31:H32" si="2">E31*F31*G31</f>
        <v>144</v>
      </c>
      <c r="I31" s="15"/>
      <c r="J31" s="15"/>
      <c r="K31" s="15"/>
    </row>
    <row r="32" spans="1:11" ht="30" customHeight="1" x14ac:dyDescent="0.25">
      <c r="A32" s="15"/>
      <c r="B32" s="22" t="s">
        <v>89</v>
      </c>
      <c r="C32" s="15" t="s">
        <v>94</v>
      </c>
      <c r="D32" s="15"/>
      <c r="E32" s="15">
        <v>10</v>
      </c>
      <c r="F32" s="15">
        <v>1</v>
      </c>
      <c r="G32" s="15">
        <v>20</v>
      </c>
      <c r="H32" s="18">
        <f t="shared" si="2"/>
        <v>200</v>
      </c>
      <c r="I32" s="15"/>
      <c r="J32" s="15"/>
      <c r="K32" s="15"/>
    </row>
    <row r="33" spans="1:11" ht="30" customHeight="1" x14ac:dyDescent="0.25">
      <c r="A33" s="15"/>
      <c r="B33" s="19" t="s">
        <v>97</v>
      </c>
      <c r="C33" s="20"/>
      <c r="D33" s="20"/>
      <c r="E33" s="20"/>
      <c r="F33" s="20"/>
      <c r="G33" s="20"/>
      <c r="H33" s="21">
        <f>H30+H31+H32</f>
        <v>1944</v>
      </c>
      <c r="I33" s="20"/>
      <c r="J33" s="20"/>
      <c r="K33" s="20"/>
    </row>
    <row r="34" spans="1:11" ht="30" customHeight="1" x14ac:dyDescent="0.25">
      <c r="A34" s="15"/>
      <c r="B34" s="16" t="s">
        <v>98</v>
      </c>
      <c r="C34" s="15"/>
      <c r="D34" s="15"/>
      <c r="E34" s="15"/>
      <c r="F34" s="15"/>
      <c r="G34" s="15"/>
      <c r="H34" s="15"/>
      <c r="I34" s="15"/>
      <c r="J34" s="15"/>
      <c r="K34" s="15"/>
    </row>
    <row r="35" spans="1:11" ht="30" customHeight="1" x14ac:dyDescent="0.25">
      <c r="A35" s="15"/>
      <c r="B35" s="17" t="s">
        <v>100</v>
      </c>
      <c r="C35" s="15" t="s">
        <v>99</v>
      </c>
      <c r="D35" s="15"/>
      <c r="E35" s="15">
        <v>1</v>
      </c>
      <c r="F35" s="15">
        <v>1</v>
      </c>
      <c r="G35" s="15">
        <v>100</v>
      </c>
      <c r="H35" s="18">
        <f t="shared" ref="H35:H37" si="3">E35*F35*G35</f>
        <v>100</v>
      </c>
      <c r="I35" s="15"/>
      <c r="J35" s="15"/>
      <c r="K35" s="15"/>
    </row>
    <row r="36" spans="1:11" ht="30" customHeight="1" x14ac:dyDescent="0.25">
      <c r="A36" s="15"/>
      <c r="B36" s="17" t="s">
        <v>50</v>
      </c>
      <c r="C36" s="15" t="s">
        <v>81</v>
      </c>
      <c r="D36" s="15"/>
      <c r="E36" s="15">
        <v>6</v>
      </c>
      <c r="F36" s="15">
        <v>1</v>
      </c>
      <c r="G36" s="15">
        <v>10</v>
      </c>
      <c r="H36" s="18">
        <f t="shared" si="3"/>
        <v>60</v>
      </c>
      <c r="I36" s="15"/>
      <c r="J36" s="15"/>
      <c r="K36" s="15"/>
    </row>
    <row r="37" spans="1:11" ht="30" customHeight="1" x14ac:dyDescent="0.25">
      <c r="A37" s="15"/>
      <c r="B37" s="17" t="s">
        <v>101</v>
      </c>
      <c r="C37" s="15" t="s">
        <v>99</v>
      </c>
      <c r="D37" s="15"/>
      <c r="E37" s="15">
        <v>10</v>
      </c>
      <c r="F37" s="15">
        <v>1</v>
      </c>
      <c r="G37" s="15">
        <v>15</v>
      </c>
      <c r="H37" s="18">
        <f t="shared" si="3"/>
        <v>150</v>
      </c>
      <c r="I37" s="15"/>
      <c r="J37" s="15"/>
      <c r="K37" s="15"/>
    </row>
    <row r="38" spans="1:11" ht="30" customHeight="1" x14ac:dyDescent="0.25">
      <c r="A38" s="15"/>
      <c r="B38" s="19" t="s">
        <v>61</v>
      </c>
      <c r="C38" s="20"/>
      <c r="D38" s="20"/>
      <c r="E38" s="20"/>
      <c r="F38" s="20"/>
      <c r="G38" s="20"/>
      <c r="H38" s="21">
        <f>H35+H36+H37</f>
        <v>310</v>
      </c>
      <c r="I38" s="20"/>
      <c r="J38" s="20"/>
      <c r="K38" s="20"/>
    </row>
    <row r="39" spans="1:11" ht="30" customHeight="1" x14ac:dyDescent="0.25">
      <c r="A39" s="15"/>
      <c r="B39" s="16" t="s">
        <v>51</v>
      </c>
      <c r="C39" s="15"/>
      <c r="D39" s="15"/>
      <c r="E39" s="15"/>
      <c r="F39" s="15"/>
      <c r="G39" s="15"/>
      <c r="H39" s="15"/>
      <c r="I39" s="15"/>
      <c r="J39" s="15"/>
      <c r="K39" s="15"/>
    </row>
    <row r="40" spans="1:11" ht="30" customHeight="1" x14ac:dyDescent="0.25">
      <c r="A40" s="15"/>
      <c r="B40" s="17" t="s">
        <v>80</v>
      </c>
      <c r="C40" s="15" t="s">
        <v>99</v>
      </c>
      <c r="D40" s="15"/>
      <c r="E40" s="15">
        <v>1</v>
      </c>
      <c r="F40" s="15">
        <v>1</v>
      </c>
      <c r="G40" s="15">
        <v>100</v>
      </c>
      <c r="H40" s="18">
        <f t="shared" ref="H40:H42" si="4">E40*F40*G40</f>
        <v>100</v>
      </c>
      <c r="I40" s="15"/>
      <c r="J40" s="15"/>
      <c r="K40" s="15"/>
    </row>
    <row r="41" spans="1:11" ht="30" customHeight="1" x14ac:dyDescent="0.25">
      <c r="A41" s="15"/>
      <c r="B41" s="17" t="s">
        <v>50</v>
      </c>
      <c r="C41" s="15" t="s">
        <v>52</v>
      </c>
      <c r="D41" s="15"/>
      <c r="E41" s="15">
        <v>6</v>
      </c>
      <c r="F41" s="15">
        <v>1</v>
      </c>
      <c r="G41" s="15">
        <v>10</v>
      </c>
      <c r="H41" s="18">
        <f t="shared" si="4"/>
        <v>60</v>
      </c>
      <c r="I41" s="15"/>
      <c r="J41" s="15"/>
      <c r="K41" s="15"/>
    </row>
    <row r="42" spans="1:11" ht="30" customHeight="1" x14ac:dyDescent="0.25">
      <c r="A42" s="15"/>
      <c r="B42" s="17" t="s">
        <v>103</v>
      </c>
      <c r="C42" s="15" t="s">
        <v>99</v>
      </c>
      <c r="D42" s="15"/>
      <c r="E42" s="15">
        <v>10</v>
      </c>
      <c r="F42" s="15">
        <v>1</v>
      </c>
      <c r="G42" s="15">
        <v>15</v>
      </c>
      <c r="H42" s="18">
        <f t="shared" si="4"/>
        <v>150</v>
      </c>
      <c r="I42" s="15"/>
      <c r="J42" s="15"/>
      <c r="K42" s="15"/>
    </row>
    <row r="43" spans="1:11" ht="30" customHeight="1" x14ac:dyDescent="0.25">
      <c r="A43" s="15"/>
      <c r="B43" s="19" t="s">
        <v>90</v>
      </c>
      <c r="C43" s="20"/>
      <c r="D43" s="20"/>
      <c r="E43" s="20"/>
      <c r="F43" s="20"/>
      <c r="G43" s="20"/>
      <c r="H43" s="21">
        <f>H40+H41+H42</f>
        <v>310</v>
      </c>
      <c r="I43" s="20"/>
      <c r="J43" s="20"/>
      <c r="K43" s="20"/>
    </row>
    <row r="44" spans="1:11" ht="30" customHeight="1" x14ac:dyDescent="0.25">
      <c r="A44" s="15"/>
      <c r="B44" s="16" t="s">
        <v>104</v>
      </c>
      <c r="C44" s="15"/>
      <c r="D44" s="15"/>
      <c r="E44" s="15"/>
      <c r="F44" s="15"/>
      <c r="G44" s="15"/>
      <c r="H44" s="15"/>
      <c r="I44" s="15"/>
      <c r="J44" s="15"/>
      <c r="K44" s="15"/>
    </row>
    <row r="45" spans="1:11" ht="30" customHeight="1" x14ac:dyDescent="0.25">
      <c r="A45" s="15"/>
      <c r="B45" s="17" t="s">
        <v>106</v>
      </c>
      <c r="C45" s="15" t="s">
        <v>105</v>
      </c>
      <c r="D45" s="15"/>
      <c r="E45" s="15">
        <v>1</v>
      </c>
      <c r="F45" s="15">
        <v>10</v>
      </c>
      <c r="G45" s="15">
        <v>200</v>
      </c>
      <c r="H45" s="18">
        <f t="shared" ref="H45:H47" si="5">E45*F45*G45</f>
        <v>2000</v>
      </c>
      <c r="I45" s="15"/>
      <c r="J45" s="15"/>
      <c r="K45" s="15"/>
    </row>
    <row r="46" spans="1:11" ht="30" customHeight="1" x14ac:dyDescent="0.25">
      <c r="A46" s="15"/>
      <c r="B46" s="17" t="s">
        <v>107</v>
      </c>
      <c r="C46" s="15" t="s">
        <v>57</v>
      </c>
      <c r="D46" s="15"/>
      <c r="E46" s="15">
        <v>1</v>
      </c>
      <c r="F46" s="23">
        <v>1</v>
      </c>
      <c r="G46" s="15">
        <v>1000</v>
      </c>
      <c r="H46" s="18">
        <f t="shared" si="5"/>
        <v>1000</v>
      </c>
      <c r="I46" s="15"/>
      <c r="J46" s="15"/>
      <c r="K46" s="15"/>
    </row>
    <row r="47" spans="1:11" ht="30" customHeight="1" x14ac:dyDescent="0.25">
      <c r="A47" s="15"/>
      <c r="B47" s="17" t="s">
        <v>50</v>
      </c>
      <c r="C47" s="15" t="s">
        <v>108</v>
      </c>
      <c r="D47" s="15"/>
      <c r="E47" s="15">
        <v>6</v>
      </c>
      <c r="F47" s="15">
        <v>1</v>
      </c>
      <c r="G47" s="15">
        <v>10</v>
      </c>
      <c r="H47" s="18">
        <f t="shared" si="5"/>
        <v>60</v>
      </c>
      <c r="I47" s="15"/>
      <c r="J47" s="15"/>
      <c r="K47" s="15"/>
    </row>
    <row r="48" spans="1:11" ht="30" customHeight="1" x14ac:dyDescent="0.25">
      <c r="A48" s="15"/>
      <c r="B48" s="19" t="s">
        <v>90</v>
      </c>
      <c r="C48" s="20"/>
      <c r="D48" s="20"/>
      <c r="E48" s="20"/>
      <c r="F48" s="20"/>
      <c r="G48" s="20"/>
      <c r="H48" s="21">
        <f>H45+H46+H47</f>
        <v>3060</v>
      </c>
      <c r="I48" s="20"/>
      <c r="J48" s="20"/>
      <c r="K48" s="20"/>
    </row>
    <row r="49" spans="1:17" ht="30" customHeight="1" x14ac:dyDescent="0.25">
      <c r="A49" s="15"/>
      <c r="B49" s="16"/>
      <c r="C49" s="15"/>
      <c r="D49" s="15"/>
      <c r="E49" s="15"/>
      <c r="F49" s="15"/>
      <c r="G49" s="15"/>
      <c r="H49" s="15"/>
      <c r="I49" s="15"/>
      <c r="J49" s="15"/>
      <c r="K49" s="15"/>
    </row>
    <row r="50" spans="1:17" ht="30" customHeight="1" x14ac:dyDescent="0.25">
      <c r="A50" s="15"/>
      <c r="B50" s="16" t="s">
        <v>102</v>
      </c>
      <c r="C50" s="15"/>
      <c r="D50" s="15"/>
      <c r="E50" s="15"/>
      <c r="F50" s="15"/>
      <c r="G50" s="15"/>
      <c r="H50" s="15"/>
      <c r="I50" s="15"/>
      <c r="J50" s="15"/>
      <c r="K50" s="15"/>
    </row>
    <row r="51" spans="1:17" ht="30" customHeight="1" x14ac:dyDescent="0.25">
      <c r="A51" s="15"/>
      <c r="B51" s="17" t="s">
        <v>109</v>
      </c>
      <c r="C51" s="15" t="s">
        <v>55</v>
      </c>
      <c r="D51" s="15">
        <v>45</v>
      </c>
      <c r="E51" s="15">
        <v>68</v>
      </c>
      <c r="F51" s="15">
        <v>1</v>
      </c>
      <c r="G51" s="15">
        <v>160</v>
      </c>
      <c r="H51" s="18">
        <f t="shared" ref="H51:H57" si="6">E51*F51*G51</f>
        <v>10880</v>
      </c>
      <c r="I51" s="15"/>
      <c r="J51" s="15"/>
      <c r="K51" s="15"/>
    </row>
    <row r="52" spans="1:17" ht="30" customHeight="1" x14ac:dyDescent="0.25">
      <c r="A52" s="15"/>
      <c r="B52" s="17" t="s">
        <v>110</v>
      </c>
      <c r="C52" s="15" t="s">
        <v>59</v>
      </c>
      <c r="D52" s="15">
        <v>45</v>
      </c>
      <c r="E52" s="15">
        <v>68</v>
      </c>
      <c r="F52" s="15">
        <v>1</v>
      </c>
      <c r="G52" s="15">
        <v>340</v>
      </c>
      <c r="H52" s="18">
        <f t="shared" si="6"/>
        <v>23120</v>
      </c>
      <c r="I52" s="15"/>
      <c r="J52" s="15"/>
      <c r="K52" s="15"/>
    </row>
    <row r="53" spans="1:17" ht="30" customHeight="1" x14ac:dyDescent="0.25">
      <c r="A53" s="15"/>
      <c r="B53" s="17" t="s">
        <v>111</v>
      </c>
      <c r="C53" s="15" t="s">
        <v>60</v>
      </c>
      <c r="D53" s="15">
        <v>45</v>
      </c>
      <c r="E53" s="15">
        <v>68</v>
      </c>
      <c r="F53" s="15">
        <v>1</v>
      </c>
      <c r="G53" s="15">
        <v>160</v>
      </c>
      <c r="H53" s="18">
        <f t="shared" si="6"/>
        <v>10880</v>
      </c>
      <c r="I53" s="15"/>
      <c r="J53" s="15"/>
      <c r="K53" s="15"/>
    </row>
    <row r="54" spans="1:17" ht="30" customHeight="1" x14ac:dyDescent="0.25">
      <c r="A54" s="15"/>
      <c r="B54" s="17" t="s">
        <v>112</v>
      </c>
      <c r="C54" s="15" t="s">
        <v>56</v>
      </c>
      <c r="D54" s="15">
        <v>45</v>
      </c>
      <c r="E54" s="15">
        <v>900</v>
      </c>
      <c r="F54" s="15">
        <v>1</v>
      </c>
      <c r="G54" s="15">
        <v>8</v>
      </c>
      <c r="H54" s="18">
        <f t="shared" si="6"/>
        <v>7200</v>
      </c>
      <c r="I54" s="15"/>
      <c r="J54" s="15"/>
      <c r="K54" s="15"/>
    </row>
    <row r="55" spans="1:17" ht="30" customHeight="1" x14ac:dyDescent="0.25">
      <c r="A55" s="15"/>
      <c r="B55" s="17" t="s">
        <v>114</v>
      </c>
      <c r="C55" s="15" t="s">
        <v>58</v>
      </c>
      <c r="D55" s="15"/>
      <c r="E55" s="15">
        <v>1</v>
      </c>
      <c r="F55" s="23">
        <v>1</v>
      </c>
      <c r="G55" s="15">
        <v>800</v>
      </c>
      <c r="H55" s="18">
        <f t="shared" si="6"/>
        <v>800</v>
      </c>
      <c r="I55" s="15"/>
      <c r="J55" s="15"/>
      <c r="K55" s="15"/>
    </row>
    <row r="56" spans="1:17" ht="30" customHeight="1" x14ac:dyDescent="0.25">
      <c r="A56" s="15"/>
      <c r="B56" s="17" t="s">
        <v>113</v>
      </c>
      <c r="C56" s="15" t="s">
        <v>115</v>
      </c>
      <c r="D56" s="15"/>
      <c r="E56" s="15">
        <v>1</v>
      </c>
      <c r="F56" s="15">
        <v>2</v>
      </c>
      <c r="G56" s="15">
        <v>800</v>
      </c>
      <c r="H56" s="18">
        <f t="shared" si="6"/>
        <v>1600</v>
      </c>
      <c r="I56" s="15"/>
      <c r="J56" s="15"/>
      <c r="K56" s="15"/>
    </row>
    <row r="57" spans="1:17" ht="30" customHeight="1" x14ac:dyDescent="0.25">
      <c r="A57" s="15"/>
      <c r="B57" s="17" t="s">
        <v>88</v>
      </c>
      <c r="C57" s="15" t="s">
        <v>116</v>
      </c>
      <c r="D57" s="15"/>
      <c r="E57" s="15">
        <v>60</v>
      </c>
      <c r="F57" s="15">
        <v>2</v>
      </c>
      <c r="G57" s="15">
        <v>1.2</v>
      </c>
      <c r="H57" s="18">
        <f t="shared" si="6"/>
        <v>144</v>
      </c>
      <c r="I57" s="15"/>
      <c r="J57" s="15"/>
      <c r="K57" s="15"/>
    </row>
    <row r="58" spans="1:17" ht="30" customHeight="1" x14ac:dyDescent="0.25">
      <c r="A58" s="15"/>
      <c r="B58" s="19" t="s">
        <v>90</v>
      </c>
      <c r="C58" s="20"/>
      <c r="D58" s="20"/>
      <c r="E58" s="20"/>
      <c r="F58" s="20"/>
      <c r="G58" s="20"/>
      <c r="H58" s="21">
        <f>H51+H52+H53+H54+H55+H56+H57</f>
        <v>54624</v>
      </c>
      <c r="I58" s="20"/>
      <c r="J58" s="20"/>
      <c r="K58" s="20"/>
    </row>
    <row r="59" spans="1:17" ht="30" customHeight="1" x14ac:dyDescent="0.25">
      <c r="A59" s="15"/>
      <c r="B59" s="16" t="s">
        <v>247</v>
      </c>
      <c r="C59" s="15"/>
      <c r="D59" s="15"/>
      <c r="E59" s="15"/>
      <c r="F59" s="15"/>
      <c r="G59" s="15"/>
      <c r="H59" s="15"/>
      <c r="I59" s="15"/>
      <c r="J59" s="15"/>
      <c r="K59" s="15"/>
    </row>
    <row r="60" spans="1:17" ht="30" customHeight="1" x14ac:dyDescent="0.25">
      <c r="A60" s="15"/>
      <c r="B60" s="17" t="s">
        <v>248</v>
      </c>
      <c r="C60" s="15" t="s">
        <v>165</v>
      </c>
      <c r="D60" s="15"/>
      <c r="E60" s="15">
        <v>1</v>
      </c>
      <c r="F60" s="15">
        <v>10</v>
      </c>
      <c r="G60" s="15">
        <v>200</v>
      </c>
      <c r="H60" s="18">
        <f t="shared" ref="H60:H62" si="7">E60*F60*G60</f>
        <v>2000</v>
      </c>
      <c r="I60" s="15"/>
      <c r="J60" s="15"/>
      <c r="K60" s="15"/>
    </row>
    <row r="61" spans="1:17" ht="30" customHeight="1" x14ac:dyDescent="0.25">
      <c r="A61" s="15"/>
      <c r="B61" s="17" t="s">
        <v>249</v>
      </c>
      <c r="C61" s="15" t="s">
        <v>165</v>
      </c>
      <c r="D61" s="15"/>
      <c r="E61" s="15">
        <v>10</v>
      </c>
      <c r="F61" s="15">
        <v>10</v>
      </c>
      <c r="G61" s="15">
        <v>20</v>
      </c>
      <c r="H61" s="18">
        <f t="shared" si="7"/>
        <v>2000</v>
      </c>
      <c r="I61" s="15"/>
      <c r="J61" s="15"/>
      <c r="K61" s="15"/>
    </row>
    <row r="62" spans="1:17" ht="30" customHeight="1" x14ac:dyDescent="0.25">
      <c r="A62" s="15"/>
      <c r="B62" s="17" t="s">
        <v>250</v>
      </c>
      <c r="C62" s="15" t="s">
        <v>121</v>
      </c>
      <c r="D62" s="15"/>
      <c r="E62" s="15">
        <v>11</v>
      </c>
      <c r="F62" s="15">
        <v>10</v>
      </c>
      <c r="G62" s="15">
        <v>10</v>
      </c>
      <c r="H62" s="18">
        <f t="shared" si="7"/>
        <v>1100</v>
      </c>
      <c r="I62" s="15"/>
      <c r="J62" s="15"/>
      <c r="K62" s="15"/>
      <c r="Q62" s="24"/>
    </row>
    <row r="63" spans="1:17" ht="30" customHeight="1" x14ac:dyDescent="0.25">
      <c r="A63" s="15"/>
      <c r="B63" s="19" t="s">
        <v>90</v>
      </c>
      <c r="C63" s="20"/>
      <c r="D63" s="20"/>
      <c r="E63" s="20"/>
      <c r="F63" s="20"/>
      <c r="G63" s="20"/>
      <c r="H63" s="21">
        <f>H60+H61+H62</f>
        <v>5100</v>
      </c>
      <c r="I63" s="20"/>
      <c r="J63" s="20"/>
      <c r="K63" s="20"/>
    </row>
    <row r="64" spans="1:17" ht="30" customHeight="1" x14ac:dyDescent="0.25">
      <c r="A64" s="15"/>
      <c r="B64" s="16" t="s">
        <v>91</v>
      </c>
      <c r="C64" s="15"/>
      <c r="D64" s="15"/>
      <c r="E64" s="15"/>
      <c r="F64" s="15"/>
      <c r="G64" s="15"/>
      <c r="H64" s="15"/>
      <c r="I64" s="15"/>
      <c r="J64" s="15"/>
      <c r="K64" s="15"/>
    </row>
    <row r="65" spans="1:16" ht="30" customHeight="1" x14ac:dyDescent="0.25">
      <c r="A65" s="15"/>
      <c r="B65" s="17" t="s">
        <v>117</v>
      </c>
      <c r="C65" s="15" t="s">
        <v>115</v>
      </c>
      <c r="D65" s="15"/>
      <c r="E65" s="15">
        <v>1</v>
      </c>
      <c r="F65" s="15">
        <v>2</v>
      </c>
      <c r="G65" s="15">
        <v>800</v>
      </c>
      <c r="H65" s="18">
        <f>E65*F65*G65</f>
        <v>1600</v>
      </c>
      <c r="I65" s="15"/>
      <c r="J65" s="15"/>
      <c r="K65" s="15"/>
      <c r="P65" s="25"/>
    </row>
    <row r="66" spans="1:16" ht="30" customHeight="1" x14ac:dyDescent="0.25">
      <c r="A66" s="15"/>
      <c r="B66" s="17" t="s">
        <v>118</v>
      </c>
      <c r="C66" s="15" t="s">
        <v>119</v>
      </c>
      <c r="D66" s="15"/>
      <c r="E66" s="15">
        <v>60</v>
      </c>
      <c r="F66" s="15">
        <v>2</v>
      </c>
      <c r="G66" s="15">
        <v>1.2</v>
      </c>
      <c r="H66" s="18">
        <f t="shared" ref="H66:H67" si="8">E66*F66*G66</f>
        <v>144</v>
      </c>
      <c r="I66" s="15"/>
      <c r="J66" s="15"/>
      <c r="K66" s="15"/>
    </row>
    <row r="67" spans="1:16" ht="30" customHeight="1" x14ac:dyDescent="0.25">
      <c r="A67" s="15"/>
      <c r="B67" s="17" t="s">
        <v>120</v>
      </c>
      <c r="C67" s="15" t="s">
        <v>121</v>
      </c>
      <c r="D67" s="15"/>
      <c r="E67" s="15">
        <v>25</v>
      </c>
      <c r="F67" s="15">
        <v>1</v>
      </c>
      <c r="G67" s="15">
        <v>15</v>
      </c>
      <c r="H67" s="18">
        <f t="shared" si="8"/>
        <v>375</v>
      </c>
      <c r="I67" s="15"/>
      <c r="J67" s="15"/>
      <c r="K67" s="15"/>
    </row>
    <row r="68" spans="1:16" ht="30" customHeight="1" x14ac:dyDescent="0.25">
      <c r="A68" s="15"/>
      <c r="B68" s="19" t="s">
        <v>90</v>
      </c>
      <c r="C68" s="20"/>
      <c r="D68" s="20"/>
      <c r="E68" s="20"/>
      <c r="F68" s="20"/>
      <c r="G68" s="20"/>
      <c r="H68" s="21">
        <f>H65+H66+H67</f>
        <v>2119</v>
      </c>
      <c r="I68" s="20"/>
      <c r="J68" s="20"/>
      <c r="K68" s="20"/>
    </row>
    <row r="69" spans="1:16" ht="30" customHeight="1" x14ac:dyDescent="0.3">
      <c r="A69" s="26"/>
      <c r="B69" s="27" t="s">
        <v>246</v>
      </c>
      <c r="C69" s="28"/>
      <c r="D69" s="28"/>
      <c r="E69" s="28"/>
      <c r="F69" s="28"/>
      <c r="G69" s="28"/>
      <c r="H69" s="29">
        <f>H23+H28+H33+H38+H43+H48+H48+H58+H63+H68</f>
        <v>72381</v>
      </c>
      <c r="I69" s="28"/>
      <c r="J69" s="28"/>
      <c r="K69" s="28"/>
    </row>
    <row r="70" spans="1:16" ht="30" customHeight="1" x14ac:dyDescent="0.25">
      <c r="A70" s="80" t="s">
        <v>122</v>
      </c>
      <c r="B70" s="81"/>
      <c r="C70" s="81"/>
      <c r="D70" s="81"/>
      <c r="E70" s="81"/>
      <c r="F70" s="81"/>
      <c r="G70" s="81"/>
      <c r="H70" s="81"/>
      <c r="I70" s="81"/>
      <c r="J70" s="81"/>
      <c r="K70" s="82"/>
    </row>
    <row r="71" spans="1:16" ht="25.5" customHeight="1" x14ac:dyDescent="0.25">
      <c r="A71" s="30" t="s">
        <v>2</v>
      </c>
      <c r="B71" s="31" t="s">
        <v>123</v>
      </c>
      <c r="C71" s="32" t="s">
        <v>124</v>
      </c>
      <c r="D71" s="32">
        <v>45</v>
      </c>
      <c r="E71" s="33">
        <v>45</v>
      </c>
      <c r="F71" s="33">
        <v>2</v>
      </c>
      <c r="G71" s="18">
        <v>20</v>
      </c>
      <c r="H71" s="18">
        <f>E71*F71*G71</f>
        <v>1800</v>
      </c>
      <c r="I71" s="34"/>
      <c r="J71" s="34">
        <f>H71-I71</f>
        <v>1800</v>
      </c>
      <c r="K71" s="35" t="s">
        <v>205</v>
      </c>
    </row>
    <row r="72" spans="1:16" ht="37.5" customHeight="1" x14ac:dyDescent="0.25">
      <c r="A72" s="30" t="s">
        <v>3</v>
      </c>
      <c r="B72" s="31" t="s">
        <v>125</v>
      </c>
      <c r="C72" s="32" t="s">
        <v>126</v>
      </c>
      <c r="D72" s="32">
        <v>45</v>
      </c>
      <c r="E72" s="33">
        <v>45</v>
      </c>
      <c r="F72" s="33">
        <v>2</v>
      </c>
      <c r="G72" s="18">
        <v>16</v>
      </c>
      <c r="H72" s="18">
        <f>E72*F72*G72</f>
        <v>1440</v>
      </c>
      <c r="I72" s="34"/>
      <c r="J72" s="34">
        <f t="shared" ref="J72:J79" si="9">H72-I72</f>
        <v>1440</v>
      </c>
      <c r="K72" s="35" t="s">
        <v>206</v>
      </c>
    </row>
    <row r="73" spans="1:16" ht="25.5" x14ac:dyDescent="0.25">
      <c r="A73" s="30" t="s">
        <v>4</v>
      </c>
      <c r="B73" s="31" t="s">
        <v>127</v>
      </c>
      <c r="C73" s="32" t="s">
        <v>124</v>
      </c>
      <c r="D73" s="32">
        <v>45</v>
      </c>
      <c r="E73" s="33">
        <v>15</v>
      </c>
      <c r="F73" s="33">
        <v>2</v>
      </c>
      <c r="G73" s="18">
        <v>180</v>
      </c>
      <c r="H73" s="18">
        <f>E73*F73*G73</f>
        <v>5400</v>
      </c>
      <c r="I73" s="34"/>
      <c r="J73" s="34">
        <f t="shared" si="9"/>
        <v>5400</v>
      </c>
      <c r="K73" s="35" t="s">
        <v>207</v>
      </c>
    </row>
    <row r="74" spans="1:16" ht="24" x14ac:dyDescent="0.25">
      <c r="A74" s="30" t="s">
        <v>5</v>
      </c>
      <c r="B74" s="31" t="s">
        <v>128</v>
      </c>
      <c r="C74" s="32" t="s">
        <v>129</v>
      </c>
      <c r="D74" s="32">
        <v>45</v>
      </c>
      <c r="E74" s="33">
        <v>45</v>
      </c>
      <c r="F74" s="33">
        <v>2</v>
      </c>
      <c r="G74" s="18">
        <v>20</v>
      </c>
      <c r="H74" s="18">
        <f t="shared" ref="H74:H79" si="10">E74*F74*G74</f>
        <v>1800</v>
      </c>
      <c r="I74" s="34"/>
      <c r="J74" s="34">
        <f t="shared" si="9"/>
        <v>1800</v>
      </c>
      <c r="K74" s="35" t="s">
        <v>208</v>
      </c>
    </row>
    <row r="75" spans="1:16" ht="25.5" x14ac:dyDescent="0.25">
      <c r="A75" s="30" t="s">
        <v>6</v>
      </c>
      <c r="B75" s="31" t="s">
        <v>134</v>
      </c>
      <c r="C75" s="32" t="s">
        <v>124</v>
      </c>
      <c r="D75" s="32">
        <v>45</v>
      </c>
      <c r="E75" s="33">
        <v>99</v>
      </c>
      <c r="F75" s="33">
        <v>2</v>
      </c>
      <c r="G75" s="18">
        <v>8</v>
      </c>
      <c r="H75" s="18">
        <f t="shared" si="10"/>
        <v>1584</v>
      </c>
      <c r="I75" s="34"/>
      <c r="J75" s="34">
        <f t="shared" si="9"/>
        <v>1584</v>
      </c>
      <c r="K75" s="35" t="s">
        <v>209</v>
      </c>
    </row>
    <row r="76" spans="1:16" ht="24" x14ac:dyDescent="0.25">
      <c r="A76" s="30" t="s">
        <v>7</v>
      </c>
      <c r="B76" s="31" t="s">
        <v>130</v>
      </c>
      <c r="C76" s="32" t="s">
        <v>124</v>
      </c>
      <c r="D76" s="32">
        <v>45</v>
      </c>
      <c r="E76" s="33">
        <v>180</v>
      </c>
      <c r="F76" s="33">
        <v>2</v>
      </c>
      <c r="G76" s="18">
        <v>6</v>
      </c>
      <c r="H76" s="18">
        <f t="shared" si="10"/>
        <v>2160</v>
      </c>
      <c r="I76" s="34"/>
      <c r="J76" s="34">
        <f t="shared" si="9"/>
        <v>2160</v>
      </c>
      <c r="K76" s="35" t="s">
        <v>210</v>
      </c>
    </row>
    <row r="77" spans="1:16" ht="25.5" x14ac:dyDescent="0.25">
      <c r="A77" s="30" t="s">
        <v>8</v>
      </c>
      <c r="B77" s="31" t="s">
        <v>131</v>
      </c>
      <c r="C77" s="32" t="s">
        <v>132</v>
      </c>
      <c r="D77" s="32">
        <v>45</v>
      </c>
      <c r="E77" s="33">
        <v>90</v>
      </c>
      <c r="F77" s="33">
        <v>2</v>
      </c>
      <c r="G77" s="18">
        <v>15</v>
      </c>
      <c r="H77" s="18">
        <f t="shared" si="10"/>
        <v>2700</v>
      </c>
      <c r="I77" s="34"/>
      <c r="J77" s="34">
        <f t="shared" si="9"/>
        <v>2700</v>
      </c>
      <c r="K77" s="35" t="s">
        <v>212</v>
      </c>
    </row>
    <row r="78" spans="1:16" ht="36" x14ac:dyDescent="0.25">
      <c r="A78" s="30"/>
      <c r="B78" s="31" t="s">
        <v>133</v>
      </c>
      <c r="C78" s="32" t="s">
        <v>129</v>
      </c>
      <c r="D78" s="32">
        <v>45</v>
      </c>
      <c r="E78" s="33">
        <v>90</v>
      </c>
      <c r="F78" s="33">
        <v>2</v>
      </c>
      <c r="G78" s="18">
        <v>1.2</v>
      </c>
      <c r="H78" s="18">
        <f t="shared" si="10"/>
        <v>216</v>
      </c>
      <c r="I78" s="34"/>
      <c r="J78" s="34">
        <f t="shared" si="9"/>
        <v>216</v>
      </c>
      <c r="K78" s="35" t="s">
        <v>211</v>
      </c>
    </row>
    <row r="79" spans="1:16" ht="36" x14ac:dyDescent="0.25">
      <c r="A79" s="30"/>
      <c r="B79" s="31" t="s">
        <v>135</v>
      </c>
      <c r="C79" s="32" t="s">
        <v>136</v>
      </c>
      <c r="D79" s="32">
        <v>45</v>
      </c>
      <c r="E79" s="33">
        <v>1890</v>
      </c>
      <c r="F79" s="33">
        <v>2</v>
      </c>
      <c r="G79" s="18">
        <v>0.75</v>
      </c>
      <c r="H79" s="18">
        <f t="shared" si="10"/>
        <v>2835</v>
      </c>
      <c r="I79" s="34"/>
      <c r="J79" s="34">
        <f t="shared" si="9"/>
        <v>2835</v>
      </c>
      <c r="K79" s="35" t="s">
        <v>213</v>
      </c>
    </row>
    <row r="80" spans="1:16" ht="22.5" customHeight="1" x14ac:dyDescent="0.25">
      <c r="A80" s="77" t="s">
        <v>138</v>
      </c>
      <c r="B80" s="78"/>
      <c r="C80" s="78"/>
      <c r="D80" s="78"/>
      <c r="E80" s="78"/>
      <c r="F80" s="78"/>
      <c r="G80" s="78"/>
      <c r="H80" s="36">
        <f>SUM(H71:H79)</f>
        <v>19935</v>
      </c>
      <c r="I80" s="36">
        <f>SUM(I71:I79)</f>
        <v>0</v>
      </c>
      <c r="J80" s="36">
        <f>SUM(J71:J79)</f>
        <v>19935</v>
      </c>
      <c r="K80" s="37"/>
    </row>
    <row r="81" spans="1:11" ht="15" customHeight="1" x14ac:dyDescent="0.25">
      <c r="A81" s="80" t="s">
        <v>214</v>
      </c>
      <c r="B81" s="81"/>
      <c r="C81" s="81"/>
      <c r="D81" s="81"/>
      <c r="E81" s="81"/>
      <c r="F81" s="81"/>
      <c r="G81" s="81"/>
      <c r="H81" s="81"/>
      <c r="I81" s="81"/>
      <c r="J81" s="81"/>
      <c r="K81" s="82"/>
    </row>
    <row r="82" spans="1:11" ht="48" x14ac:dyDescent="0.25">
      <c r="A82" s="30" t="s">
        <v>9</v>
      </c>
      <c r="B82" s="38" t="s">
        <v>137</v>
      </c>
      <c r="C82" s="32" t="s">
        <v>136</v>
      </c>
      <c r="D82" s="32">
        <v>315</v>
      </c>
      <c r="E82" s="39">
        <v>271</v>
      </c>
      <c r="F82" s="39">
        <v>2</v>
      </c>
      <c r="G82" s="40">
        <v>0.25</v>
      </c>
      <c r="H82" s="18">
        <f t="shared" ref="H82:H98" si="11">E82*F82*G82</f>
        <v>135.5</v>
      </c>
      <c r="I82" s="34"/>
      <c r="J82" s="34">
        <f>+H82-I82</f>
        <v>135.5</v>
      </c>
      <c r="K82" s="35" t="s">
        <v>215</v>
      </c>
    </row>
    <row r="83" spans="1:11" ht="48" x14ac:dyDescent="0.25">
      <c r="A83" s="30" t="s">
        <v>10</v>
      </c>
      <c r="B83" s="38" t="s">
        <v>139</v>
      </c>
      <c r="C83" s="32" t="s">
        <v>140</v>
      </c>
      <c r="D83" s="32">
        <v>315</v>
      </c>
      <c r="E83" s="39">
        <v>32</v>
      </c>
      <c r="F83" s="39">
        <v>2</v>
      </c>
      <c r="G83" s="40">
        <v>15</v>
      </c>
      <c r="H83" s="18">
        <f t="shared" si="11"/>
        <v>960</v>
      </c>
      <c r="I83" s="34"/>
      <c r="J83" s="34">
        <f t="shared" ref="J83:J90" si="12">+H83-I83</f>
        <v>960</v>
      </c>
      <c r="K83" s="35" t="s">
        <v>216</v>
      </c>
    </row>
    <row r="84" spans="1:11" ht="25.5" x14ac:dyDescent="0.25">
      <c r="A84" s="30" t="s">
        <v>11</v>
      </c>
      <c r="B84" s="38" t="s">
        <v>141</v>
      </c>
      <c r="C84" s="32" t="s">
        <v>136</v>
      </c>
      <c r="D84" s="32">
        <v>45</v>
      </c>
      <c r="E84" s="39">
        <v>140</v>
      </c>
      <c r="F84" s="39">
        <v>1</v>
      </c>
      <c r="G84" s="40">
        <v>2</v>
      </c>
      <c r="H84" s="18">
        <f t="shared" si="11"/>
        <v>280</v>
      </c>
      <c r="I84" s="34"/>
      <c r="J84" s="34">
        <f t="shared" si="12"/>
        <v>280</v>
      </c>
      <c r="K84" s="35" t="s">
        <v>217</v>
      </c>
    </row>
    <row r="85" spans="1:11" ht="51" x14ac:dyDescent="0.25">
      <c r="A85" s="30" t="s">
        <v>12</v>
      </c>
      <c r="B85" s="38" t="s">
        <v>142</v>
      </c>
      <c r="C85" s="32" t="s">
        <v>143</v>
      </c>
      <c r="D85" s="32">
        <v>315</v>
      </c>
      <c r="E85" s="39">
        <v>315</v>
      </c>
      <c r="F85" s="39">
        <v>2</v>
      </c>
      <c r="G85" s="40">
        <v>0.3</v>
      </c>
      <c r="H85" s="18">
        <f t="shared" si="11"/>
        <v>189</v>
      </c>
      <c r="I85" s="34"/>
      <c r="J85" s="34">
        <f t="shared" si="12"/>
        <v>189</v>
      </c>
      <c r="K85" s="35" t="s">
        <v>218</v>
      </c>
    </row>
    <row r="86" spans="1:11" ht="25.5" x14ac:dyDescent="0.25">
      <c r="A86" s="30" t="s">
        <v>13</v>
      </c>
      <c r="B86" s="38" t="s">
        <v>144</v>
      </c>
      <c r="C86" s="32" t="s">
        <v>143</v>
      </c>
      <c r="D86" s="32">
        <v>315</v>
      </c>
      <c r="E86" s="39">
        <v>315</v>
      </c>
      <c r="F86" s="39">
        <v>1</v>
      </c>
      <c r="G86" s="40">
        <v>0.5</v>
      </c>
      <c r="H86" s="18">
        <f t="shared" si="11"/>
        <v>157.5</v>
      </c>
      <c r="I86" s="34"/>
      <c r="J86" s="34">
        <f t="shared" si="12"/>
        <v>157.5</v>
      </c>
      <c r="K86" s="35" t="s">
        <v>219</v>
      </c>
    </row>
    <row r="87" spans="1:11" ht="24" x14ac:dyDescent="0.25">
      <c r="A87" s="30" t="s">
        <v>14</v>
      </c>
      <c r="B87" s="38" t="s">
        <v>145</v>
      </c>
      <c r="C87" s="32" t="s">
        <v>146</v>
      </c>
      <c r="D87" s="32">
        <v>315</v>
      </c>
      <c r="E87" s="39">
        <v>315</v>
      </c>
      <c r="F87" s="39">
        <v>1</v>
      </c>
      <c r="G87" s="40">
        <v>0.42</v>
      </c>
      <c r="H87" s="18">
        <f t="shared" si="11"/>
        <v>132.29999999999998</v>
      </c>
      <c r="I87" s="34"/>
      <c r="J87" s="34">
        <f t="shared" si="12"/>
        <v>132.30000000000001</v>
      </c>
      <c r="K87" s="35" t="s">
        <v>220</v>
      </c>
    </row>
    <row r="88" spans="1:11" ht="51" x14ac:dyDescent="0.25">
      <c r="A88" s="30" t="s">
        <v>15</v>
      </c>
      <c r="B88" s="38" t="s">
        <v>147</v>
      </c>
      <c r="C88" s="32" t="s">
        <v>148</v>
      </c>
      <c r="D88" s="32">
        <v>45</v>
      </c>
      <c r="E88" s="39">
        <v>270</v>
      </c>
      <c r="F88" s="41">
        <v>1</v>
      </c>
      <c r="G88" s="40">
        <v>5</v>
      </c>
      <c r="H88" s="18">
        <f t="shared" si="11"/>
        <v>1350</v>
      </c>
      <c r="I88" s="34"/>
      <c r="J88" s="34">
        <f t="shared" si="12"/>
        <v>1350</v>
      </c>
      <c r="K88" s="35" t="s">
        <v>221</v>
      </c>
    </row>
    <row r="89" spans="1:11" ht="25.5" x14ac:dyDescent="0.25">
      <c r="A89" s="30" t="s">
        <v>16</v>
      </c>
      <c r="B89" s="38" t="s">
        <v>149</v>
      </c>
      <c r="C89" s="32" t="s">
        <v>148</v>
      </c>
      <c r="D89" s="32">
        <v>45</v>
      </c>
      <c r="E89" s="39">
        <v>450</v>
      </c>
      <c r="F89" s="39">
        <v>1</v>
      </c>
      <c r="G89" s="40">
        <v>5</v>
      </c>
      <c r="H89" s="18">
        <f t="shared" si="11"/>
        <v>2250</v>
      </c>
      <c r="I89" s="34"/>
      <c r="J89" s="34">
        <f t="shared" si="12"/>
        <v>2250</v>
      </c>
      <c r="K89" s="35" t="s">
        <v>222</v>
      </c>
    </row>
    <row r="90" spans="1:11" ht="24" x14ac:dyDescent="0.25">
      <c r="A90" s="30" t="s">
        <v>17</v>
      </c>
      <c r="B90" s="38" t="s">
        <v>150</v>
      </c>
      <c r="C90" s="32" t="s">
        <v>151</v>
      </c>
      <c r="D90" s="32">
        <v>315</v>
      </c>
      <c r="E90" s="39">
        <v>2</v>
      </c>
      <c r="F90" s="39">
        <v>1</v>
      </c>
      <c r="G90" s="40">
        <v>300</v>
      </c>
      <c r="H90" s="18">
        <f t="shared" si="11"/>
        <v>600</v>
      </c>
      <c r="I90" s="34"/>
      <c r="J90" s="34">
        <f t="shared" si="12"/>
        <v>600</v>
      </c>
      <c r="K90" s="35" t="s">
        <v>223</v>
      </c>
    </row>
    <row r="91" spans="1:11" ht="36" x14ac:dyDescent="0.25">
      <c r="A91" s="30" t="s">
        <v>18</v>
      </c>
      <c r="B91" s="38" t="s">
        <v>152</v>
      </c>
      <c r="C91" s="32" t="s">
        <v>148</v>
      </c>
      <c r="D91" s="32">
        <v>45</v>
      </c>
      <c r="E91" s="39">
        <v>90</v>
      </c>
      <c r="F91" s="39">
        <v>2</v>
      </c>
      <c r="G91" s="40">
        <v>0.5</v>
      </c>
      <c r="H91" s="18">
        <f t="shared" si="11"/>
        <v>90</v>
      </c>
      <c r="I91" s="34"/>
      <c r="J91" s="34">
        <v>0</v>
      </c>
      <c r="K91" s="35" t="s">
        <v>224</v>
      </c>
    </row>
    <row r="92" spans="1:11" ht="25.5" x14ac:dyDescent="0.25">
      <c r="A92" s="30" t="s">
        <v>19</v>
      </c>
      <c r="B92" s="38" t="s">
        <v>153</v>
      </c>
      <c r="C92" s="32" t="s">
        <v>136</v>
      </c>
      <c r="D92" s="32">
        <v>45</v>
      </c>
      <c r="E92" s="39">
        <v>90</v>
      </c>
      <c r="F92" s="39">
        <v>2</v>
      </c>
      <c r="G92" s="40">
        <v>0.5</v>
      </c>
      <c r="H92" s="18">
        <f t="shared" si="11"/>
        <v>90</v>
      </c>
      <c r="I92" s="34"/>
      <c r="J92" s="34">
        <v>0</v>
      </c>
      <c r="K92" s="35" t="s">
        <v>225</v>
      </c>
    </row>
    <row r="93" spans="1:11" ht="38.25" x14ac:dyDescent="0.25">
      <c r="A93" s="30" t="s">
        <v>20</v>
      </c>
      <c r="B93" s="38" t="s">
        <v>163</v>
      </c>
      <c r="C93" s="32" t="s">
        <v>99</v>
      </c>
      <c r="D93" s="32">
        <v>45</v>
      </c>
      <c r="E93" s="39">
        <v>45</v>
      </c>
      <c r="F93" s="39">
        <v>2</v>
      </c>
      <c r="G93" s="40">
        <v>50</v>
      </c>
      <c r="H93" s="18">
        <f t="shared" si="11"/>
        <v>4500</v>
      </c>
      <c r="I93" s="42"/>
      <c r="J93" s="34"/>
      <c r="K93" s="35" t="s">
        <v>226</v>
      </c>
    </row>
    <row r="94" spans="1:11" ht="36" x14ac:dyDescent="0.25">
      <c r="A94" s="30" t="s">
        <v>21</v>
      </c>
      <c r="B94" s="38" t="s">
        <v>154</v>
      </c>
      <c r="C94" s="32" t="s">
        <v>124</v>
      </c>
      <c r="D94" s="32">
        <v>315</v>
      </c>
      <c r="E94" s="39">
        <v>315</v>
      </c>
      <c r="F94" s="39">
        <v>2</v>
      </c>
      <c r="G94" s="40">
        <v>2</v>
      </c>
      <c r="H94" s="18">
        <f t="shared" si="11"/>
        <v>1260</v>
      </c>
      <c r="I94" s="34"/>
      <c r="J94" s="34"/>
      <c r="K94" s="35" t="s">
        <v>31</v>
      </c>
    </row>
    <row r="95" spans="1:11" ht="38.25" x14ac:dyDescent="0.25">
      <c r="A95" s="30" t="s">
        <v>39</v>
      </c>
      <c r="B95" s="38" t="s">
        <v>155</v>
      </c>
      <c r="C95" s="32" t="s">
        <v>136</v>
      </c>
      <c r="D95" s="32">
        <v>315</v>
      </c>
      <c r="E95" s="39">
        <v>315</v>
      </c>
      <c r="F95" s="39">
        <v>1</v>
      </c>
      <c r="G95" s="40">
        <v>5</v>
      </c>
      <c r="H95" s="43">
        <f t="shared" si="11"/>
        <v>1575</v>
      </c>
      <c r="I95" s="42"/>
      <c r="J95" s="34"/>
      <c r="K95" s="35" t="s">
        <v>227</v>
      </c>
    </row>
    <row r="96" spans="1:11" ht="36" x14ac:dyDescent="0.25">
      <c r="A96" s="30" t="s">
        <v>40</v>
      </c>
      <c r="B96" s="38" t="s">
        <v>156</v>
      </c>
      <c r="C96" s="32" t="s">
        <v>136</v>
      </c>
      <c r="D96" s="32">
        <v>315</v>
      </c>
      <c r="E96" s="39">
        <v>167</v>
      </c>
      <c r="F96" s="39">
        <v>2</v>
      </c>
      <c r="G96" s="40">
        <v>2</v>
      </c>
      <c r="H96" s="18">
        <f t="shared" si="11"/>
        <v>668</v>
      </c>
      <c r="I96" s="34"/>
      <c r="J96" s="34"/>
      <c r="K96" s="35" t="s">
        <v>228</v>
      </c>
    </row>
    <row r="97" spans="1:11" ht="25.5" x14ac:dyDescent="0.25">
      <c r="A97" s="30" t="s">
        <v>41</v>
      </c>
      <c r="B97" s="38" t="s">
        <v>157</v>
      </c>
      <c r="C97" s="32" t="s">
        <v>158</v>
      </c>
      <c r="D97" s="32">
        <v>315</v>
      </c>
      <c r="E97" s="39">
        <v>167</v>
      </c>
      <c r="F97" s="39">
        <v>1</v>
      </c>
      <c r="G97" s="40">
        <v>2</v>
      </c>
      <c r="H97" s="18">
        <f t="shared" si="11"/>
        <v>334</v>
      </c>
      <c r="I97" s="34"/>
      <c r="J97" s="34"/>
      <c r="K97" s="35" t="s">
        <v>229</v>
      </c>
    </row>
    <row r="98" spans="1:11" ht="38.25" x14ac:dyDescent="0.25">
      <c r="A98" s="30" t="s">
        <v>42</v>
      </c>
      <c r="B98" s="38" t="s">
        <v>159</v>
      </c>
      <c r="C98" s="32" t="s">
        <v>158</v>
      </c>
      <c r="D98" s="32">
        <v>315</v>
      </c>
      <c r="E98" s="39">
        <v>1260</v>
      </c>
      <c r="F98" s="39">
        <v>1</v>
      </c>
      <c r="G98" s="40">
        <v>1</v>
      </c>
      <c r="H98" s="18">
        <f t="shared" si="11"/>
        <v>1260</v>
      </c>
      <c r="I98" s="34"/>
      <c r="J98" s="34"/>
      <c r="K98" s="35" t="s">
        <v>230</v>
      </c>
    </row>
    <row r="99" spans="1:11" ht="15" customHeight="1" x14ac:dyDescent="0.25">
      <c r="A99" s="77" t="s">
        <v>160</v>
      </c>
      <c r="B99" s="78"/>
      <c r="C99" s="78"/>
      <c r="D99" s="78"/>
      <c r="E99" s="78"/>
      <c r="F99" s="78"/>
      <c r="G99" s="78"/>
      <c r="H99" s="36">
        <f>SUM(H82:H98)</f>
        <v>15831.3</v>
      </c>
      <c r="I99" s="36"/>
      <c r="J99" s="36"/>
      <c r="K99" s="44"/>
    </row>
    <row r="100" spans="1:11" ht="27.75" customHeight="1" x14ac:dyDescent="0.25">
      <c r="A100" s="92" t="s">
        <v>161</v>
      </c>
      <c r="B100" s="93"/>
      <c r="C100" s="93"/>
      <c r="D100" s="93"/>
      <c r="E100" s="93"/>
      <c r="F100" s="93"/>
      <c r="G100" s="93"/>
      <c r="H100" s="93"/>
      <c r="I100" s="93"/>
      <c r="J100" s="93"/>
      <c r="K100" s="94"/>
    </row>
    <row r="101" spans="1:11" ht="38.25" x14ac:dyDescent="0.25">
      <c r="A101" s="30" t="s">
        <v>22</v>
      </c>
      <c r="B101" s="31" t="s">
        <v>162</v>
      </c>
      <c r="C101" s="32" t="s">
        <v>115</v>
      </c>
      <c r="D101" s="32">
        <v>4</v>
      </c>
      <c r="E101" s="33">
        <v>4</v>
      </c>
      <c r="F101" s="33">
        <v>2</v>
      </c>
      <c r="G101" s="18">
        <v>1000</v>
      </c>
      <c r="H101" s="18">
        <f t="shared" ref="H101:H105" si="13">E101*F101*G101</f>
        <v>8000</v>
      </c>
      <c r="I101" s="34"/>
      <c r="J101" s="34"/>
      <c r="K101" s="35" t="s">
        <v>244</v>
      </c>
    </row>
    <row r="102" spans="1:11" ht="38.25" x14ac:dyDescent="0.25">
      <c r="A102" s="30" t="s">
        <v>23</v>
      </c>
      <c r="B102" s="31" t="s">
        <v>164</v>
      </c>
      <c r="C102" s="32" t="s">
        <v>165</v>
      </c>
      <c r="D102" s="32">
        <v>4</v>
      </c>
      <c r="E102" s="33">
        <v>20</v>
      </c>
      <c r="F102" s="33">
        <v>20</v>
      </c>
      <c r="G102" s="18">
        <v>10</v>
      </c>
      <c r="H102" s="18">
        <f>E102*F102*G102</f>
        <v>4000</v>
      </c>
      <c r="I102" s="34"/>
      <c r="J102" s="34"/>
      <c r="K102" s="35" t="s">
        <v>243</v>
      </c>
    </row>
    <row r="103" spans="1:11" ht="76.5" x14ac:dyDescent="0.25">
      <c r="A103" s="30" t="s">
        <v>24</v>
      </c>
      <c r="B103" s="31" t="s">
        <v>166</v>
      </c>
      <c r="C103" s="32" t="s">
        <v>115</v>
      </c>
      <c r="D103" s="32">
        <v>4</v>
      </c>
      <c r="E103" s="33">
        <v>2</v>
      </c>
      <c r="F103" s="33">
        <v>2</v>
      </c>
      <c r="G103" s="18">
        <v>800</v>
      </c>
      <c r="H103" s="18">
        <f>E103*F103*G103</f>
        <v>3200</v>
      </c>
      <c r="I103" s="34"/>
      <c r="J103" s="34"/>
      <c r="K103" s="35" t="s">
        <v>242</v>
      </c>
    </row>
    <row r="104" spans="1:11" ht="72" x14ac:dyDescent="0.25">
      <c r="A104" s="30" t="s">
        <v>25</v>
      </c>
      <c r="B104" s="31" t="s">
        <v>167</v>
      </c>
      <c r="C104" s="32" t="s">
        <v>168</v>
      </c>
      <c r="D104" s="32">
        <v>4</v>
      </c>
      <c r="E104" s="33">
        <v>20</v>
      </c>
      <c r="F104" s="33">
        <v>4</v>
      </c>
      <c r="G104" s="18">
        <v>10</v>
      </c>
      <c r="H104" s="18">
        <f>E104*F104*G104</f>
        <v>800</v>
      </c>
      <c r="I104" s="34"/>
      <c r="J104" s="34"/>
      <c r="K104" s="35" t="s">
        <v>241</v>
      </c>
    </row>
    <row r="105" spans="1:11" ht="89.25" x14ac:dyDescent="0.25">
      <c r="A105" s="30" t="s">
        <v>26</v>
      </c>
      <c r="B105" s="31" t="s">
        <v>169</v>
      </c>
      <c r="C105" s="32" t="s">
        <v>165</v>
      </c>
      <c r="D105" s="32">
        <v>4</v>
      </c>
      <c r="E105" s="33">
        <v>24</v>
      </c>
      <c r="F105" s="33">
        <v>4</v>
      </c>
      <c r="G105" s="18">
        <v>10</v>
      </c>
      <c r="H105" s="18">
        <f t="shared" si="13"/>
        <v>960</v>
      </c>
      <c r="I105" s="34"/>
      <c r="J105" s="34"/>
      <c r="K105" s="35" t="s">
        <v>240</v>
      </c>
    </row>
    <row r="106" spans="1:11" ht="108" x14ac:dyDescent="0.25">
      <c r="A106" s="30" t="s">
        <v>32</v>
      </c>
      <c r="B106" s="31" t="s">
        <v>170</v>
      </c>
      <c r="C106" s="32" t="s">
        <v>115</v>
      </c>
      <c r="D106" s="32">
        <v>4</v>
      </c>
      <c r="E106" s="33">
        <v>2</v>
      </c>
      <c r="F106" s="33">
        <v>4</v>
      </c>
      <c r="G106" s="18">
        <v>800</v>
      </c>
      <c r="H106" s="18">
        <f>E106*F106*G106</f>
        <v>6400</v>
      </c>
      <c r="I106" s="34"/>
      <c r="J106" s="34"/>
      <c r="K106" s="35" t="s">
        <v>239</v>
      </c>
    </row>
    <row r="107" spans="1:11" ht="38.25" x14ac:dyDescent="0.25">
      <c r="A107" s="30" t="s">
        <v>33</v>
      </c>
      <c r="B107" s="31" t="s">
        <v>171</v>
      </c>
      <c r="C107" s="32" t="s">
        <v>165</v>
      </c>
      <c r="D107" s="32">
        <v>3</v>
      </c>
      <c r="E107" s="33">
        <v>6</v>
      </c>
      <c r="F107" s="33">
        <v>24</v>
      </c>
      <c r="G107" s="18">
        <v>10</v>
      </c>
      <c r="H107" s="18">
        <f t="shared" ref="H107:H108" si="14">E107*F107*G107</f>
        <v>1440</v>
      </c>
      <c r="I107" s="34"/>
      <c r="J107" s="34"/>
      <c r="K107" s="35"/>
    </row>
    <row r="108" spans="1:11" ht="38.25" x14ac:dyDescent="0.25">
      <c r="A108" s="30" t="s">
        <v>34</v>
      </c>
      <c r="B108" s="31" t="s">
        <v>176</v>
      </c>
      <c r="C108" s="32" t="s">
        <v>99</v>
      </c>
      <c r="D108" s="32">
        <v>315</v>
      </c>
      <c r="E108" s="33">
        <v>1</v>
      </c>
      <c r="F108" s="33">
        <v>1</v>
      </c>
      <c r="G108" s="18">
        <v>1500</v>
      </c>
      <c r="H108" s="18">
        <f t="shared" si="14"/>
        <v>1500</v>
      </c>
      <c r="I108" s="34"/>
      <c r="J108" s="34"/>
      <c r="K108" s="35"/>
    </row>
    <row r="109" spans="1:11" ht="60" x14ac:dyDescent="0.25">
      <c r="A109" s="30" t="s">
        <v>38</v>
      </c>
      <c r="B109" s="31" t="s">
        <v>175</v>
      </c>
      <c r="C109" s="32" t="s">
        <v>99</v>
      </c>
      <c r="D109" s="32">
        <v>1</v>
      </c>
      <c r="E109" s="33">
        <v>4</v>
      </c>
      <c r="F109" s="33">
        <v>2</v>
      </c>
      <c r="G109" s="18">
        <v>400</v>
      </c>
      <c r="H109" s="18">
        <f>E109*F109*G109</f>
        <v>3200</v>
      </c>
      <c r="I109" s="34"/>
      <c r="J109" s="34"/>
      <c r="K109" s="35" t="s">
        <v>237</v>
      </c>
    </row>
    <row r="110" spans="1:11" ht="15" customHeight="1" x14ac:dyDescent="0.25">
      <c r="A110" s="77" t="s">
        <v>172</v>
      </c>
      <c r="B110" s="78"/>
      <c r="C110" s="78"/>
      <c r="D110" s="78"/>
      <c r="E110" s="78"/>
      <c r="F110" s="78"/>
      <c r="G110" s="78"/>
      <c r="H110" s="36">
        <f>SUM(H101:H109)</f>
        <v>29500</v>
      </c>
      <c r="I110" s="36">
        <f>SUM(I101:I109)</f>
        <v>0</v>
      </c>
      <c r="J110" s="36"/>
      <c r="K110" s="44"/>
    </row>
    <row r="111" spans="1:11" ht="20.25" customHeight="1" x14ac:dyDescent="0.25">
      <c r="A111" s="101" t="s">
        <v>177</v>
      </c>
      <c r="B111" s="102"/>
      <c r="C111" s="102"/>
      <c r="D111" s="102"/>
      <c r="E111" s="102"/>
      <c r="F111" s="102"/>
      <c r="G111" s="102"/>
      <c r="H111" s="102"/>
      <c r="I111" s="102"/>
      <c r="J111" s="102"/>
      <c r="K111" s="103"/>
    </row>
    <row r="112" spans="1:11" ht="24" x14ac:dyDescent="0.25">
      <c r="A112" s="30" t="s">
        <v>27</v>
      </c>
      <c r="B112" s="31" t="s">
        <v>173</v>
      </c>
      <c r="C112" s="32" t="s">
        <v>174</v>
      </c>
      <c r="D112" s="32"/>
      <c r="E112" s="33">
        <v>1</v>
      </c>
      <c r="F112" s="33">
        <v>6</v>
      </c>
      <c r="G112" s="18">
        <v>80</v>
      </c>
      <c r="H112" s="18">
        <f t="shared" ref="H112" si="15">E112*F112*G112</f>
        <v>480</v>
      </c>
      <c r="I112" s="34"/>
      <c r="J112" s="34"/>
      <c r="K112" s="35" t="s">
        <v>236</v>
      </c>
    </row>
    <row r="113" spans="1:11" ht="25.5" x14ac:dyDescent="0.25">
      <c r="A113" s="30" t="s">
        <v>28</v>
      </c>
      <c r="B113" s="31" t="s">
        <v>178</v>
      </c>
      <c r="C113" s="32" t="s">
        <v>174</v>
      </c>
      <c r="D113" s="32"/>
      <c r="E113" s="33">
        <v>1</v>
      </c>
      <c r="F113" s="33">
        <v>6</v>
      </c>
      <c r="G113" s="18">
        <v>80</v>
      </c>
      <c r="H113" s="18">
        <f t="shared" ref="H113:H114" si="16">E113*F113*G113</f>
        <v>480</v>
      </c>
      <c r="I113" s="34"/>
      <c r="J113" s="34"/>
      <c r="K113" s="35" t="s">
        <v>236</v>
      </c>
    </row>
    <row r="114" spans="1:11" ht="46.5" customHeight="1" x14ac:dyDescent="0.25">
      <c r="A114" s="30" t="s">
        <v>36</v>
      </c>
      <c r="B114" s="31" t="s">
        <v>179</v>
      </c>
      <c r="C114" s="32" t="s">
        <v>99</v>
      </c>
      <c r="D114" s="32"/>
      <c r="E114" s="33">
        <v>1</v>
      </c>
      <c r="F114" s="33">
        <v>6</v>
      </c>
      <c r="G114" s="18">
        <v>200</v>
      </c>
      <c r="H114" s="18">
        <f t="shared" si="16"/>
        <v>1200</v>
      </c>
      <c r="I114" s="34"/>
      <c r="J114" s="34"/>
      <c r="K114" s="35" t="s">
        <v>235</v>
      </c>
    </row>
    <row r="115" spans="1:11" ht="45.75" customHeight="1" x14ac:dyDescent="0.25">
      <c r="A115" s="30" t="s">
        <v>37</v>
      </c>
      <c r="B115" s="31" t="s">
        <v>180</v>
      </c>
      <c r="C115" s="32" t="s">
        <v>99</v>
      </c>
      <c r="D115" s="32"/>
      <c r="E115" s="33">
        <v>1</v>
      </c>
      <c r="F115" s="33">
        <v>1</v>
      </c>
      <c r="G115" s="18">
        <v>2200</v>
      </c>
      <c r="H115" s="18">
        <f t="shared" ref="H115" si="17">E115*F115*G115</f>
        <v>2200</v>
      </c>
      <c r="I115" s="34"/>
      <c r="J115" s="34"/>
      <c r="K115" s="35" t="s">
        <v>234</v>
      </c>
    </row>
    <row r="116" spans="1:11" ht="15" customHeight="1" x14ac:dyDescent="0.25">
      <c r="A116" s="77" t="s">
        <v>181</v>
      </c>
      <c r="B116" s="78"/>
      <c r="C116" s="78"/>
      <c r="D116" s="78"/>
      <c r="E116" s="78"/>
      <c r="F116" s="78"/>
      <c r="G116" s="78"/>
      <c r="H116" s="36">
        <f>SUM(H112:H115)</f>
        <v>4360</v>
      </c>
      <c r="I116" s="36">
        <f>SUM(I112:I115)</f>
        <v>0</v>
      </c>
      <c r="J116" s="36"/>
      <c r="K116" s="44"/>
    </row>
    <row r="117" spans="1:11" ht="15" customHeight="1" x14ac:dyDescent="0.25">
      <c r="A117" s="101" t="s">
        <v>182</v>
      </c>
      <c r="B117" s="102"/>
      <c r="C117" s="102"/>
      <c r="D117" s="102"/>
      <c r="E117" s="102"/>
      <c r="F117" s="102"/>
      <c r="G117" s="102"/>
      <c r="H117" s="102"/>
      <c r="I117" s="102"/>
      <c r="J117" s="102"/>
      <c r="K117" s="103"/>
    </row>
    <row r="118" spans="1:11" ht="36" x14ac:dyDescent="0.25">
      <c r="A118" s="30" t="s">
        <v>29</v>
      </c>
      <c r="B118" s="45" t="s">
        <v>184</v>
      </c>
      <c r="C118" s="32" t="s">
        <v>203</v>
      </c>
      <c r="D118" s="32"/>
      <c r="E118" s="33">
        <v>1</v>
      </c>
      <c r="F118" s="33">
        <v>6</v>
      </c>
      <c r="G118" s="40">
        <v>750</v>
      </c>
      <c r="H118" s="18">
        <f t="shared" ref="H118:H122" si="18">E118*F118*G118</f>
        <v>4500</v>
      </c>
      <c r="I118" s="34"/>
      <c r="J118" s="34"/>
      <c r="K118" s="35" t="s">
        <v>233</v>
      </c>
    </row>
    <row r="119" spans="1:11" ht="47.25" x14ac:dyDescent="0.25">
      <c r="A119" s="30"/>
      <c r="B119" s="45" t="s">
        <v>183</v>
      </c>
      <c r="C119" s="32" t="s">
        <v>203</v>
      </c>
      <c r="D119" s="32"/>
      <c r="E119" s="33">
        <v>1</v>
      </c>
      <c r="F119" s="33">
        <v>6</v>
      </c>
      <c r="G119" s="40">
        <v>700</v>
      </c>
      <c r="H119" s="18">
        <f t="shared" si="18"/>
        <v>4200</v>
      </c>
      <c r="I119" s="34"/>
      <c r="J119" s="34"/>
      <c r="K119" s="35"/>
    </row>
    <row r="120" spans="1:11" ht="47.25" x14ac:dyDescent="0.25">
      <c r="A120" s="30"/>
      <c r="B120" s="45" t="s">
        <v>185</v>
      </c>
      <c r="C120" s="32" t="s">
        <v>203</v>
      </c>
      <c r="D120" s="32"/>
      <c r="E120" s="33">
        <v>1</v>
      </c>
      <c r="F120" s="33">
        <v>6</v>
      </c>
      <c r="G120" s="40">
        <v>450</v>
      </c>
      <c r="H120" s="18">
        <f t="shared" si="18"/>
        <v>2700</v>
      </c>
      <c r="I120" s="34"/>
      <c r="J120" s="34"/>
      <c r="K120" s="35"/>
    </row>
    <row r="121" spans="1:11" ht="60" x14ac:dyDescent="0.25">
      <c r="A121" s="30" t="s">
        <v>43</v>
      </c>
      <c r="B121" s="31" t="s">
        <v>186</v>
      </c>
      <c r="C121" s="32" t="s">
        <v>204</v>
      </c>
      <c r="D121" s="32"/>
      <c r="E121" s="33">
        <v>1</v>
      </c>
      <c r="F121" s="33">
        <v>6</v>
      </c>
      <c r="G121" s="18">
        <v>400</v>
      </c>
      <c r="H121" s="18">
        <f t="shared" si="18"/>
        <v>2400</v>
      </c>
      <c r="I121" s="34"/>
      <c r="J121" s="34"/>
      <c r="K121" s="35" t="s">
        <v>232</v>
      </c>
    </row>
    <row r="122" spans="1:11" ht="36" x14ac:dyDescent="0.25">
      <c r="A122" s="30" t="s">
        <v>44</v>
      </c>
      <c r="B122" s="31" t="s">
        <v>187</v>
      </c>
      <c r="C122" s="32" t="s">
        <v>203</v>
      </c>
      <c r="D122" s="32"/>
      <c r="E122" s="33">
        <v>1</v>
      </c>
      <c r="F122" s="33">
        <v>6</v>
      </c>
      <c r="G122" s="18">
        <v>350</v>
      </c>
      <c r="H122" s="18">
        <f t="shared" si="18"/>
        <v>2100</v>
      </c>
      <c r="I122" s="34"/>
      <c r="J122" s="34"/>
      <c r="K122" s="35" t="s">
        <v>238</v>
      </c>
    </row>
    <row r="123" spans="1:11" ht="36" x14ac:dyDescent="0.25">
      <c r="A123" s="30" t="s">
        <v>45</v>
      </c>
      <c r="B123" s="31" t="s">
        <v>188</v>
      </c>
      <c r="C123" s="32" t="s">
        <v>203</v>
      </c>
      <c r="D123" s="32"/>
      <c r="E123" s="33">
        <v>1</v>
      </c>
      <c r="F123" s="33">
        <v>6</v>
      </c>
      <c r="G123" s="18">
        <v>300</v>
      </c>
      <c r="H123" s="18">
        <f>E123*F123*G123</f>
        <v>1800</v>
      </c>
      <c r="I123" s="34"/>
      <c r="J123" s="34"/>
      <c r="K123" s="35" t="s">
        <v>35</v>
      </c>
    </row>
    <row r="124" spans="1:11" ht="25.5" x14ac:dyDescent="0.25">
      <c r="A124" s="30" t="s">
        <v>46</v>
      </c>
      <c r="B124" s="31" t="s">
        <v>189</v>
      </c>
      <c r="C124" s="32" t="s">
        <v>203</v>
      </c>
      <c r="D124" s="32"/>
      <c r="E124" s="33">
        <v>1</v>
      </c>
      <c r="F124" s="33">
        <v>6</v>
      </c>
      <c r="G124" s="18">
        <v>400</v>
      </c>
      <c r="H124" s="18">
        <f t="shared" ref="H124:H126" si="19">E124*F124*G124</f>
        <v>2400</v>
      </c>
      <c r="I124" s="34"/>
      <c r="J124" s="34"/>
      <c r="K124" s="35" t="s">
        <v>231</v>
      </c>
    </row>
    <row r="125" spans="1:11" x14ac:dyDescent="0.25">
      <c r="A125" s="30"/>
      <c r="B125" s="31" t="s">
        <v>190</v>
      </c>
      <c r="C125" s="32"/>
      <c r="D125" s="32"/>
      <c r="E125" s="33">
        <v>1</v>
      </c>
      <c r="F125" s="33">
        <v>6</v>
      </c>
      <c r="G125" s="18">
        <v>250</v>
      </c>
      <c r="H125" s="18">
        <f t="shared" si="19"/>
        <v>1500</v>
      </c>
      <c r="I125" s="34"/>
      <c r="J125" s="34"/>
      <c r="K125" s="35"/>
    </row>
    <row r="126" spans="1:11" x14ac:dyDescent="0.25">
      <c r="A126" s="30"/>
      <c r="B126" s="31" t="s">
        <v>191</v>
      </c>
      <c r="C126" s="32"/>
      <c r="D126" s="32"/>
      <c r="E126" s="33">
        <v>1</v>
      </c>
      <c r="F126" s="33">
        <v>6</v>
      </c>
      <c r="G126" s="18">
        <v>310</v>
      </c>
      <c r="H126" s="18">
        <f t="shared" si="19"/>
        <v>1860</v>
      </c>
      <c r="I126" s="34"/>
      <c r="J126" s="34"/>
      <c r="K126" s="35"/>
    </row>
    <row r="127" spans="1:11" ht="25.5" x14ac:dyDescent="0.25">
      <c r="A127" s="30" t="s">
        <v>47</v>
      </c>
      <c r="B127" s="31" t="s">
        <v>192</v>
      </c>
      <c r="C127" s="32" t="s">
        <v>203</v>
      </c>
      <c r="D127" s="32"/>
      <c r="E127" s="33">
        <v>1</v>
      </c>
      <c r="F127" s="33">
        <v>0</v>
      </c>
      <c r="G127" s="18">
        <v>350</v>
      </c>
      <c r="H127" s="18">
        <f t="shared" ref="H127:H133" si="20">E127*F127*G127</f>
        <v>0</v>
      </c>
      <c r="I127" s="34"/>
      <c r="J127" s="34"/>
      <c r="K127" s="35" t="s">
        <v>231</v>
      </c>
    </row>
    <row r="128" spans="1:11" ht="25.5" x14ac:dyDescent="0.25">
      <c r="A128" s="30" t="s">
        <v>48</v>
      </c>
      <c r="B128" s="31" t="s">
        <v>193</v>
      </c>
      <c r="C128" s="32" t="s">
        <v>203</v>
      </c>
      <c r="D128" s="32"/>
      <c r="E128" s="33">
        <v>1</v>
      </c>
      <c r="F128" s="33">
        <v>6</v>
      </c>
      <c r="G128" s="18">
        <v>200</v>
      </c>
      <c r="H128" s="18">
        <f t="shared" si="20"/>
        <v>1200</v>
      </c>
      <c r="I128" s="34"/>
      <c r="J128" s="34"/>
      <c r="K128" s="35" t="s">
        <v>231</v>
      </c>
    </row>
    <row r="129" spans="1:13" ht="37.9" customHeight="1" x14ac:dyDescent="0.25">
      <c r="A129" s="46"/>
      <c r="B129" s="47" t="s">
        <v>194</v>
      </c>
      <c r="C129" s="48"/>
      <c r="D129" s="48"/>
      <c r="E129" s="48"/>
      <c r="F129" s="47"/>
      <c r="G129" s="48"/>
      <c r="H129" s="36">
        <f>SUM(H118:H128)</f>
        <v>24660</v>
      </c>
      <c r="I129" s="36">
        <f>SUM(I118:I128)</f>
        <v>0</v>
      </c>
      <c r="J129" s="36"/>
      <c r="K129" s="44"/>
    </row>
    <row r="130" spans="1:13" ht="37.9" customHeight="1" x14ac:dyDescent="0.25">
      <c r="A130" s="46"/>
      <c r="B130" s="49" t="s">
        <v>195</v>
      </c>
      <c r="C130" s="48"/>
      <c r="D130" s="48"/>
      <c r="E130" s="48"/>
      <c r="F130" s="49"/>
      <c r="G130" s="48"/>
      <c r="H130" s="36">
        <f>H69+H80+H99+H110+H116+H129</f>
        <v>166667.29999999999</v>
      </c>
      <c r="I130" s="36"/>
      <c r="J130" s="36"/>
      <c r="K130" s="44"/>
    </row>
    <row r="131" spans="1:13" ht="21" customHeight="1" x14ac:dyDescent="0.25">
      <c r="A131" s="50" t="s">
        <v>49</v>
      </c>
      <c r="B131" s="51" t="s">
        <v>196</v>
      </c>
      <c r="C131" s="52" t="s">
        <v>99</v>
      </c>
      <c r="D131" s="51"/>
      <c r="E131" s="51">
        <v>1</v>
      </c>
      <c r="F131" s="51">
        <v>1</v>
      </c>
      <c r="G131" s="51">
        <v>3000</v>
      </c>
      <c r="H131" s="18">
        <f t="shared" si="20"/>
        <v>3000</v>
      </c>
      <c r="I131" s="53"/>
      <c r="J131" s="53"/>
      <c r="K131" s="54"/>
      <c r="M131" s="55"/>
    </row>
    <row r="132" spans="1:13" ht="21" customHeight="1" x14ac:dyDescent="0.25">
      <c r="A132" s="56"/>
      <c r="B132" s="57" t="s">
        <v>197</v>
      </c>
      <c r="C132" s="52" t="s">
        <v>99</v>
      </c>
      <c r="D132" s="52"/>
      <c r="E132" s="58">
        <v>1</v>
      </c>
      <c r="F132" s="58">
        <v>1</v>
      </c>
      <c r="G132" s="40">
        <v>4000</v>
      </c>
      <c r="H132" s="18">
        <f t="shared" ref="H132" si="21">E132*F132*G132</f>
        <v>4000</v>
      </c>
      <c r="I132" s="53"/>
      <c r="J132" s="53"/>
      <c r="K132" s="54"/>
      <c r="M132" s="55"/>
    </row>
    <row r="133" spans="1:13" ht="21" customHeight="1" x14ac:dyDescent="0.25">
      <c r="A133" s="56"/>
      <c r="B133" s="57" t="s">
        <v>198</v>
      </c>
      <c r="C133" s="52"/>
      <c r="D133" s="52"/>
      <c r="E133" s="58">
        <v>1</v>
      </c>
      <c r="F133" s="36">
        <f>H130</f>
        <v>166667.29999999999</v>
      </c>
      <c r="G133" s="40">
        <v>0.05</v>
      </c>
      <c r="H133" s="18">
        <f t="shared" si="20"/>
        <v>8333.3649999999998</v>
      </c>
      <c r="I133" s="53"/>
      <c r="J133" s="53"/>
      <c r="K133" s="54"/>
      <c r="M133" s="55"/>
    </row>
    <row r="134" spans="1:13" x14ac:dyDescent="0.25">
      <c r="A134" s="59"/>
      <c r="B134" s="60" t="s">
        <v>199</v>
      </c>
      <c r="C134" s="52"/>
      <c r="D134" s="52"/>
      <c r="E134" s="61"/>
      <c r="F134" s="39"/>
      <c r="G134" s="40"/>
      <c r="H134" s="18">
        <f>H131+H132+H133</f>
        <v>15333.365</v>
      </c>
      <c r="I134" s="34"/>
      <c r="J134" s="34"/>
      <c r="K134" s="62"/>
    </row>
    <row r="135" spans="1:13" x14ac:dyDescent="0.25">
      <c r="A135" s="59"/>
      <c r="B135" s="60" t="s">
        <v>200</v>
      </c>
      <c r="C135" s="52"/>
      <c r="D135" s="52"/>
      <c r="E135" s="61"/>
      <c r="F135" s="39"/>
      <c r="G135" s="40"/>
      <c r="H135" s="18">
        <f>H130+H134</f>
        <v>182000.66499999998</v>
      </c>
      <c r="I135" s="34"/>
      <c r="J135" s="34"/>
      <c r="K135" s="62"/>
    </row>
    <row r="136" spans="1:13" ht="25.5" x14ac:dyDescent="0.25">
      <c r="A136" s="63"/>
      <c r="B136" s="64" t="s">
        <v>201</v>
      </c>
      <c r="C136" s="52" t="s">
        <v>99</v>
      </c>
      <c r="D136" s="52"/>
      <c r="E136" s="65">
        <v>0.01</v>
      </c>
      <c r="F136" s="64">
        <v>1</v>
      </c>
      <c r="G136" s="18"/>
      <c r="H136" s="18">
        <v>2705</v>
      </c>
      <c r="I136" s="34"/>
      <c r="J136" s="34"/>
      <c r="K136" s="35"/>
    </row>
    <row r="137" spans="1:13" ht="26.25" customHeight="1" x14ac:dyDescent="0.25">
      <c r="A137" s="66"/>
      <c r="B137" s="67" t="s">
        <v>202</v>
      </c>
      <c r="C137" s="68"/>
      <c r="D137" s="68"/>
      <c r="E137" s="68"/>
      <c r="F137" s="68"/>
      <c r="G137" s="69"/>
      <c r="H137" s="70">
        <f>H135+H136</f>
        <v>184705.66500000001</v>
      </c>
      <c r="I137" s="70"/>
      <c r="J137" s="70"/>
      <c r="K137" s="71"/>
    </row>
    <row r="138" spans="1:13" ht="26.25" customHeight="1" x14ac:dyDescent="0.25">
      <c r="A138" s="72"/>
      <c r="B138" s="72"/>
      <c r="C138" s="72"/>
      <c r="D138" s="72"/>
      <c r="E138" s="72"/>
      <c r="F138" s="72"/>
      <c r="G138" s="72"/>
      <c r="H138" s="73"/>
      <c r="I138" s="74"/>
      <c r="J138" s="74"/>
      <c r="K138" s="72"/>
    </row>
    <row r="139" spans="1:13" x14ac:dyDescent="0.25">
      <c r="A139" s="26"/>
      <c r="B139" s="26"/>
      <c r="C139" s="26"/>
      <c r="D139" s="26"/>
      <c r="E139" s="26"/>
      <c r="F139" s="26"/>
      <c r="G139" s="26"/>
      <c r="H139" s="26"/>
      <c r="I139" s="26"/>
      <c r="J139" s="26"/>
      <c r="K139" s="26"/>
    </row>
    <row r="140" spans="1:13" x14ac:dyDescent="0.25">
      <c r="A140" s="26"/>
      <c r="B140" s="26"/>
      <c r="C140" s="26"/>
      <c r="D140" s="26"/>
      <c r="E140" s="104" t="s">
        <v>251</v>
      </c>
      <c r="F140" s="104"/>
      <c r="G140" s="104"/>
      <c r="H140" s="104"/>
      <c r="I140" s="104"/>
      <c r="J140" s="26"/>
      <c r="K140" s="26"/>
    </row>
    <row r="141" spans="1:13" x14ac:dyDescent="0.25">
      <c r="A141" s="26"/>
      <c r="B141" s="26"/>
      <c r="C141" s="26"/>
      <c r="D141" s="26"/>
      <c r="E141" s="26"/>
      <c r="F141" s="26"/>
      <c r="G141" s="26"/>
      <c r="H141" s="26"/>
      <c r="I141" s="26"/>
      <c r="J141" s="26"/>
      <c r="K141" s="26"/>
    </row>
    <row r="142" spans="1:13" x14ac:dyDescent="0.25">
      <c r="A142" s="26"/>
      <c r="B142" s="26"/>
      <c r="C142" s="26"/>
      <c r="D142" s="26"/>
      <c r="E142" s="104" t="s">
        <v>62</v>
      </c>
      <c r="F142" s="104"/>
      <c r="G142" s="104"/>
      <c r="H142" s="104"/>
      <c r="I142" s="104"/>
      <c r="J142" s="26"/>
      <c r="K142" s="26"/>
    </row>
    <row r="143" spans="1:13" x14ac:dyDescent="0.25">
      <c r="A143" s="26"/>
      <c r="B143" s="26"/>
      <c r="C143" s="26"/>
      <c r="D143" s="26"/>
      <c r="E143" s="26"/>
      <c r="F143" s="26"/>
      <c r="G143" s="26"/>
      <c r="H143" s="26"/>
      <c r="I143" s="26"/>
      <c r="J143" s="26"/>
      <c r="K143" s="26"/>
    </row>
    <row r="144" spans="1:13" x14ac:dyDescent="0.25">
      <c r="A144" s="26"/>
      <c r="B144" s="26"/>
      <c r="C144" s="26"/>
      <c r="D144" s="26"/>
      <c r="E144" s="104"/>
      <c r="F144" s="104"/>
      <c r="G144" s="104"/>
      <c r="H144" s="104"/>
      <c r="I144" s="104"/>
      <c r="J144" s="26"/>
      <c r="K144" s="26"/>
    </row>
    <row r="147" spans="5:9" x14ac:dyDescent="0.25">
      <c r="E147" s="83"/>
      <c r="F147" s="83"/>
      <c r="G147" s="83"/>
      <c r="H147" s="83"/>
      <c r="I147" s="83"/>
    </row>
    <row r="149" spans="5:9" x14ac:dyDescent="0.25">
      <c r="E149" s="83" t="s">
        <v>252</v>
      </c>
      <c r="F149" s="83"/>
      <c r="G149" s="83"/>
      <c r="H149" s="83"/>
      <c r="I149" s="83"/>
    </row>
    <row r="151" spans="5:9" x14ac:dyDescent="0.25">
      <c r="E151" s="83"/>
      <c r="F151" s="83"/>
      <c r="G151" s="83"/>
      <c r="H151" s="83"/>
      <c r="I151" s="83"/>
    </row>
  </sheetData>
  <mergeCells count="33">
    <mergeCell ref="E151:I151"/>
    <mergeCell ref="A111:K111"/>
    <mergeCell ref="A116:G116"/>
    <mergeCell ref="E142:I142"/>
    <mergeCell ref="E144:I144"/>
    <mergeCell ref="E140:I140"/>
    <mergeCell ref="E147:I147"/>
    <mergeCell ref="A117:K117"/>
    <mergeCell ref="A1:K1"/>
    <mergeCell ref="K14:K16"/>
    <mergeCell ref="J14:J16"/>
    <mergeCell ref="C14:C16"/>
    <mergeCell ref="H14:H16"/>
    <mergeCell ref="E14:E16"/>
    <mergeCell ref="D14:D15"/>
    <mergeCell ref="F14:F16"/>
    <mergeCell ref="G14:G16"/>
    <mergeCell ref="C7:H7"/>
    <mergeCell ref="C5:H5"/>
    <mergeCell ref="A14:A16"/>
    <mergeCell ref="B14:B16"/>
    <mergeCell ref="C8:H9"/>
    <mergeCell ref="I14:I16"/>
    <mergeCell ref="A3:K3"/>
    <mergeCell ref="A99:G99"/>
    <mergeCell ref="A2:H2"/>
    <mergeCell ref="A81:K81"/>
    <mergeCell ref="E149:I149"/>
    <mergeCell ref="A17:K17"/>
    <mergeCell ref="A110:G110"/>
    <mergeCell ref="A100:K100"/>
    <mergeCell ref="A80:G80"/>
    <mergeCell ref="A70:K70"/>
  </mergeCells>
  <pageMargins left="0.70866141732283472" right="0.70866141732283472" top="0.74803149606299213" bottom="0.74803149606299213" header="0.31496062992125984" footer="0.31496062992125984"/>
  <pageSetup paperSize="9" fitToWidth="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CARITAS</dc:creator>
  <cp:lastModifiedBy>HP</cp:lastModifiedBy>
  <dcterms:created xsi:type="dcterms:W3CDTF">2022-09-25T15:12:35Z</dcterms:created>
  <dcterms:modified xsi:type="dcterms:W3CDTF">2024-11-07T16:48:12Z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3fa79502d16040d6a3eadfffb21374eb</vt:lpwstr>
  </property>
</Properties>
</file>