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FCACD1F-EF71-46DA-A00D-DD2A142DCC39}" xr6:coauthVersionLast="36" xr6:coauthVersionMax="43" xr10:uidLastSave="{00000000-0000-0000-0000-000000000000}"/>
  <bookViews>
    <workbookView xWindow="0" yWindow="0" windowWidth="23040" windowHeight="8940" xr2:uid="{00000000-000D-0000-FFFF-FFFF00000000}"/>
  </bookViews>
  <sheets>
    <sheet name="Budget" sheetId="1" r:id="rId1"/>
  </sheets>
  <definedNames>
    <definedName name="_Hlk490234702" localSheetId="0">Budget!$A$1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F54" i="1"/>
  <c r="F55" i="1" s="1"/>
  <c r="D50" i="1"/>
  <c r="F50" i="1" s="1"/>
  <c r="F49" i="1"/>
  <c r="F51" i="1"/>
  <c r="F52" i="1"/>
  <c r="D49" i="1"/>
  <c r="F48" i="1"/>
  <c r="F24" i="1"/>
  <c r="F25" i="1"/>
  <c r="F4" i="1"/>
  <c r="F10" i="1"/>
  <c r="F3" i="1" l="1"/>
  <c r="F46" i="1" l="1"/>
  <c r="F45" i="1"/>
  <c r="F44" i="1"/>
  <c r="F43" i="1"/>
  <c r="F36" i="1" l="1"/>
  <c r="F37" i="1"/>
  <c r="F38" i="1"/>
  <c r="F41" i="1"/>
  <c r="F35" i="1"/>
  <c r="F30" i="1"/>
  <c r="F31" i="1"/>
  <c r="F32" i="1"/>
  <c r="F33" i="1"/>
  <c r="F29" i="1"/>
  <c r="F27" i="1"/>
  <c r="F26" i="1"/>
  <c r="F23" i="1"/>
  <c r="F20" i="1"/>
  <c r="F19" i="1"/>
  <c r="F9" i="1"/>
  <c r="F11" i="1"/>
  <c r="F12" i="1"/>
  <c r="F13" i="1"/>
  <c r="F14" i="1"/>
  <c r="F15" i="1"/>
  <c r="F8" i="1"/>
  <c r="F16" i="1" l="1"/>
  <c r="F5" i="1"/>
  <c r="F6" i="1" s="1"/>
  <c r="H6" i="1" l="1"/>
  <c r="H54" i="1"/>
  <c r="H16" i="1"/>
</calcChain>
</file>

<file path=xl/sharedStrings.xml><?xml version="1.0" encoding="utf-8"?>
<sst xmlns="http://schemas.openxmlformats.org/spreadsheetml/2006/main" count="97" uniqueCount="65">
  <si>
    <t>fft</t>
  </si>
  <si>
    <t>Village</t>
  </si>
  <si>
    <t>ftt</t>
  </si>
  <si>
    <t>Cocktail</t>
  </si>
  <si>
    <t>Transport</t>
  </si>
  <si>
    <t>I- RENUMERATION</t>
  </si>
  <si>
    <t>Tradition</t>
  </si>
  <si>
    <t>Dollar</t>
  </si>
  <si>
    <t>Ar</t>
  </si>
  <si>
    <t xml:space="preserve"> </t>
  </si>
  <si>
    <t>%</t>
  </si>
  <si>
    <t>Fuel</t>
  </si>
  <si>
    <t>Designation</t>
  </si>
  <si>
    <t>Unit</t>
  </si>
  <si>
    <t>Number</t>
  </si>
  <si>
    <t>Frequency</t>
  </si>
  <si>
    <t>Unit Price</t>
  </si>
  <si>
    <t>Total amount (AR)</t>
  </si>
  <si>
    <t>Executive Secretary</t>
  </si>
  <si>
    <t>Administrative and Financial Management</t>
  </si>
  <si>
    <t>Consultant (Technical Support)</t>
  </si>
  <si>
    <t>Pers/month</t>
  </si>
  <si>
    <t>SUBTOTAL RENUMERATION</t>
  </si>
  <si>
    <t>II- COMMUNICATION MATERIALS AND TOOLS</t>
  </si>
  <si>
    <t>Notebook</t>
  </si>
  <si>
    <t>Pen</t>
  </si>
  <si>
    <t>Packaging, markers, masking tape,</t>
  </si>
  <si>
    <t>Whiteboard</t>
  </si>
  <si>
    <t>Camera</t>
  </si>
  <si>
    <t>LENOVO Computer</t>
  </si>
  <si>
    <t>Microphone</t>
  </si>
  <si>
    <t>Speaker</t>
  </si>
  <si>
    <t>Piece</t>
  </si>
  <si>
    <t>SUBTOTAL PURCHASE OF MATERIALS</t>
  </si>
  <si>
    <t>III- ACTIVITY COSTS</t>
  </si>
  <si>
    <t>Act 1: Meeting with women’s group (Introduction of the project &amp; identification of women leaders)</t>
  </si>
  <si>
    <t>Meeting room</t>
  </si>
  <si>
    <t>Act 2: Training women leaders</t>
  </si>
  <si>
    <t>Participating allowance</t>
  </si>
  <si>
    <t>Meals (Tradition)</t>
  </si>
  <si>
    <t>Coffee break</t>
  </si>
  <si>
    <t>Snack</t>
  </si>
  <si>
    <t>Zebu &amp; Rice</t>
  </si>
  <si>
    <t>Person</t>
  </si>
  <si>
    <t>Act 3: Community awareness and focus group with women fishermen</t>
  </si>
  <si>
    <t>Room rental</t>
  </si>
  <si>
    <t>Women leaders allowance</t>
  </si>
  <si>
    <t>Accommodation</t>
  </si>
  <si>
    <t>Travel expenses</t>
  </si>
  <si>
    <t>Snack with participants</t>
  </si>
  <si>
    <t>person</t>
  </si>
  <si>
    <t>Act 4: Marine conservation event: OCTPUS FESTIVAL (theater: Tantara, song and dance) &amp; pirogue race &amp; Beach clean up</t>
  </si>
  <si>
    <t>Jury members' allowance</t>
  </si>
  <si>
    <t>Bonus</t>
  </si>
  <si>
    <t>Mihake festival fees</t>
  </si>
  <si>
    <t>Pack</t>
  </si>
  <si>
    <t>Act 5: Setting up temporary octopus reserve and opening (3 months)</t>
  </si>
  <si>
    <t>Guardian RT Allowance</t>
  </si>
  <si>
    <t>Women Leaders Allowance</t>
  </si>
  <si>
    <t>Travel Expenses</t>
  </si>
  <si>
    <t>Act 6: monthly patrol of fishing sites</t>
  </si>
  <si>
    <t>CCS (patrol boats) allowance</t>
  </si>
  <si>
    <t>Boat Captain allowance</t>
  </si>
  <si>
    <t>SUBTOTAL ACTIVITIES</t>
  </si>
  <si>
    <t>ESTIMATED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</si>
</sst>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_-;\-* #,##0_-;_-* &quot;-&quot;_-;_-@_-"/>
    <numFmt numFmtId="165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0" fillId="0" borderId="0" xfId="0" applyNumberForma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6" fillId="0" borderId="1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/>
    <xf numFmtId="164" fontId="2" fillId="0" borderId="1" xfId="2" applyFont="1" applyBorder="1" applyAlignment="1">
      <alignment horizontal="center" vertical="center" wrapText="1"/>
    </xf>
    <xf numFmtId="165" fontId="8" fillId="5" borderId="0" xfId="0" applyNumberFormat="1" applyFont="1" applyFill="1"/>
    <xf numFmtId="165" fontId="0" fillId="6" borderId="0" xfId="0" applyNumberFormat="1" applyFill="1"/>
    <xf numFmtId="0" fontId="3" fillId="6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workbookViewId="0">
      <pane ySplit="1" topLeftCell="A38" activePane="bottomLeft" state="frozen"/>
      <selection pane="bottomLeft" activeCell="A55" sqref="A55:E55"/>
    </sheetView>
  </sheetViews>
  <sheetFormatPr defaultColWidth="11.5546875" defaultRowHeight="14.4" x14ac:dyDescent="0.3"/>
  <cols>
    <col min="1" max="1" width="40.5546875" customWidth="1"/>
    <col min="2" max="2" width="20.109375" customWidth="1"/>
    <col min="3" max="3" width="9.5546875" customWidth="1"/>
    <col min="4" max="4" width="12.88671875" customWidth="1"/>
    <col min="5" max="5" width="26.33203125" customWidth="1"/>
    <col min="6" max="6" width="20.88671875" customWidth="1"/>
  </cols>
  <sheetData>
    <row r="1" spans="1:8" ht="15.6" x14ac:dyDescent="0.3">
      <c r="A1" s="8" t="s">
        <v>12</v>
      </c>
      <c r="B1" s="8" t="s">
        <v>13</v>
      </c>
      <c r="C1" s="8" t="s">
        <v>14</v>
      </c>
      <c r="D1" s="8" t="s">
        <v>15</v>
      </c>
      <c r="E1" s="8" t="s">
        <v>16</v>
      </c>
      <c r="F1" s="7" t="s">
        <v>17</v>
      </c>
      <c r="H1" s="20" t="s">
        <v>10</v>
      </c>
    </row>
    <row r="2" spans="1:8" ht="15.6" x14ac:dyDescent="0.3">
      <c r="A2" s="26" t="s">
        <v>5</v>
      </c>
      <c r="B2" s="27"/>
      <c r="C2" s="27"/>
      <c r="D2" s="27"/>
      <c r="E2" s="27"/>
      <c r="F2" s="28"/>
    </row>
    <row r="3" spans="1:8" ht="15.6" x14ac:dyDescent="0.3">
      <c r="A3" s="1" t="s">
        <v>18</v>
      </c>
      <c r="B3" s="2" t="s">
        <v>21</v>
      </c>
      <c r="C3" s="2">
        <v>1</v>
      </c>
      <c r="D3" s="2">
        <v>12</v>
      </c>
      <c r="E3" s="4">
        <v>1000000</v>
      </c>
      <c r="F3" s="9">
        <f>E3*D3*C3</f>
        <v>12000000</v>
      </c>
    </row>
    <row r="4" spans="1:8" ht="15.6" x14ac:dyDescent="0.3">
      <c r="A4" s="1" t="s">
        <v>19</v>
      </c>
      <c r="B4" s="2" t="s">
        <v>21</v>
      </c>
      <c r="C4" s="2">
        <v>1</v>
      </c>
      <c r="D4" s="2">
        <v>12</v>
      </c>
      <c r="E4" s="4">
        <v>8000000</v>
      </c>
      <c r="F4" s="9">
        <f>E4*D4*C4</f>
        <v>96000000</v>
      </c>
    </row>
    <row r="5" spans="1:8" ht="15.6" x14ac:dyDescent="0.3">
      <c r="A5" s="1" t="s">
        <v>20</v>
      </c>
      <c r="B5" s="2" t="s">
        <v>21</v>
      </c>
      <c r="C5" s="2">
        <v>1</v>
      </c>
      <c r="D5" s="2">
        <v>12</v>
      </c>
      <c r="E5" s="4">
        <v>700000</v>
      </c>
      <c r="F5" s="9">
        <f>E5*D5*C5</f>
        <v>8400000</v>
      </c>
    </row>
    <row r="6" spans="1:8" ht="15.6" x14ac:dyDescent="0.3">
      <c r="A6" s="3"/>
      <c r="B6" s="38" t="s">
        <v>22</v>
      </c>
      <c r="C6" s="38"/>
      <c r="D6" s="38"/>
      <c r="E6" s="38"/>
      <c r="F6" s="11">
        <f>SUM(F3:F5)</f>
        <v>116400000</v>
      </c>
      <c r="H6" s="19">
        <f>(F6*100)/F55</f>
        <v>29.046264410839946</v>
      </c>
    </row>
    <row r="7" spans="1:8" ht="18.75" customHeight="1" x14ac:dyDescent="0.3">
      <c r="A7" s="26" t="s">
        <v>23</v>
      </c>
      <c r="B7" s="27"/>
      <c r="C7" s="27"/>
      <c r="D7" s="27"/>
      <c r="E7" s="27"/>
      <c r="F7" s="28"/>
    </row>
    <row r="8" spans="1:8" ht="15.6" x14ac:dyDescent="0.3">
      <c r="A8" s="2" t="s">
        <v>24</v>
      </c>
      <c r="B8" s="5" t="s">
        <v>32</v>
      </c>
      <c r="C8" s="4">
        <v>100</v>
      </c>
      <c r="D8" s="2">
        <v>2</v>
      </c>
      <c r="E8" s="4">
        <v>5000</v>
      </c>
      <c r="F8" s="9">
        <f>C8*D8*E8</f>
        <v>1000000</v>
      </c>
    </row>
    <row r="9" spans="1:8" ht="15.6" x14ac:dyDescent="0.3">
      <c r="A9" s="2" t="s">
        <v>25</v>
      </c>
      <c r="B9" s="5" t="s">
        <v>32</v>
      </c>
      <c r="C9" s="4">
        <v>50</v>
      </c>
      <c r="D9" s="2">
        <v>4</v>
      </c>
      <c r="E9" s="4">
        <v>1000</v>
      </c>
      <c r="F9" s="9">
        <f t="shared" ref="F9:F15" si="0">C9*D9*E9</f>
        <v>200000</v>
      </c>
    </row>
    <row r="10" spans="1:8" ht="15.6" x14ac:dyDescent="0.3">
      <c r="A10" s="2" t="s">
        <v>26</v>
      </c>
      <c r="B10" s="5" t="s">
        <v>32</v>
      </c>
      <c r="C10" s="4">
        <v>1</v>
      </c>
      <c r="D10" s="2">
        <v>2</v>
      </c>
      <c r="E10" s="4">
        <v>200000</v>
      </c>
      <c r="F10" s="9">
        <f>C10*D10*E10</f>
        <v>400000</v>
      </c>
    </row>
    <row r="11" spans="1:8" ht="15.6" x14ac:dyDescent="0.3">
      <c r="A11" s="2" t="s">
        <v>27</v>
      </c>
      <c r="B11" s="5" t="s">
        <v>32</v>
      </c>
      <c r="C11" s="4">
        <v>4</v>
      </c>
      <c r="D11" s="2">
        <v>1</v>
      </c>
      <c r="E11" s="4">
        <v>50000</v>
      </c>
      <c r="F11" s="9">
        <f t="shared" si="0"/>
        <v>200000</v>
      </c>
    </row>
    <row r="12" spans="1:8" ht="15.6" x14ac:dyDescent="0.3">
      <c r="A12" s="2" t="s">
        <v>28</v>
      </c>
      <c r="B12" s="5" t="s">
        <v>32</v>
      </c>
      <c r="C12" s="4">
        <v>1</v>
      </c>
      <c r="D12" s="2">
        <v>1</v>
      </c>
      <c r="E12" s="4">
        <v>3000000</v>
      </c>
      <c r="F12" s="9">
        <f t="shared" si="0"/>
        <v>3000000</v>
      </c>
    </row>
    <row r="13" spans="1:8" ht="15.6" x14ac:dyDescent="0.3">
      <c r="A13" s="2" t="s">
        <v>29</v>
      </c>
      <c r="B13" s="5" t="s">
        <v>32</v>
      </c>
      <c r="C13" s="4">
        <v>3</v>
      </c>
      <c r="D13" s="2">
        <v>1</v>
      </c>
      <c r="E13" s="4">
        <v>1600000</v>
      </c>
      <c r="F13" s="9">
        <f t="shared" si="0"/>
        <v>4800000</v>
      </c>
    </row>
    <row r="14" spans="1:8" ht="15.6" x14ac:dyDescent="0.3">
      <c r="A14" s="2" t="s">
        <v>30</v>
      </c>
      <c r="B14" s="5" t="s">
        <v>32</v>
      </c>
      <c r="C14" s="4">
        <v>2</v>
      </c>
      <c r="D14" s="2">
        <v>1</v>
      </c>
      <c r="E14" s="4">
        <v>20000</v>
      </c>
      <c r="F14" s="9">
        <f t="shared" si="0"/>
        <v>40000</v>
      </c>
    </row>
    <row r="15" spans="1:8" ht="15.6" x14ac:dyDescent="0.3">
      <c r="A15" s="2" t="s">
        <v>31</v>
      </c>
      <c r="B15" s="5" t="s">
        <v>32</v>
      </c>
      <c r="C15" s="4">
        <v>2</v>
      </c>
      <c r="D15" s="2">
        <v>1</v>
      </c>
      <c r="E15" s="4">
        <v>3000000</v>
      </c>
      <c r="F15" s="9">
        <f t="shared" si="0"/>
        <v>6000000</v>
      </c>
    </row>
    <row r="16" spans="1:8" ht="15.6" customHeight="1" x14ac:dyDescent="0.3">
      <c r="A16" s="21"/>
      <c r="B16" s="39" t="s">
        <v>33</v>
      </c>
      <c r="C16" s="40"/>
      <c r="D16" s="40"/>
      <c r="E16" s="41"/>
      <c r="F16" s="12">
        <f>SUM(F8:F15)</f>
        <v>15640000</v>
      </c>
      <c r="H16" s="19">
        <f>(F16*100)/F55</f>
        <v>3.9027798572640613</v>
      </c>
    </row>
    <row r="17" spans="1:6" ht="15.6" x14ac:dyDescent="0.3">
      <c r="A17" s="26" t="s">
        <v>34</v>
      </c>
      <c r="B17" s="27"/>
      <c r="C17" s="27"/>
      <c r="D17" s="27"/>
      <c r="E17" s="27"/>
      <c r="F17" s="28"/>
    </row>
    <row r="18" spans="1:6" ht="38.25" customHeight="1" x14ac:dyDescent="0.3">
      <c r="A18" s="29" t="s">
        <v>35</v>
      </c>
      <c r="B18" s="30"/>
      <c r="C18" s="30"/>
      <c r="D18" s="30"/>
      <c r="E18" s="30"/>
      <c r="F18" s="31"/>
    </row>
    <row r="19" spans="1:6" ht="15.6" x14ac:dyDescent="0.3">
      <c r="A19" s="3" t="s">
        <v>3</v>
      </c>
      <c r="B19" s="2" t="s">
        <v>1</v>
      </c>
      <c r="C19" s="2">
        <v>11</v>
      </c>
      <c r="D19" s="2">
        <v>1</v>
      </c>
      <c r="E19" s="4">
        <v>400000</v>
      </c>
      <c r="F19" s="9">
        <f>C19*D19*E19</f>
        <v>4400000</v>
      </c>
    </row>
    <row r="20" spans="1:6" ht="15.6" x14ac:dyDescent="0.3">
      <c r="A20" s="3" t="s">
        <v>36</v>
      </c>
      <c r="B20" s="2" t="s">
        <v>1</v>
      </c>
      <c r="C20" s="2">
        <v>11</v>
      </c>
      <c r="D20" s="2">
        <v>1</v>
      </c>
      <c r="E20" s="4">
        <v>100000</v>
      </c>
      <c r="F20" s="9">
        <f>C20*D20*E20</f>
        <v>1100000</v>
      </c>
    </row>
    <row r="21" spans="1:6" ht="15.6" x14ac:dyDescent="0.3">
      <c r="A21" s="3"/>
      <c r="B21" s="2"/>
      <c r="C21" s="2"/>
      <c r="D21" s="2"/>
      <c r="E21" s="4"/>
      <c r="F21" s="9"/>
    </row>
    <row r="22" spans="1:6" s="6" customFormat="1" ht="30" customHeight="1" x14ac:dyDescent="0.3">
      <c r="A22" s="29" t="s">
        <v>37</v>
      </c>
      <c r="B22" s="30"/>
      <c r="C22" s="30"/>
      <c r="D22" s="30"/>
      <c r="E22" s="30"/>
      <c r="F22" s="31"/>
    </row>
    <row r="23" spans="1:6" s="6" customFormat="1" ht="30" customHeight="1" x14ac:dyDescent="0.3">
      <c r="A23" s="10" t="s">
        <v>38</v>
      </c>
      <c r="B23" s="2" t="s">
        <v>43</v>
      </c>
      <c r="C23" s="2">
        <v>44</v>
      </c>
      <c r="D23" s="2">
        <v>4</v>
      </c>
      <c r="E23" s="4">
        <v>30000</v>
      </c>
      <c r="F23" s="9">
        <f>C23*D23*E23</f>
        <v>5280000</v>
      </c>
    </row>
    <row r="24" spans="1:6" s="6" customFormat="1" ht="30" customHeight="1" x14ac:dyDescent="0.3">
      <c r="A24" s="10" t="s">
        <v>4</v>
      </c>
      <c r="B24" s="2" t="s">
        <v>43</v>
      </c>
      <c r="C24" s="2">
        <v>44</v>
      </c>
      <c r="D24" s="2">
        <v>4</v>
      </c>
      <c r="E24" s="4">
        <v>20000</v>
      </c>
      <c r="F24" s="9">
        <f t="shared" ref="F24:F25" si="1">C24*D24*E24</f>
        <v>3520000</v>
      </c>
    </row>
    <row r="25" spans="1:6" s="6" customFormat="1" ht="30" customHeight="1" x14ac:dyDescent="0.3">
      <c r="A25" s="10" t="s">
        <v>39</v>
      </c>
      <c r="B25" s="2" t="s">
        <v>42</v>
      </c>
      <c r="C25" s="2">
        <v>1</v>
      </c>
      <c r="D25" s="2">
        <v>1</v>
      </c>
      <c r="E25" s="4">
        <v>4000000</v>
      </c>
      <c r="F25" s="9">
        <f t="shared" si="1"/>
        <v>4000000</v>
      </c>
    </row>
    <row r="26" spans="1:6" s="6" customFormat="1" ht="30" customHeight="1" x14ac:dyDescent="0.3">
      <c r="A26" s="10" t="s">
        <v>40</v>
      </c>
      <c r="B26" s="2" t="s">
        <v>0</v>
      </c>
      <c r="C26" s="2">
        <v>50</v>
      </c>
      <c r="D26" s="2">
        <v>8</v>
      </c>
      <c r="E26" s="4">
        <v>5000</v>
      </c>
      <c r="F26" s="9">
        <f>C26*D26*E26</f>
        <v>2000000</v>
      </c>
    </row>
    <row r="27" spans="1:6" ht="15.6" x14ac:dyDescent="0.3">
      <c r="A27" s="10" t="s">
        <v>41</v>
      </c>
      <c r="B27" s="2" t="s">
        <v>0</v>
      </c>
      <c r="C27" s="2">
        <v>1</v>
      </c>
      <c r="D27" s="2">
        <v>4</v>
      </c>
      <c r="E27" s="4">
        <v>500000</v>
      </c>
      <c r="F27" s="9">
        <f>C27*D27*E27</f>
        <v>2000000</v>
      </c>
    </row>
    <row r="28" spans="1:6" ht="24" customHeight="1" x14ac:dyDescent="0.3">
      <c r="A28" s="32" t="s">
        <v>44</v>
      </c>
      <c r="B28" s="33"/>
      <c r="C28" s="33"/>
      <c r="D28" s="33"/>
      <c r="E28" s="33"/>
      <c r="F28" s="34"/>
    </row>
    <row r="29" spans="1:6" ht="15.6" x14ac:dyDescent="0.3">
      <c r="A29" s="3" t="s">
        <v>45</v>
      </c>
      <c r="B29" s="2" t="s">
        <v>2</v>
      </c>
      <c r="C29" s="2">
        <v>11</v>
      </c>
      <c r="D29" s="2">
        <v>4</v>
      </c>
      <c r="E29" s="4">
        <v>50000</v>
      </c>
      <c r="F29" s="9">
        <f>C29*D29*E29</f>
        <v>2200000</v>
      </c>
    </row>
    <row r="30" spans="1:6" ht="15.6" x14ac:dyDescent="0.3">
      <c r="A30" s="3" t="s">
        <v>46</v>
      </c>
      <c r="B30" s="2" t="s">
        <v>50</v>
      </c>
      <c r="C30" s="2">
        <v>44</v>
      </c>
      <c r="D30" s="2">
        <v>4</v>
      </c>
      <c r="E30" s="4">
        <v>30000</v>
      </c>
      <c r="F30" s="9">
        <f t="shared" ref="F30:F33" si="2">C30*D30*E30</f>
        <v>5280000</v>
      </c>
    </row>
    <row r="31" spans="1:6" ht="15.6" x14ac:dyDescent="0.3">
      <c r="A31" s="3" t="s">
        <v>47</v>
      </c>
      <c r="B31" s="2" t="s">
        <v>50</v>
      </c>
      <c r="C31" s="2">
        <v>44</v>
      </c>
      <c r="D31" s="2">
        <v>4</v>
      </c>
      <c r="E31" s="4">
        <v>20000</v>
      </c>
      <c r="F31" s="9">
        <f t="shared" si="2"/>
        <v>3520000</v>
      </c>
    </row>
    <row r="32" spans="1:6" ht="15.6" x14ac:dyDescent="0.3">
      <c r="A32" s="3" t="s">
        <v>48</v>
      </c>
      <c r="B32" s="2" t="s">
        <v>50</v>
      </c>
      <c r="C32" s="2">
        <v>44</v>
      </c>
      <c r="D32" s="2">
        <v>8</v>
      </c>
      <c r="E32" s="4">
        <v>10000</v>
      </c>
      <c r="F32" s="9">
        <f t="shared" si="2"/>
        <v>3520000</v>
      </c>
    </row>
    <row r="33" spans="1:10" ht="15.6" x14ac:dyDescent="0.3">
      <c r="A33" s="3" t="s">
        <v>49</v>
      </c>
      <c r="B33" s="2" t="s">
        <v>43</v>
      </c>
      <c r="C33" s="17">
        <v>1000</v>
      </c>
      <c r="D33" s="2">
        <v>2</v>
      </c>
      <c r="E33" s="4">
        <v>10000</v>
      </c>
      <c r="F33" s="9">
        <f t="shared" si="2"/>
        <v>20000000</v>
      </c>
    </row>
    <row r="34" spans="1:10" ht="35.4" customHeight="1" x14ac:dyDescent="0.3">
      <c r="A34" s="29" t="s">
        <v>51</v>
      </c>
      <c r="B34" s="30"/>
      <c r="C34" s="30"/>
      <c r="D34" s="30"/>
      <c r="E34" s="30"/>
      <c r="F34" s="31"/>
    </row>
    <row r="35" spans="1:10" ht="15.6" x14ac:dyDescent="0.3">
      <c r="A35" s="3" t="s">
        <v>45</v>
      </c>
      <c r="B35" s="2" t="s">
        <v>2</v>
      </c>
      <c r="C35" s="2">
        <v>4</v>
      </c>
      <c r="D35" s="2">
        <v>2</v>
      </c>
      <c r="E35" s="4">
        <v>50000</v>
      </c>
      <c r="F35" s="9">
        <f>C35*D35*E35</f>
        <v>400000</v>
      </c>
    </row>
    <row r="36" spans="1:10" ht="15.6" x14ac:dyDescent="0.3">
      <c r="A36" s="3" t="s">
        <v>52</v>
      </c>
      <c r="B36" s="2" t="s">
        <v>50</v>
      </c>
      <c r="C36" s="2">
        <v>5</v>
      </c>
      <c r="D36" s="2">
        <v>2</v>
      </c>
      <c r="E36" s="4">
        <v>60000</v>
      </c>
      <c r="F36" s="9">
        <f t="shared" ref="F36:F41" si="3">C36*D36*E36</f>
        <v>600000</v>
      </c>
    </row>
    <row r="37" spans="1:10" ht="15.6" x14ac:dyDescent="0.3">
      <c r="A37" s="3" t="s">
        <v>47</v>
      </c>
      <c r="B37" s="2" t="s">
        <v>50</v>
      </c>
      <c r="C37" s="2">
        <v>5</v>
      </c>
      <c r="D37" s="2">
        <v>1</v>
      </c>
      <c r="E37" s="4">
        <v>200000</v>
      </c>
      <c r="F37" s="9">
        <f t="shared" si="3"/>
        <v>1000000</v>
      </c>
    </row>
    <row r="38" spans="1:10" ht="15.6" x14ac:dyDescent="0.3">
      <c r="A38" s="3" t="s">
        <v>48</v>
      </c>
      <c r="B38" s="2" t="s">
        <v>50</v>
      </c>
      <c r="C38" s="2">
        <v>28</v>
      </c>
      <c r="D38" s="2">
        <v>2</v>
      </c>
      <c r="E38" s="4">
        <v>10000</v>
      </c>
      <c r="F38" s="9">
        <f t="shared" si="3"/>
        <v>560000</v>
      </c>
    </row>
    <row r="39" spans="1:10" ht="15.6" x14ac:dyDescent="0.3">
      <c r="A39" s="3" t="s">
        <v>53</v>
      </c>
      <c r="B39" s="2"/>
      <c r="C39" s="2"/>
      <c r="D39" s="2"/>
      <c r="E39" s="4"/>
      <c r="F39" s="9">
        <v>3000000</v>
      </c>
      <c r="J39" t="s">
        <v>9</v>
      </c>
    </row>
    <row r="40" spans="1:10" ht="15.6" x14ac:dyDescent="0.3">
      <c r="A40" s="3" t="s">
        <v>54</v>
      </c>
      <c r="B40" s="2"/>
      <c r="C40" s="2">
        <v>1</v>
      </c>
      <c r="D40" s="2">
        <v>2</v>
      </c>
      <c r="E40" s="4">
        <v>5000000</v>
      </c>
      <c r="F40" s="9">
        <v>2000000</v>
      </c>
    </row>
    <row r="41" spans="1:10" ht="15.6" x14ac:dyDescent="0.3">
      <c r="A41" s="3" t="s">
        <v>41</v>
      </c>
      <c r="B41" s="2" t="s">
        <v>55</v>
      </c>
      <c r="C41" s="2">
        <v>10000</v>
      </c>
      <c r="D41" s="2">
        <v>1</v>
      </c>
      <c r="E41" s="4">
        <v>10000</v>
      </c>
      <c r="F41" s="9">
        <f t="shared" si="3"/>
        <v>100000000</v>
      </c>
    </row>
    <row r="42" spans="1:10" ht="18" customHeight="1" x14ac:dyDescent="0.3">
      <c r="A42" s="29" t="s">
        <v>56</v>
      </c>
      <c r="B42" s="30"/>
      <c r="C42" s="30"/>
      <c r="D42" s="30"/>
      <c r="E42" s="30"/>
      <c r="F42" s="31"/>
    </row>
    <row r="43" spans="1:10" ht="15.75" customHeight="1" x14ac:dyDescent="0.3">
      <c r="A43" s="3" t="s">
        <v>6</v>
      </c>
      <c r="B43" s="2" t="s">
        <v>2</v>
      </c>
      <c r="C43" s="2">
        <v>8</v>
      </c>
      <c r="D43" s="2">
        <v>1</v>
      </c>
      <c r="E43" s="4">
        <v>100000</v>
      </c>
      <c r="F43" s="9">
        <f>C43*D43*E43</f>
        <v>800000</v>
      </c>
      <c r="H43" s="14"/>
    </row>
    <row r="44" spans="1:10" ht="15.6" x14ac:dyDescent="0.3">
      <c r="A44" s="3" t="s">
        <v>57</v>
      </c>
      <c r="B44" s="2" t="s">
        <v>50</v>
      </c>
      <c r="C44" s="2">
        <v>16</v>
      </c>
      <c r="D44" s="2">
        <v>3</v>
      </c>
      <c r="E44" s="4">
        <v>200000</v>
      </c>
      <c r="F44" s="9">
        <f t="shared" ref="F44:F46" si="4">C44*D44*E44</f>
        <v>9600000</v>
      </c>
    </row>
    <row r="45" spans="1:10" ht="15.6" x14ac:dyDescent="0.3">
      <c r="A45" s="3" t="s">
        <v>58</v>
      </c>
      <c r="B45" s="2" t="s">
        <v>50</v>
      </c>
      <c r="C45" s="2">
        <v>44</v>
      </c>
      <c r="D45" s="2">
        <v>2</v>
      </c>
      <c r="E45" s="4">
        <v>30000</v>
      </c>
      <c r="F45" s="9">
        <f t="shared" si="4"/>
        <v>2640000</v>
      </c>
    </row>
    <row r="46" spans="1:10" ht="15.6" x14ac:dyDescent="0.3">
      <c r="A46" s="3" t="s">
        <v>59</v>
      </c>
      <c r="B46" s="2" t="s">
        <v>50</v>
      </c>
      <c r="C46" s="2">
        <v>44</v>
      </c>
      <c r="D46" s="2">
        <v>6</v>
      </c>
      <c r="E46" s="4">
        <v>20000</v>
      </c>
      <c r="F46" s="9">
        <f t="shared" si="4"/>
        <v>5280000</v>
      </c>
      <c r="I46" s="14"/>
    </row>
    <row r="47" spans="1:10" ht="28.2" customHeight="1" x14ac:dyDescent="0.3">
      <c r="A47" s="29" t="s">
        <v>60</v>
      </c>
      <c r="B47" s="30"/>
      <c r="C47" s="30"/>
      <c r="D47" s="30"/>
      <c r="E47" s="30"/>
      <c r="F47" s="31"/>
      <c r="I47" s="14"/>
    </row>
    <row r="48" spans="1:10" ht="15.6" x14ac:dyDescent="0.3">
      <c r="A48" s="23" t="s">
        <v>11</v>
      </c>
      <c r="B48" s="24" t="s">
        <v>11</v>
      </c>
      <c r="C48" s="24">
        <v>500</v>
      </c>
      <c r="D48" s="24">
        <v>12</v>
      </c>
      <c r="E48" s="25">
        <v>6000</v>
      </c>
      <c r="F48" s="9">
        <f>E48*D48*C48</f>
        <v>36000000</v>
      </c>
      <c r="I48" s="14"/>
    </row>
    <row r="49" spans="1:9" ht="15.6" x14ac:dyDescent="0.3">
      <c r="A49" s="23" t="s">
        <v>61</v>
      </c>
      <c r="B49" s="24" t="s">
        <v>43</v>
      </c>
      <c r="C49" s="24">
        <v>8</v>
      </c>
      <c r="D49" s="24">
        <f>12*10</f>
        <v>120</v>
      </c>
      <c r="E49" s="25">
        <v>30000</v>
      </c>
      <c r="F49" s="9">
        <f t="shared" ref="F49:F52" si="5">E49*D49*C49</f>
        <v>28800000</v>
      </c>
      <c r="I49" s="14"/>
    </row>
    <row r="50" spans="1:9" ht="15.6" x14ac:dyDescent="0.3">
      <c r="A50" s="23" t="s">
        <v>62</v>
      </c>
      <c r="B50" s="24" t="s">
        <v>43</v>
      </c>
      <c r="C50" s="24">
        <v>1</v>
      </c>
      <c r="D50" s="24">
        <f>10*12</f>
        <v>120</v>
      </c>
      <c r="E50" s="25">
        <v>30000</v>
      </c>
      <c r="F50" s="9">
        <f t="shared" si="5"/>
        <v>3600000</v>
      </c>
      <c r="I50" s="14"/>
    </row>
    <row r="51" spans="1:9" ht="15.6" x14ac:dyDescent="0.3">
      <c r="A51" s="23" t="s">
        <v>47</v>
      </c>
      <c r="B51" s="24" t="s">
        <v>43</v>
      </c>
      <c r="C51" s="24">
        <v>9</v>
      </c>
      <c r="D51" s="24">
        <v>120</v>
      </c>
      <c r="E51" s="25">
        <v>20000</v>
      </c>
      <c r="F51" s="9">
        <f t="shared" si="5"/>
        <v>21600000</v>
      </c>
      <c r="I51" s="14"/>
    </row>
    <row r="52" spans="1:9" ht="15.6" x14ac:dyDescent="0.3">
      <c r="A52" s="23"/>
      <c r="B52" s="24"/>
      <c r="C52" s="24"/>
      <c r="D52" s="24"/>
      <c r="E52" s="25"/>
      <c r="F52" s="9">
        <f t="shared" si="5"/>
        <v>0</v>
      </c>
      <c r="I52" s="14"/>
    </row>
    <row r="53" spans="1:9" ht="15.6" x14ac:dyDescent="0.3">
      <c r="A53" s="23"/>
      <c r="B53" s="24"/>
      <c r="C53" s="24"/>
      <c r="D53" s="24"/>
      <c r="E53" s="25"/>
      <c r="F53" s="9"/>
      <c r="I53" s="14"/>
    </row>
    <row r="54" spans="1:9" ht="15.6" x14ac:dyDescent="0.3">
      <c r="A54" s="22"/>
      <c r="B54" s="40" t="s">
        <v>63</v>
      </c>
      <c r="C54" s="40"/>
      <c r="D54" s="40"/>
      <c r="E54" s="41"/>
      <c r="F54" s="12">
        <f>F41+F38+F35+F36+F37+F33+F32+F31+F30+F29+F39+F27+F26+F24+F23+F20+F19+F43+F44+F45+F46+F40+F48+F49+F50+F51</f>
        <v>268700000</v>
      </c>
      <c r="H54" s="19">
        <f>(F54*100)/F55</f>
        <v>67.050955731895996</v>
      </c>
    </row>
    <row r="55" spans="1:9" ht="15.6" x14ac:dyDescent="0.3">
      <c r="A55" s="35" t="s">
        <v>64</v>
      </c>
      <c r="B55" s="36"/>
      <c r="C55" s="36"/>
      <c r="D55" s="36"/>
      <c r="E55" s="37"/>
      <c r="F55" s="13">
        <f>F54+F16+F6</f>
        <v>400740000</v>
      </c>
      <c r="G55" s="15" t="s">
        <v>8</v>
      </c>
    </row>
    <row r="56" spans="1:9" x14ac:dyDescent="0.3">
      <c r="G56" s="15"/>
    </row>
    <row r="57" spans="1:9" x14ac:dyDescent="0.3">
      <c r="G57" s="15"/>
    </row>
    <row r="58" spans="1:9" ht="15.6" x14ac:dyDescent="0.3">
      <c r="F58" s="18">
        <f>F55/4200</f>
        <v>95414.28571428571</v>
      </c>
      <c r="G58" s="15" t="s">
        <v>7</v>
      </c>
    </row>
    <row r="59" spans="1:9" x14ac:dyDescent="0.3">
      <c r="G59" s="16"/>
    </row>
  </sheetData>
  <mergeCells count="13">
    <mergeCell ref="A55:E55"/>
    <mergeCell ref="B6:E6"/>
    <mergeCell ref="A18:F18"/>
    <mergeCell ref="A7:F7"/>
    <mergeCell ref="A42:F42"/>
    <mergeCell ref="B16:E16"/>
    <mergeCell ref="B54:E54"/>
    <mergeCell ref="A47:F47"/>
    <mergeCell ref="A2:F2"/>
    <mergeCell ref="A22:F22"/>
    <mergeCell ref="A28:F28"/>
    <mergeCell ref="A34:F34"/>
    <mergeCell ref="A17:F17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Budget!_Hlk490234702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2019-01-12T11:51:39Z</dcterms:created>
  <dcterms:modified xsi:type="dcterms:W3CDTF">2024-09-26T13:37:58Z</dcterms:modified>
</cp:coreProperties>
</file>