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pivotTables/pivotTable2.xml" ContentType="application/vnd.openxmlformats-officedocument.spreadsheetml.pivotTable+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519"/>
  <workbookPr codeName="ThisWorkbook" autoCompressPictures="0"/>
  <bookViews>
    <workbookView xWindow="240" yWindow="280" windowWidth="24460" windowHeight="17380" tabRatio="761"/>
  </bookViews>
  <sheets>
    <sheet name="Profit-Loss Summary" sheetId="8" r:id="rId1"/>
    <sheet name="Expense Report" sheetId="5" r:id="rId2"/>
    <sheet name="Expense Details" sheetId="1" r:id="rId3"/>
    <sheet name="Income Report" sheetId="7" r:id="rId4"/>
    <sheet name="Income Details" sheetId="6" r:id="rId5"/>
    <sheet name="Lookup Lists" sheetId="2" r:id="rId6"/>
  </sheets>
  <definedNames>
    <definedName name="Category">BudgetCategoryLookup[]</definedName>
    <definedName name="IncomeLookupList">IncomeLookup[]</definedName>
    <definedName name="LineItem">BudgetLineItemLookup[]</definedName>
    <definedName name="_xlnm.Print_Area" localSheetId="0">'Profit-Loss Summary'!$A$1:$D$25</definedName>
  </definedNames>
  <calcPr calcId="140001" concurrentCalc="0"/>
  <pivotCaches>
    <pivotCache cacheId="0" r:id="rId7"/>
    <pivotCache cacheId="1" r:id="rId8"/>
  </pivotCaches>
  <extLst>
    <ext xmlns:mx="http://schemas.microsoft.com/office/mac/excel/2008/main" uri="{7523E5D3-25F3-A5E0-1632-64F254C22452}">
      <mx:ArchID Flags="2"/>
    </ext>
  </extLst>
</workbook>
</file>

<file path=xl/calcChain.xml><?xml version="1.0" encoding="utf-8"?>
<calcChain xmlns="http://schemas.openxmlformats.org/spreadsheetml/2006/main">
  <c r="G64" i="1" l="1"/>
  <c r="I64" i="1"/>
  <c r="J64" i="1"/>
  <c r="H2" i="6"/>
  <c r="F2"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5" i="1"/>
  <c r="G66" i="1"/>
  <c r="G67" i="1"/>
  <c r="G68" i="1"/>
  <c r="G69" i="1"/>
  <c r="G70" i="1"/>
  <c r="G71" i="1"/>
  <c r="G72" i="1"/>
  <c r="G73" i="1"/>
  <c r="G74" i="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5" i="1"/>
  <c r="I66" i="1"/>
  <c r="I67" i="1"/>
  <c r="I68" i="1"/>
  <c r="I69" i="1"/>
  <c r="I70" i="1"/>
  <c r="I71" i="1"/>
  <c r="I72" i="1"/>
  <c r="I73" i="1"/>
  <c r="I74" i="1"/>
  <c r="C5" i="8"/>
  <c r="C4" i="8"/>
  <c r="B5" i="8"/>
  <c r="B4" i="8"/>
  <c r="B4" i="7"/>
  <c r="B3" i="7"/>
  <c r="B4" i="5"/>
  <c r="B3" i="5"/>
  <c r="D4" i="8"/>
  <c r="B5" i="5"/>
  <c r="D5" i="8"/>
  <c r="B5" i="7"/>
  <c r="C6" i="8"/>
  <c r="B6" i="8"/>
  <c r="D6" i="8"/>
  <c r="H3" i="6"/>
  <c r="I3" i="6"/>
  <c r="H4" i="6"/>
  <c r="H5" i="6"/>
  <c r="I5" i="6"/>
  <c r="H6" i="6"/>
  <c r="H7" i="6"/>
  <c r="I7" i="6"/>
  <c r="H8" i="6"/>
  <c r="H9" i="6"/>
  <c r="H10" i="6"/>
  <c r="H11" i="6"/>
  <c r="H12" i="6"/>
  <c r="I12" i="6"/>
  <c r="H13" i="6"/>
  <c r="I13" i="6"/>
  <c r="H14" i="6"/>
  <c r="H15" i="6"/>
  <c r="I15" i="6"/>
  <c r="H16" i="6"/>
  <c r="H17" i="6"/>
  <c r="H18" i="6"/>
  <c r="H19" i="6"/>
  <c r="H20" i="6"/>
  <c r="H21" i="6"/>
  <c r="H22" i="6"/>
  <c r="H23" i="6"/>
  <c r="H24" i="6"/>
  <c r="H25" i="6"/>
  <c r="H26" i="6"/>
  <c r="H27" i="6"/>
  <c r="H28" i="6"/>
  <c r="H29" i="6"/>
  <c r="H30" i="6"/>
  <c r="H31" i="6"/>
  <c r="H32" i="6"/>
  <c r="H33" i="6"/>
  <c r="H34" i="6"/>
  <c r="H35" i="6"/>
  <c r="H36" i="6"/>
  <c r="H37" i="6"/>
  <c r="I2" i="6"/>
  <c r="I14" i="6"/>
  <c r="I4" i="6"/>
  <c r="I6" i="6"/>
  <c r="I8" i="6"/>
  <c r="I9" i="6"/>
  <c r="I10" i="6"/>
  <c r="I11" i="6"/>
  <c r="I16" i="6"/>
  <c r="I17" i="6"/>
  <c r="I18" i="6"/>
  <c r="I19" i="6"/>
  <c r="I20" i="6"/>
  <c r="I21" i="6"/>
  <c r="I22" i="6"/>
  <c r="I23" i="6"/>
  <c r="I24" i="6"/>
  <c r="I25" i="6"/>
  <c r="I26" i="6"/>
  <c r="I27" i="6"/>
  <c r="I28" i="6"/>
  <c r="I29" i="6"/>
  <c r="I30" i="6"/>
  <c r="I31" i="6"/>
  <c r="I32" i="6"/>
  <c r="I33" i="6"/>
  <c r="I34" i="6"/>
  <c r="I35" i="6"/>
  <c r="I36" i="6"/>
  <c r="I37" i="6"/>
  <c r="J2" i="1"/>
  <c r="J3" i="1"/>
  <c r="J4" i="1"/>
  <c r="J5" i="1"/>
  <c r="J6" i="1"/>
  <c r="J7" i="1"/>
  <c r="J51" i="1"/>
  <c r="J57" i="1"/>
  <c r="J58" i="1"/>
  <c r="J59" i="1"/>
  <c r="J63" i="1"/>
  <c r="J65" i="1"/>
  <c r="J69" i="1"/>
  <c r="J70" i="1"/>
  <c r="J71" i="1"/>
  <c r="J72" i="1"/>
  <c r="J73" i="1"/>
  <c r="J74" i="1"/>
  <c r="J66" i="1"/>
  <c r="J67" i="1"/>
  <c r="J68" i="1"/>
  <c r="J60" i="1"/>
  <c r="J61" i="1"/>
  <c r="J62" i="1"/>
  <c r="J54" i="1"/>
  <c r="J56" i="1"/>
  <c r="J52" i="1"/>
  <c r="J53" i="1"/>
  <c r="J55" i="1"/>
  <c r="J45" i="1"/>
  <c r="J46" i="1"/>
  <c r="J47" i="1"/>
  <c r="J48" i="1"/>
  <c r="J49" i="1"/>
  <c r="J50" i="1"/>
  <c r="J39" i="1"/>
  <c r="J40" i="1"/>
  <c r="J41" i="1"/>
  <c r="J42" i="1"/>
  <c r="J43" i="1"/>
  <c r="J44" i="1"/>
  <c r="J32" i="1"/>
  <c r="J33" i="1"/>
  <c r="J34" i="1"/>
  <c r="J35" i="1"/>
  <c r="J36" i="1"/>
  <c r="J37" i="1"/>
  <c r="J38" i="1"/>
  <c r="J26" i="1"/>
  <c r="J27" i="1"/>
  <c r="J28" i="1"/>
  <c r="J29" i="1"/>
  <c r="J30" i="1"/>
  <c r="J31" i="1"/>
  <c r="J20" i="1"/>
  <c r="J21" i="1"/>
  <c r="J22" i="1"/>
  <c r="J23" i="1"/>
  <c r="J24" i="1"/>
  <c r="J25" i="1"/>
  <c r="J14" i="1"/>
  <c r="J15" i="1"/>
  <c r="J16" i="1"/>
  <c r="J17" i="1"/>
  <c r="J18" i="1"/>
  <c r="J19" i="1"/>
  <c r="J9" i="1"/>
  <c r="J10" i="1"/>
  <c r="J11" i="1"/>
  <c r="J12" i="1"/>
  <c r="J13" i="1"/>
  <c r="J8" i="1"/>
</calcChain>
</file>

<file path=xl/comments1.xml><?xml version="1.0" encoding="utf-8"?>
<comments xmlns="http://schemas.openxmlformats.org/spreadsheetml/2006/main">
  <authors>
    <author xml:space="preserve">   </author>
  </authors>
  <commentList>
    <comment ref="E3" authorId="0">
      <text>
        <r>
          <rPr>
            <b/>
            <sz val="9"/>
            <color indexed="81"/>
            <rFont val="Geneva"/>
          </rPr>
          <t>Edit your budget data on the Expense Details and Income Details sheets. When you enter your data, the Profit-Loss Summary that you see here (as well as the Expense Report and Income Report sheets) update automatically.</t>
        </r>
      </text>
    </comment>
    <comment ref="A8" authorId="0">
      <text>
        <r>
          <rPr>
            <b/>
            <sz val="9"/>
            <color indexed="81"/>
            <rFont val="Geneva"/>
          </rPr>
          <t>Easily apply your own branding to this template. This template is formatted using themes that enable you to apply fonts, colors, and graphic formatting effects throughout the workbook with just a click.
Find themes on the Home tab, in the Themes group. Select from dozens of built-in themes available in the Themes gallery or find options to change just the theme fonts or theme colors.</t>
        </r>
      </text>
    </comment>
  </commentList>
</comments>
</file>

<file path=xl/comments2.xml><?xml version="1.0" encoding="utf-8"?>
<comments xmlns="http://schemas.openxmlformats.org/spreadsheetml/2006/main">
  <authors>
    <author xml:space="preserve">   </author>
  </authors>
  <commentList>
    <comment ref="D3" authorId="0">
      <text>
        <r>
          <rPr>
            <b/>
            <sz val="9"/>
            <color indexed="81"/>
            <rFont val="Geneva"/>
          </rPr>
          <t>Edit your expense data on the Expense Details sheet. When you enter your data, the report that you see here updates automatically.
The table below is a PivotTable. After you update your data on the Expense Details sheet, right-click in the table and then click Refresh Data to update both the table and the chart.</t>
        </r>
      </text>
    </comment>
    <comment ref="G10" authorId="0">
      <text>
        <r>
          <rPr>
            <b/>
            <sz val="9"/>
            <color indexed="81"/>
            <rFont val="Geneva"/>
          </rPr>
          <t>A PivotTable, such as the table at left, makes it easy for you to look at your data in different ways. When you click in the table, the PivotTable Builder window appears, from which you can add or remove fields from the table.
When you click in the PivotTable, a PivotTable tab also appears on the Ribbon above your workbook window, providing many options for formatting and editing the PivotTable.</t>
        </r>
      </text>
    </comment>
  </commentList>
</comments>
</file>

<file path=xl/comments3.xml><?xml version="1.0" encoding="utf-8"?>
<comments xmlns="http://schemas.openxmlformats.org/spreadsheetml/2006/main">
  <authors>
    <author xml:space="preserve">   </author>
  </authors>
  <commentList>
    <comment ref="K1" authorId="0">
      <text>
        <r>
          <rPr>
            <b/>
            <sz val="9"/>
            <color indexed="81"/>
            <rFont val="Geneva"/>
          </rPr>
          <t>Click the arrow in any heading cell in this table for sort and filter options.</t>
        </r>
      </text>
    </comment>
    <comment ref="L11" authorId="0">
      <text>
        <r>
          <rPr>
            <b/>
            <sz val="9"/>
            <color indexed="81"/>
            <rFont val="Geneva"/>
          </rPr>
          <t>Edit the data on this sheet with your own information to update the expense report and profit-loss summary sheets.
You can edit data in columns A through E, and column H. Columns F, G, I, and J are calculated automatically.
When you click in a cell in the Category and Line Item columns, you see a list of options from which to select. You can edit those lists on the Lookup Lists sheet in this workbook.
The bars shown in the Actual-Prior Overview column are conditional formatting that updates to show the relative actual cost vs. prior year cost.</t>
        </r>
      </text>
    </comment>
    <comment ref="K74" authorId="0">
      <text>
        <r>
          <rPr>
            <b/>
            <sz val="9"/>
            <color indexed="81"/>
            <rFont val="Geneva"/>
          </rPr>
          <t>To add new items to the table, just start typing in the row directly beneath the table and the table expands automatically. The report sheets automatically recognize your additional data when the table expands.</t>
        </r>
      </text>
    </comment>
  </commentList>
</comments>
</file>

<file path=xl/comments4.xml><?xml version="1.0" encoding="utf-8"?>
<comments xmlns="http://schemas.openxmlformats.org/spreadsheetml/2006/main">
  <authors>
    <author xml:space="preserve">   </author>
  </authors>
  <commentList>
    <comment ref="D3" authorId="0">
      <text>
        <r>
          <rPr>
            <b/>
            <sz val="9"/>
            <color indexed="81"/>
            <rFont val="Geneva"/>
          </rPr>
          <t>Edit your income data on the Income Details sheet. When you enter your data, the report that you see here updates automatically.
The table below is a PivotTable. After you update your data on the Expense Details sheet, right-click in the table and then click Refresh Data to update both the table and the chart.</t>
        </r>
      </text>
    </comment>
    <comment ref="G10" authorId="0">
      <text>
        <r>
          <rPr>
            <b/>
            <sz val="9"/>
            <color indexed="81"/>
            <rFont val="Geneva"/>
          </rPr>
          <t>A PivotTable, such as the table at left, makes it easy for you to look at your data in different ways. When you click in the table, the PivotTable Builder window appears, from which you can add or remove fields from the table.
When you click in the PivotTable, a PivotTable tab also appears on the Ribbon above your workbook window, providing many options for formatting and editing the PivotTable.</t>
        </r>
      </text>
    </comment>
  </commentList>
</comments>
</file>

<file path=xl/comments5.xml><?xml version="1.0" encoding="utf-8"?>
<comments xmlns="http://schemas.openxmlformats.org/spreadsheetml/2006/main">
  <authors>
    <author xml:space="preserve">   </author>
  </authors>
  <commentList>
    <comment ref="J1" authorId="0">
      <text>
        <r>
          <rPr>
            <b/>
            <sz val="9"/>
            <color indexed="81"/>
            <rFont val="Geneva"/>
          </rPr>
          <t>Click the arrow in any heading cell in this table for sort and filter options.</t>
        </r>
      </text>
    </comment>
    <comment ref="K8" authorId="0">
      <text>
        <r>
          <rPr>
            <b/>
            <sz val="9"/>
            <color indexed="81"/>
            <rFont val="Geneva"/>
          </rPr>
          <t>Edit the data on this sheet with your own information to update the income report and profit-loss summary sheets.
You can edit data in columns A through E, and column G. Columns F, H, and I are calculated automatically.
When you click in a cell in the Line Item column, you see a list of options from which to select. You can edit that list on the Lookup Lists sheet in this workbook.
The bars shown in the Actual-Prior Overview column are conditional formatting that updates to show the relative actual income vs. prior year.</t>
        </r>
      </text>
    </comment>
    <comment ref="J37" authorId="0">
      <text>
        <r>
          <rPr>
            <b/>
            <sz val="9"/>
            <color indexed="81"/>
            <rFont val="Geneva"/>
          </rPr>
          <t>To add new items to the table, just start typing in the row directly beneath the table and the table expands automatically. The report sheets automatically recognize your additional data when the table expands.</t>
        </r>
      </text>
    </comment>
  </commentList>
</comments>
</file>

<file path=xl/comments6.xml><?xml version="1.0" encoding="utf-8"?>
<comments xmlns="http://schemas.openxmlformats.org/spreadsheetml/2006/main">
  <authors>
    <author xml:space="preserve">   </author>
  </authors>
  <commentList>
    <comment ref="E2" authorId="0">
      <text>
        <r>
          <rPr>
            <b/>
            <sz val="9"/>
            <color indexed="81"/>
            <rFont val="Geneva"/>
          </rPr>
          <t>These lists populate the options that appear in the pop-up lists you see in the Expense Details and Income Details sheets. Edit the existing values as needed. To add additional values, begin typing in the cell directly beneath the last existing entry and the list will automatically expand.</t>
        </r>
      </text>
    </comment>
  </commentList>
</comments>
</file>

<file path=xl/sharedStrings.xml><?xml version="1.0" encoding="utf-8"?>
<sst xmlns="http://schemas.openxmlformats.org/spreadsheetml/2006/main" count="503" uniqueCount="78">
  <si>
    <t>Category</t>
  </si>
  <si>
    <t>Budget Category Lookup</t>
  </si>
  <si>
    <t>Actual</t>
  </si>
  <si>
    <t>January</t>
  </si>
  <si>
    <t>February</t>
  </si>
  <si>
    <t>March</t>
  </si>
  <si>
    <t>April</t>
  </si>
  <si>
    <t>Budget Line Item Lookup</t>
  </si>
  <si>
    <t>Line Item</t>
  </si>
  <si>
    <t>Variance</t>
  </si>
  <si>
    <t>Month</t>
  </si>
  <si>
    <t>(All)</t>
  </si>
  <si>
    <t>Row Labels</t>
  </si>
  <si>
    <t>Prior Year</t>
  </si>
  <si>
    <t>Prior Year Variance</t>
  </si>
  <si>
    <t>Qtr</t>
  </si>
  <si>
    <t>Qtr 1</t>
  </si>
  <si>
    <t>Qtr 2</t>
  </si>
  <si>
    <t>Actual Total</t>
  </si>
  <si>
    <t>Actual - Prior Overview</t>
  </si>
  <si>
    <t>Personnel</t>
  </si>
  <si>
    <t>Operating</t>
  </si>
  <si>
    <t>Office</t>
  </si>
  <si>
    <t>Store</t>
  </si>
  <si>
    <t>Salespeople</t>
  </si>
  <si>
    <t>Others</t>
  </si>
  <si>
    <t>Advertising</t>
  </si>
  <si>
    <t>Bad Debts</t>
  </si>
  <si>
    <t>Cash Discounts</t>
  </si>
  <si>
    <t>Delivery Costs</t>
  </si>
  <si>
    <t>Depreciation</t>
  </si>
  <si>
    <t>Dues and Subscriptions</t>
  </si>
  <si>
    <t>Employee Benefits</t>
  </si>
  <si>
    <t>Insurance</t>
  </si>
  <si>
    <t>Interest</t>
  </si>
  <si>
    <t>Legal and Auditing</t>
  </si>
  <si>
    <t>Maintenance and Repairs</t>
  </si>
  <si>
    <t>Office supplies</t>
  </si>
  <si>
    <t>Postage</t>
  </si>
  <si>
    <t>Rent or mortgage</t>
  </si>
  <si>
    <t>Sales expenses</t>
  </si>
  <si>
    <t>Shipping and storage</t>
  </si>
  <si>
    <t>Supplies</t>
  </si>
  <si>
    <t>Taxes</t>
  </si>
  <si>
    <t>Telephone</t>
  </si>
  <si>
    <t>Utilities</t>
  </si>
  <si>
    <t>May</t>
  </si>
  <si>
    <t>June</t>
  </si>
  <si>
    <t>July</t>
  </si>
  <si>
    <t>August</t>
  </si>
  <si>
    <t>September</t>
  </si>
  <si>
    <t>October</t>
  </si>
  <si>
    <t>November</t>
  </si>
  <si>
    <t>December</t>
  </si>
  <si>
    <t>Qtr 3</t>
  </si>
  <si>
    <t>Qtr 4</t>
  </si>
  <si>
    <t>Totals</t>
  </si>
  <si>
    <t>Projected Annual Revenue</t>
  </si>
  <si>
    <t>Actual Annual Expenses</t>
  </si>
  <si>
    <t>Income Line Item Lookup</t>
  </si>
  <si>
    <t>Estimated</t>
  </si>
  <si>
    <t>Net Sales</t>
  </si>
  <si>
    <t>Interest Income</t>
  </si>
  <si>
    <t>Sale of Assets (Gain/Loss)</t>
  </si>
  <si>
    <t>Annual Income Report</t>
  </si>
  <si>
    <t>Annual Budget Overview</t>
  </si>
  <si>
    <t>Estimated Total</t>
  </si>
  <si>
    <t>Total Expenses</t>
  </si>
  <si>
    <t>Total Income</t>
  </si>
  <si>
    <t>Budget Totals</t>
  </si>
  <si>
    <t>Difference</t>
  </si>
  <si>
    <t>Estimated Annual Expenses</t>
  </si>
  <si>
    <t>Values</t>
  </si>
  <si>
    <t>Annual Expense Report</t>
  </si>
  <si>
    <t>Variance Total</t>
  </si>
  <si>
    <t>Prior Year Total</t>
  </si>
  <si>
    <t>Prior Year Variance Total</t>
  </si>
  <si>
    <t>Actual Annual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</si>
</sst>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_);\(&quot;$&quot;#,##0\)"/>
    <numFmt numFmtId="165" formatCode="&quot;$&quot;#,##0_);[Red]\(&quot;$&quot;#,##0\)"/>
  </numFmts>
  <fonts count="8" x14ac:knownFonts="1">
    <font>
      <sz val="12"/>
      <color theme="1"/>
      <name val="Calibri"/>
      <family val="2"/>
      <scheme val="minor"/>
    </font>
    <font>
      <sz val="24"/>
      <color indexed="63"/>
      <name val="Cambria"/>
      <family val="1"/>
      <scheme val="major"/>
    </font>
    <font>
      <b/>
      <sz val="20"/>
      <color theme="1" tint="0.24994659260841701"/>
      <name val="Calibri"/>
      <family val="2"/>
      <scheme val="minor"/>
    </font>
    <font>
      <sz val="8"/>
      <name val="Calibri"/>
      <family val="2"/>
      <scheme val="minor"/>
    </font>
    <font>
      <b/>
      <sz val="9"/>
      <color indexed="81"/>
      <name val="Geneva"/>
    </font>
    <font>
      <u/>
      <sz val="12"/>
      <color theme="10"/>
      <name val="Calibri"/>
      <family val="2"/>
      <scheme val="minor"/>
    </font>
    <font>
      <u/>
      <sz val="12"/>
      <color theme="11"/>
      <name val="Calibri"/>
      <family val="2"/>
      <scheme val="minor"/>
    </font>
    <font>
      <sz val="14"/>
      <color theme="1"/>
      <name val="Calibri"/>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4">
    <xf numFmtId="0" fontId="0" fillId="0" borderId="0"/>
    <xf numFmtId="0" fontId="2" fillId="0" borderId="1" applyNumberFormat="0" applyFill="0" applyProtection="0">
      <alignment horizontal="left"/>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0" fillId="0" borderId="0" xfId="0" applyAlignment="1">
      <alignment horizontal="left"/>
    </xf>
    <xf numFmtId="0" fontId="0" fillId="0" borderId="0" xfId="0" pivotButton="1"/>
    <xf numFmtId="0" fontId="0" fillId="0" borderId="0" xfId="0" applyAlignment="1">
      <alignment horizontal="center"/>
    </xf>
    <xf numFmtId="0" fontId="0" fillId="0" borderId="0" xfId="0" applyAlignment="1">
      <alignment horizontal="left" indent="1"/>
    </xf>
    <xf numFmtId="0" fontId="0" fillId="0" borderId="0" xfId="0" applyAlignment="1"/>
    <xf numFmtId="0" fontId="1" fillId="0" borderId="0" xfId="0" applyFont="1" applyBorder="1" applyAlignment="1">
      <alignment horizontal="center" vertical="center"/>
    </xf>
    <xf numFmtId="0" fontId="0" fillId="0" borderId="0" xfId="0" applyFont="1" applyFill="1" applyBorder="1"/>
    <xf numFmtId="165" fontId="0" fillId="0" borderId="0" xfId="0" applyNumberFormat="1" applyFont="1" applyFill="1" applyBorder="1"/>
    <xf numFmtId="0" fontId="0" fillId="0" borderId="0" xfId="0" applyFont="1" applyFill="1" applyBorder="1" applyAlignment="1">
      <alignment vertical="center"/>
    </xf>
    <xf numFmtId="164" fontId="0" fillId="0" borderId="0" xfId="0" applyNumberFormat="1" applyFont="1" applyFill="1" applyBorder="1" applyAlignment="1">
      <alignment vertical="center"/>
    </xf>
    <xf numFmtId="164" fontId="0" fillId="0" borderId="0" xfId="0" applyNumberFormat="1" applyFont="1" applyFill="1" applyBorder="1"/>
    <xf numFmtId="0" fontId="0" fillId="0" borderId="0" xfId="0" applyFont="1" applyFill="1" applyBorder="1" applyAlignment="1">
      <alignment horizontal="center"/>
    </xf>
    <xf numFmtId="164" fontId="0" fillId="0" borderId="0" xfId="0" applyNumberFormat="1"/>
    <xf numFmtId="0" fontId="0" fillId="0" borderId="0" xfId="0" applyFont="1" applyFill="1" applyBorder="1" applyAlignment="1">
      <alignment horizontal="right" vertical="center" wrapText="1"/>
    </xf>
    <xf numFmtId="0" fontId="0" fillId="0" borderId="0" xfId="0" applyFont="1" applyFill="1" applyBorder="1" applyAlignment="1">
      <alignment horizontal="right" vertical="center"/>
    </xf>
    <xf numFmtId="0" fontId="7" fillId="0" borderId="0" xfId="0" applyFont="1" applyFill="1" applyBorder="1"/>
    <xf numFmtId="164" fontId="7" fillId="0" borderId="0" xfId="0" applyNumberFormat="1" applyFont="1" applyFill="1" applyBorder="1"/>
    <xf numFmtId="0" fontId="2" fillId="0" borderId="1" xfId="1">
      <alignment horizontal="left"/>
    </xf>
  </cellXfs>
  <cellStyles count="2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Normal" xfId="0" builtinId="0" customBuiltin="1"/>
  </cellStyles>
  <dxfs count="56">
    <dxf>
      <numFmt numFmtId="164" formatCode="&quot;$&quot;#,##0_);\(&quot;$&quot;#,##0\)"/>
    </dxf>
    <dxf>
      <numFmt numFmtId="164" formatCode="&quot;$&quot;#,##0_);\(&quot;$&quot;#,##0\)"/>
    </dxf>
    <dxf>
      <numFmt numFmtId="164" formatCode="&quot;$&quot;#,##0_);\(&quot;$&quot;#,##0\)"/>
    </dxf>
    <dxf>
      <numFmt numFmtId="164" formatCode="&quot;$&quot;#,##0_);\(&quot;$&quot;#,##0\)"/>
    </dxf>
    <dxf>
      <numFmt numFmtId="164" formatCode="&quot;$&quot;#,##0_);\(&quot;$&quot;#,##0\)"/>
    </dxf>
    <dxf>
      <numFmt numFmtId="164" formatCode="&quot;$&quot;#,##0_);\(&quot;$&quot;#,##0\)"/>
    </dxf>
    <dxf>
      <numFmt numFmtId="165" formatCode="&quot;$&quot;#,##0_);[Red]\(&quot;$&quot;#,##0\)"/>
      <alignment horizontal="general" vertical="center" textRotation="0" wrapText="0" indent="0" justifyLastLine="0" shrinkToFit="0" readingOrder="0"/>
      <border diagonalUp="0" diagonalDown="0" outline="0">
        <left/>
        <right/>
        <top/>
        <bottom style="thin">
          <color indexed="64"/>
        </bottom>
      </border>
    </dxf>
    <dxf>
      <alignment horizontal="right" vertical="center" textRotation="0" wrapText="1" indent="0" justifyLastLine="0" shrinkToFit="0" readingOrder="0"/>
      <border diagonalUp="0" diagonalDown="0" outline="0">
        <left/>
        <right/>
        <top/>
        <bottom style="thin">
          <color indexed="64"/>
        </bottom>
      </border>
    </dxf>
    <dxf>
      <numFmt numFmtId="164" formatCode="&quot;$&quot;#,##0_);\(&quot;$&quot;#,##0\)"/>
    </dxf>
    <dxf>
      <numFmt numFmtId="164" formatCode="&quot;$&quot;#,##0_);\(&quot;$&quot;#,##0\)"/>
    </dxf>
    <dxf>
      <numFmt numFmtId="164" formatCode="&quot;$&quot;#,##0_);\(&quot;$&quot;#,##0\)"/>
    </dxf>
    <dxf>
      <numFmt numFmtId="164" formatCode="&quot;$&quot;#,##0_);\(&quot;$&quot;#,##0\)"/>
    </dxf>
    <dxf>
      <numFmt numFmtId="164" formatCode="&quot;$&quot;#,##0_);\(&quot;$&quot;#,##0\)"/>
    </dxf>
    <dxf>
      <numFmt numFmtId="164" formatCode="&quot;$&quot;#,##0_);\(&quot;$&quot;#,##0\)"/>
    </dxf>
    <dxf>
      <numFmt numFmtId="164" formatCode="&quot;$&quot;#,##0_);\(&quot;$&quot;#,##0\)"/>
    </dxf>
    <dxf>
      <numFmt numFmtId="165" formatCode="&quot;$&quot;#,##0_);[Red]\(&quot;$&quot;#,##0\)"/>
      <alignment horizontal="general" vertical="center" textRotation="0" wrapText="0" indent="0" justifyLastLine="0" shrinkToFit="0" readingOrder="0"/>
      <border diagonalUp="0" diagonalDown="0" outline="0">
        <left/>
        <right/>
        <top/>
        <bottom style="thin">
          <color indexed="64"/>
        </bottom>
      </border>
    </dxf>
    <dxf>
      <alignment horizontal="general" vertical="center" textRotation="0" wrapText="0" indent="0" justifyLastLine="0" shrinkToFit="0" readingOrder="0"/>
      <border diagonalUp="0" diagonalDown="0" outline="0">
        <left/>
        <right/>
        <top/>
        <bottom style="thin">
          <color indexed="64"/>
        </bottom>
      </border>
    </dxf>
    <dxf>
      <numFmt numFmtId="164" formatCode="&quot;$&quot;#,##0_);\(&quot;$&quot;#,##0\)"/>
    </dxf>
    <dxf>
      <font>
        <strike val="0"/>
        <outline val="0"/>
        <shadow val="0"/>
        <u val="none"/>
        <vertAlign val="baseline"/>
        <sz val="14"/>
        <color theme="1"/>
        <name val="Calibri"/>
        <scheme val="minor"/>
      </font>
      <numFmt numFmtId="164" formatCode="&quot;$&quot;#,##0_);\(&quot;$&quot;#,##0\)"/>
    </dxf>
    <dxf>
      <font>
        <strike val="0"/>
        <outline val="0"/>
        <shadow val="0"/>
        <u val="none"/>
        <vertAlign val="baseline"/>
        <sz val="14"/>
        <color theme="1"/>
        <name val="Calibri"/>
        <scheme val="minor"/>
      </font>
      <numFmt numFmtId="164" formatCode="&quot;$&quot;#,##0_);\(&quot;$&quot;#,##0\)"/>
    </dxf>
    <dxf>
      <font>
        <strike val="0"/>
        <outline val="0"/>
        <shadow val="0"/>
        <u val="none"/>
        <vertAlign val="baseline"/>
        <sz val="14"/>
        <color theme="1"/>
        <name val="Calibri"/>
        <scheme val="minor"/>
      </font>
      <numFmt numFmtId="164" formatCode="&quot;$&quot;#,##0_);\(&quot;$&quot;#,##0\)"/>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4" tint="0.59996337778862885"/>
          <bgColor theme="4" tint="0.59996337778862885"/>
        </patternFill>
      </fill>
      <border>
        <bottom style="thin">
          <color theme="8"/>
        </bottom>
      </border>
    </dxf>
    <dxf>
      <font>
        <color theme="0"/>
      </font>
      <fill>
        <patternFill patternType="solid">
          <fgColor theme="4"/>
          <bgColor theme="4"/>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59996337778862885"/>
          <bgColor theme="4" tint="0.59996337778862885"/>
        </patternFill>
      </fill>
    </dxf>
    <dxf>
      <font>
        <b/>
        <color theme="0"/>
      </font>
    </dxf>
    <dxf>
      <font>
        <color theme="0"/>
      </font>
      <fill>
        <patternFill>
          <fgColor theme="4" tint="0.39994506668294322"/>
          <bgColor theme="4" tint="0.39994506668294322"/>
        </patternFill>
      </fill>
      <border>
        <left/>
        <right/>
      </border>
    </dxf>
    <dxf>
      <fill>
        <patternFill>
          <fgColor theme="4" tint="0.59996337778862885"/>
          <bgColor theme="4" tint="0.59996337778862885"/>
        </patternFill>
      </fill>
      <border>
        <top style="thin">
          <color theme="8" tint="-0.249977111117893"/>
        </top>
        <bottom style="thin">
          <color theme="8" tint="-0.249977111117893"/>
        </bottom>
        <horizontal style="thin">
          <color theme="8" tint="-0.249977111117893"/>
        </horizontal>
      </border>
    </dxf>
    <dxf>
      <font>
        <b/>
        <i val="0"/>
        <color theme="0"/>
      </font>
      <border>
        <top style="double">
          <color theme="3"/>
        </top>
      </border>
    </dxf>
    <dxf>
      <font>
        <color theme="0"/>
      </font>
      <fill>
        <patternFill patternType="solid">
          <fgColor theme="4" tint="-0.24994659260841701"/>
          <bgColor theme="4" tint="-0.24994659260841701"/>
        </patternFill>
      </fill>
      <border>
        <horizontal style="thin">
          <color theme="8" tint="-0.249977111117893"/>
        </horizontal>
      </border>
    </dxf>
    <dxf>
      <font>
        <color theme="0"/>
      </font>
      <fill>
        <patternFill>
          <fgColor theme="4" tint="0.39994506668294322"/>
          <bgColor theme="4" tint="0.39994506668294322"/>
        </patternFill>
      </fill>
      <border>
        <horizontal style="thin">
          <color theme="8" tint="0.79998168889431442"/>
        </horizontal>
      </border>
    </dxf>
    <dxf>
      <fill>
        <patternFill patternType="solid">
          <fgColor theme="7" tint="0.59999389629810485"/>
          <bgColor theme="7" tint="0.59999389629810485"/>
        </patternFill>
      </fill>
    </dxf>
    <dxf>
      <fill>
        <patternFill patternType="solid">
          <fgColor theme="5" tint="0.39994506668294322"/>
          <bgColor theme="5" tint="0.39994506668294322"/>
        </patternFill>
      </fill>
    </dxf>
    <dxf>
      <font>
        <b/>
        <color theme="1"/>
      </font>
    </dxf>
    <dxf>
      <font>
        <b/>
        <color theme="1"/>
      </font>
    </dxf>
    <dxf>
      <font>
        <b/>
        <color theme="1"/>
      </font>
      <border>
        <top style="medium">
          <color theme="7"/>
        </top>
      </border>
    </dxf>
    <dxf>
      <font>
        <b/>
        <i val="0"/>
        <color theme="0"/>
      </font>
      <fill>
        <patternFill>
          <fgColor theme="5"/>
          <bgColor theme="5"/>
        </patternFill>
      </fill>
    </dxf>
    <dxf>
      <font>
        <color theme="0"/>
      </font>
      <fill>
        <patternFill patternType="solid">
          <fgColor theme="5" tint="0.59996337778862885"/>
          <bgColor theme="5" tint="0.59996337778862885"/>
        </patternFill>
      </fill>
      <border>
        <left style="thin">
          <color theme="7" tint="0.39997558519241921"/>
        </left>
        <right style="thin">
          <color theme="7" tint="0.39997558519241921"/>
        </right>
        <top style="thin">
          <color theme="7" tint="0.39997558519241921"/>
        </top>
        <bottom style="thin">
          <color theme="7" tint="0.39997558519241921"/>
        </bottom>
        <vertical style="thin">
          <color theme="7" tint="0.39997558519241921"/>
        </vertical>
        <horizontal style="thin">
          <color theme="7" tint="0.39997558519241921"/>
        </horizontal>
      </border>
    </dxf>
    <dxf>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theme="4"/>
        </patternFill>
      </fill>
      <border>
        <bottom style="thick">
          <color theme="0"/>
        </bottom>
      </border>
    </dxf>
    <dxf>
      <font>
        <color theme="0"/>
      </font>
      <fill>
        <patternFill patternType="solid">
          <fgColor theme="4" tint="0.39994506668294322"/>
          <bgColor theme="4" tint="0.39994506668294322"/>
        </patternFill>
      </fill>
      <border>
        <vertical style="thin">
          <color theme="0"/>
        </vertical>
        <horizontal style="thin">
          <color theme="0"/>
        </horizontal>
      </border>
    </dxf>
    <dxf>
      <fill>
        <patternFill patternType="solid">
          <fgColor theme="4" tint="0.39994506668294322"/>
          <bgColor theme="4" tint="0.39994506668294322"/>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theme="4"/>
        </patternFill>
      </fill>
      <border>
        <bottom style="thick">
          <color theme="0"/>
        </bottom>
      </border>
    </dxf>
    <dxf>
      <font>
        <color theme="0"/>
      </font>
      <fill>
        <patternFill patternType="solid">
          <fgColor theme="4" tint="0.39994506668294322"/>
          <bgColor theme="4" tint="0.39994506668294322"/>
        </patternFill>
      </fill>
      <border>
        <vertical style="thin">
          <color theme="0"/>
        </vertical>
        <horizontal style="thin">
          <color theme="0"/>
        </horizontal>
      </border>
    </dxf>
  </dxfs>
  <tableStyles count="4" defaultTableStyle="TableStyleMedium2" defaultPivotStyle="PivotStyleLight16">
    <tableStyle name="Budget 1" pivot="0" count="6">
      <tableStyleElement type="wholeTable" dxfId="55"/>
      <tableStyleElement type="headerRow" dxfId="54"/>
      <tableStyleElement type="totalRow" dxfId="53"/>
      <tableStyleElement type="firstColumn" dxfId="52"/>
      <tableStyleElement type="lastColumn" dxfId="51"/>
      <tableStyleElement type="firstRowStripe" dxfId="50"/>
    </tableStyle>
    <tableStyle name="Budget 2" pivot="0" count="6">
      <tableStyleElement type="wholeTable" dxfId="49"/>
      <tableStyleElement type="headerRow" dxfId="48"/>
      <tableStyleElement type="totalRow" dxfId="47"/>
      <tableStyleElement type="firstColumn" dxfId="46"/>
      <tableStyleElement type="lastColumn" dxfId="45"/>
      <tableStyleElement type="firstRowStripe" dxfId="44"/>
    </tableStyle>
    <tableStyle name="Budget Table" pivot="0" count="7">
      <tableStyleElement type="wholeTable" dxfId="43"/>
      <tableStyleElement type="headerRow" dxfId="42"/>
      <tableStyleElement type="totalRow" dxfId="41"/>
      <tableStyleElement type="firstColumn" dxfId="40"/>
      <tableStyleElement type="lastColumn" dxfId="39"/>
      <tableStyleElement type="firstRowStripe" dxfId="38"/>
      <tableStyleElement type="firstColumnStripe" dxfId="37"/>
    </tableStyle>
    <tableStyle name="BudgetReportPivot" table="0" count="13">
      <tableStyleElement type="wholeTable" dxfId="36"/>
      <tableStyleElement type="headerRow" dxfId="35"/>
      <tableStyleElement type="totalRow" dxfId="34"/>
      <tableStyleElement type="firstRowStripe" dxfId="33"/>
      <tableStyleElement type="firstColumnStripe" dxfId="32"/>
      <tableStyleElement type="firstHeaderCell" dxfId="31"/>
      <tableStyleElement type="firstSubtotalRow" dxfId="30"/>
      <tableStyleElement type="secondSubtotalRow" dxfId="29"/>
      <tableStyleElement type="firstColumnSubheading" dxfId="28"/>
      <tableStyleElement type="firstRowSubheading" dxfId="27"/>
      <tableStyleElement type="secondRowSubheading" dxfId="26"/>
      <tableStyleElement type="pageFieldLabels" dxfId="25"/>
      <tableStyleElement type="pageFieldValues" dxfId="24"/>
    </tableStyle>
  </tableStyles>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pivotCacheDefinition" Target="pivotCache/pivotCacheDefinition1.xml"/><Relationship Id="rId8" Type="http://schemas.openxmlformats.org/officeDocument/2006/relationships/pivotCacheDefinition" Target="pivotCache/pivotCacheDefinition2.xml"/><Relationship Id="rId9" Type="http://schemas.openxmlformats.org/officeDocument/2006/relationships/theme" Target="theme/theme1.xml"/><Relationship Id="rId10"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eth Melton" refreshedDate="40287.601420833336" createdVersion="4" refreshedVersion="4" minRefreshableVersion="3" recordCount="36">
  <cacheSource type="worksheet">
    <worksheetSource name="IncomeDetails"/>
  </cacheSource>
  <cacheFields count="9">
    <cacheField name="Month" numFmtId="0">
      <sharedItems count="12">
        <s v="January"/>
        <s v="February"/>
        <s v="March"/>
        <s v="April"/>
        <s v="May"/>
        <s v="June"/>
        <s v="July"/>
        <s v="August"/>
        <s v="September"/>
        <s v="October"/>
        <s v="November"/>
        <s v="December"/>
      </sharedItems>
    </cacheField>
    <cacheField name="Qtr" numFmtId="0">
      <sharedItems count="4">
        <s v="Qtr 1"/>
        <s v="Qtr 2"/>
        <s v="Qtr 3"/>
        <s v="Qtr 4"/>
      </sharedItems>
    </cacheField>
    <cacheField name="Line Item" numFmtId="0">
      <sharedItems containsBlank="1" count="4">
        <s v="Net Sales"/>
        <s v="Interest Income"/>
        <s v="Sale of Assets (Gain/Loss)"/>
        <m u="1"/>
      </sharedItems>
    </cacheField>
    <cacheField name="Estimated" numFmtId="165">
      <sharedItems containsSemiMixedTypes="0" containsString="0" containsNumber="1" containsInteger="1" minValue="0" maxValue="18000"/>
    </cacheField>
    <cacheField name="Actual" numFmtId="165">
      <sharedItems containsSemiMixedTypes="0" containsString="0" containsNumber="1" containsInteger="1" minValue="0" maxValue="20000"/>
    </cacheField>
    <cacheField name="Variance" numFmtId="165">
      <sharedItems containsSemiMixedTypes="0" containsString="0" containsNumber="1" containsInteger="1" minValue="-4228" maxValue="2420"/>
    </cacheField>
    <cacheField name="Prior Year" numFmtId="165">
      <sharedItems containsSemiMixedTypes="0" containsString="0" containsNumber="1" containsInteger="1" minValue="0" maxValue="9671"/>
    </cacheField>
    <cacheField name="Prior Year Variance" numFmtId="165">
      <sharedItems containsSemiMixedTypes="0" containsString="0" containsNumber="1" containsInteger="1" minValue="-2693" maxValue="13660"/>
    </cacheField>
    <cacheField name="Actual - Prior Overview" numFmtId="165">
      <sharedItems containsSemiMixedTypes="0" containsString="0" containsNumber="1" containsInteger="1" minValue="-2693" maxValue="1366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   " refreshedDate="40290.712271875003" createdVersion="4" refreshedVersion="4" minRefreshableVersion="3" recordCount="73">
  <cacheSource type="worksheet">
    <worksheetSource name="ExpenseDetails"/>
  </cacheSource>
  <cacheFields count="10">
    <cacheField name="Month" numFmtId="0">
      <sharedItems count="12">
        <s v="January"/>
        <s v="February"/>
        <s v="March"/>
        <s v="April"/>
        <s v="May"/>
        <s v="June"/>
        <s v="July"/>
        <s v="August"/>
        <s v="September"/>
        <s v="October"/>
        <s v="November"/>
        <s v="December"/>
      </sharedItems>
    </cacheField>
    <cacheField name="Qtr" numFmtId="0">
      <sharedItems count="4">
        <s v="Qtr 1"/>
        <s v="Qtr 2"/>
        <s v="Qtr 3"/>
        <s v="Qtr 4"/>
      </sharedItems>
    </cacheField>
    <cacheField name="Category" numFmtId="0">
      <sharedItems count="4">
        <s v="Personnel"/>
        <s v="Operating"/>
        <s v="Balance Sheet" u="1"/>
        <s v="Profit and Loss" u="1"/>
      </sharedItems>
    </cacheField>
    <cacheField name="Line Item" numFmtId="0">
      <sharedItems count="36">
        <s v="Office"/>
        <s v="Salespeople"/>
        <s v="Advertising"/>
        <s v="Delivery Costs"/>
        <s v="Legal and Auditing"/>
        <s v="Office supplies"/>
        <s v="Utilities"/>
        <s v="Operating Income" u="1"/>
        <s v="Net Fixed Assets" u="1"/>
        <s v="General and Administrative" u="1"/>
        <s v="Accounts Receivable" u="1"/>
        <s v="Rent or mortgage" u="1"/>
        <s v="Taxes" u="1"/>
        <s v="Telephone" u="1"/>
        <s v="Others" u="1"/>
        <s v="Employee Benefits" u="1"/>
        <s v="Cost of Goods Sold" u="1"/>
        <s v="Shipping and storage" u="1"/>
        <s v="Store" u="1"/>
        <s v="Inventory" u="1"/>
        <s v="Labor Expense" u="1"/>
        <s v="Insurance" u="1"/>
        <s v="Maintenance and Repairs" u="1"/>
        <s v="Cash" u="1"/>
        <s v="Interest" u="1"/>
        <s v="Sales expenses" u="1"/>
        <s v="Bad Debts" u="1"/>
        <s v="Dues and Subscriptions" u="1"/>
        <s v="Supplies" u="1"/>
        <s v="Revenue" u="1"/>
        <s v="Depreciation" u="1"/>
        <s v="Long-Term Debt" u="1"/>
        <s v="Accounts Payable" u="1"/>
        <s v="Sales and Marketing Cost" u="1"/>
        <s v="Postage" u="1"/>
        <s v="Cash Discounts" u="1"/>
      </sharedItems>
    </cacheField>
    <cacheField name="Estimated" numFmtId="164">
      <sharedItems containsSemiMixedTypes="0" containsString="0" containsNumber="1" containsInteger="1" minValue="5232" maxValue="9866"/>
    </cacheField>
    <cacheField name="Actual" numFmtId="164">
      <sharedItems containsSemiMixedTypes="0" containsString="0" containsNumber="1" containsInteger="1" minValue="5033" maxValue="9714"/>
    </cacheField>
    <cacheField name="Variance" numFmtId="164">
      <sharedItems containsSemiMixedTypes="0" containsString="0" containsNumber="1" containsInteger="1" minValue="-4228" maxValue="4400"/>
    </cacheField>
    <cacheField name="Prior Year" numFmtId="164">
      <sharedItems containsSemiMixedTypes="0" containsString="0" containsNumber="1" containsInteger="1" minValue="5056" maxValue="9981"/>
    </cacheField>
    <cacheField name="Prior Year Variance" numFmtId="164">
      <sharedItems containsSemiMixedTypes="0" containsString="0" containsNumber="1" containsInteger="1" minValue="-3960" maxValue="3937"/>
    </cacheField>
    <cacheField name="Actual - Prior Overview" numFmtId="165">
      <sharedItems containsSemiMixedTypes="0" containsString="0" containsNumber="1" containsInteger="1" minValue="-3960" maxValue="393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6">
  <r>
    <x v="0"/>
    <x v="0"/>
    <x v="0"/>
    <n v="18000"/>
    <n v="20000"/>
    <n v="-2000"/>
    <n v="9671"/>
    <n v="10329"/>
    <n v="10329"/>
  </r>
  <r>
    <x v="1"/>
    <x v="0"/>
    <x v="0"/>
    <n v="8657"/>
    <n v="8493"/>
    <n v="164"/>
    <n v="5992"/>
    <n v="2501"/>
    <n v="2501"/>
  </r>
  <r>
    <x v="2"/>
    <x v="0"/>
    <x v="0"/>
    <n v="16427"/>
    <n v="16768"/>
    <n v="-341"/>
    <n v="9070"/>
    <n v="7698"/>
    <n v="7698"/>
  </r>
  <r>
    <x v="3"/>
    <x v="1"/>
    <x v="0"/>
    <n v="8867"/>
    <n v="6774"/>
    <n v="2093"/>
    <n v="6267"/>
    <n v="507"/>
    <n v="507"/>
  </r>
  <r>
    <x v="4"/>
    <x v="1"/>
    <x v="0"/>
    <n v="7453"/>
    <n v="5033"/>
    <n v="2420"/>
    <n v="6417"/>
    <n v="-1384"/>
    <n v="-1384"/>
  </r>
  <r>
    <x v="5"/>
    <x v="1"/>
    <x v="0"/>
    <n v="5904"/>
    <n v="5835"/>
    <n v="69"/>
    <n v="5465"/>
    <n v="370"/>
    <n v="370"/>
  </r>
  <r>
    <x v="6"/>
    <x v="2"/>
    <x v="0"/>
    <n v="15328"/>
    <n v="19556"/>
    <n v="-4228"/>
    <n v="5896"/>
    <n v="13660"/>
    <n v="13660"/>
  </r>
  <r>
    <x v="7"/>
    <x v="2"/>
    <x v="0"/>
    <n v="7710"/>
    <n v="5823"/>
    <n v="1887"/>
    <n v="8516"/>
    <n v="-2693"/>
    <n v="-2693"/>
  </r>
  <r>
    <x v="8"/>
    <x v="2"/>
    <x v="0"/>
    <n v="7026"/>
    <n v="5230"/>
    <n v="1796"/>
    <n v="5988"/>
    <n v="-758"/>
    <n v="-758"/>
  </r>
  <r>
    <x v="9"/>
    <x v="3"/>
    <x v="0"/>
    <n v="6700"/>
    <n v="7050"/>
    <n v="-350"/>
    <n v="6505"/>
    <n v="545"/>
    <n v="545"/>
  </r>
  <r>
    <x v="10"/>
    <x v="3"/>
    <x v="0"/>
    <n v="8937"/>
    <n v="9013"/>
    <n v="-76"/>
    <n v="7663"/>
    <n v="1350"/>
    <n v="1350"/>
  </r>
  <r>
    <x v="11"/>
    <x v="3"/>
    <x v="0"/>
    <n v="7518"/>
    <n v="5688"/>
    <n v="1830"/>
    <n v="5732"/>
    <n v="-44"/>
    <n v="-44"/>
  </r>
  <r>
    <x v="0"/>
    <x v="0"/>
    <x v="1"/>
    <n v="2000"/>
    <n v="1800"/>
    <n v="200"/>
    <n v="1178"/>
    <n v="622"/>
    <n v="622"/>
  </r>
  <r>
    <x v="1"/>
    <x v="0"/>
    <x v="1"/>
    <n v="800"/>
    <n v="930"/>
    <n v="-130"/>
    <n v="942"/>
    <n v="-12"/>
    <n v="-12"/>
  </r>
  <r>
    <x v="2"/>
    <x v="0"/>
    <x v="1"/>
    <n v="810"/>
    <n v="616"/>
    <n v="194"/>
    <n v="906"/>
    <n v="-290"/>
    <n v="-290"/>
  </r>
  <r>
    <x v="3"/>
    <x v="1"/>
    <x v="1"/>
    <n v="929"/>
    <n v="1075"/>
    <n v="-146"/>
    <n v="944"/>
    <n v="131"/>
    <n v="131"/>
  </r>
  <r>
    <x v="4"/>
    <x v="1"/>
    <x v="1"/>
    <n v="862"/>
    <n v="943"/>
    <n v="-81"/>
    <n v="692"/>
    <n v="251"/>
    <n v="251"/>
  </r>
  <r>
    <x v="5"/>
    <x v="1"/>
    <x v="1"/>
    <n v="1085"/>
    <n v="568"/>
    <n v="517"/>
    <n v="888"/>
    <n v="-320"/>
    <n v="-320"/>
  </r>
  <r>
    <x v="6"/>
    <x v="2"/>
    <x v="1"/>
    <n v="1153"/>
    <n v="887"/>
    <n v="266"/>
    <n v="1181"/>
    <n v="-294"/>
    <n v="-294"/>
  </r>
  <r>
    <x v="7"/>
    <x v="2"/>
    <x v="1"/>
    <n v="546"/>
    <n v="846"/>
    <n v="-300"/>
    <n v="1132"/>
    <n v="-286"/>
    <n v="-286"/>
  </r>
  <r>
    <x v="8"/>
    <x v="2"/>
    <x v="1"/>
    <n v="706"/>
    <n v="720"/>
    <n v="-14"/>
    <n v="1073"/>
    <n v="-353"/>
    <n v="-353"/>
  </r>
  <r>
    <x v="9"/>
    <x v="3"/>
    <x v="1"/>
    <n v="923"/>
    <n v="827"/>
    <n v="96"/>
    <n v="1056"/>
    <n v="-229"/>
    <n v="-229"/>
  </r>
  <r>
    <x v="10"/>
    <x v="3"/>
    <x v="1"/>
    <n v="793"/>
    <n v="829"/>
    <n v="-36"/>
    <n v="705"/>
    <n v="124"/>
    <n v="124"/>
  </r>
  <r>
    <x v="11"/>
    <x v="3"/>
    <x v="1"/>
    <n v="1139"/>
    <n v="847"/>
    <n v="292"/>
    <n v="691"/>
    <n v="156"/>
    <n v="156"/>
  </r>
  <r>
    <x v="0"/>
    <x v="0"/>
    <x v="2"/>
    <n v="0"/>
    <n v="0"/>
    <n v="0"/>
    <n v="0"/>
    <n v="0"/>
    <n v="0"/>
  </r>
  <r>
    <x v="1"/>
    <x v="0"/>
    <x v="2"/>
    <n v="800"/>
    <n v="930"/>
    <n v="-130"/>
    <n v="942"/>
    <n v="-12"/>
    <n v="-12"/>
  </r>
  <r>
    <x v="2"/>
    <x v="0"/>
    <x v="2"/>
    <n v="0"/>
    <n v="0"/>
    <n v="0"/>
    <n v="0"/>
    <n v="0"/>
    <n v="0"/>
  </r>
  <r>
    <x v="3"/>
    <x v="1"/>
    <x v="2"/>
    <n v="929"/>
    <n v="1075"/>
    <n v="-146"/>
    <n v="944"/>
    <n v="131"/>
    <n v="131"/>
  </r>
  <r>
    <x v="4"/>
    <x v="1"/>
    <x v="2"/>
    <n v="862"/>
    <n v="943"/>
    <n v="-81"/>
    <n v="692"/>
    <n v="251"/>
    <n v="251"/>
  </r>
  <r>
    <x v="5"/>
    <x v="1"/>
    <x v="2"/>
    <n v="0"/>
    <n v="0"/>
    <n v="0"/>
    <n v="0"/>
    <n v="0"/>
    <n v="0"/>
  </r>
  <r>
    <x v="6"/>
    <x v="2"/>
    <x v="2"/>
    <n v="30"/>
    <n v="40"/>
    <n v="-10"/>
    <n v="50"/>
    <n v="-10"/>
    <n v="-10"/>
  </r>
  <r>
    <x v="7"/>
    <x v="2"/>
    <x v="2"/>
    <n v="0"/>
    <n v="0"/>
    <n v="0"/>
    <n v="0"/>
    <n v="0"/>
    <n v="0"/>
  </r>
  <r>
    <x v="8"/>
    <x v="2"/>
    <x v="2"/>
    <n v="0"/>
    <n v="0"/>
    <n v="0"/>
    <n v="0"/>
    <n v="0"/>
    <n v="0"/>
  </r>
  <r>
    <x v="9"/>
    <x v="3"/>
    <x v="2"/>
    <n v="0"/>
    <n v="0"/>
    <n v="0"/>
    <n v="0"/>
    <n v="0"/>
    <n v="0"/>
  </r>
  <r>
    <x v="10"/>
    <x v="3"/>
    <x v="2"/>
    <n v="0"/>
    <n v="0"/>
    <n v="0"/>
    <n v="0"/>
    <n v="0"/>
    <n v="0"/>
  </r>
  <r>
    <x v="11"/>
    <x v="3"/>
    <x v="2"/>
    <n v="1139"/>
    <n v="847"/>
    <n v="292"/>
    <n v="691"/>
    <n v="156"/>
    <n v="156"/>
  </r>
</pivotCacheRecords>
</file>

<file path=xl/pivotCache/pivotCacheRecords2.xml><?xml version="1.0" encoding="utf-8"?>
<pivotCacheRecords xmlns="http://schemas.openxmlformats.org/spreadsheetml/2006/main" xmlns:r="http://schemas.openxmlformats.org/officeDocument/2006/relationships" count="73">
  <r>
    <x v="0"/>
    <x v="0"/>
    <x v="0"/>
    <x v="0"/>
    <n v="8000"/>
    <n v="9000"/>
    <n v="-1000"/>
    <n v="9671"/>
    <n v="671"/>
    <n v="671"/>
  </r>
  <r>
    <x v="0"/>
    <x v="0"/>
    <x v="0"/>
    <x v="1"/>
    <n v="8212"/>
    <n v="6454"/>
    <n v="1758"/>
    <n v="9218"/>
    <n v="2764"/>
    <n v="2764"/>
  </r>
  <r>
    <x v="0"/>
    <x v="0"/>
    <x v="1"/>
    <x v="2"/>
    <n v="9000"/>
    <n v="9000"/>
    <n v="0"/>
    <n v="6664"/>
    <n v="-2336"/>
    <n v="-2336"/>
  </r>
  <r>
    <x v="0"/>
    <x v="0"/>
    <x v="1"/>
    <x v="3"/>
    <n v="9736"/>
    <n v="5336"/>
    <n v="4400"/>
    <n v="5522"/>
    <n v="186"/>
    <n v="186"/>
  </r>
  <r>
    <x v="0"/>
    <x v="0"/>
    <x v="1"/>
    <x v="4"/>
    <n v="6169"/>
    <n v="6773"/>
    <n v="-604"/>
    <n v="7537"/>
    <n v="764"/>
    <n v="764"/>
  </r>
  <r>
    <x v="0"/>
    <x v="0"/>
    <x v="1"/>
    <x v="5"/>
    <n v="7185"/>
    <n v="7638"/>
    <n v="-453"/>
    <n v="5324"/>
    <n v="-2314"/>
    <n v="-2314"/>
  </r>
  <r>
    <x v="1"/>
    <x v="0"/>
    <x v="0"/>
    <x v="0"/>
    <n v="8657"/>
    <n v="8493"/>
    <n v="164"/>
    <n v="5992"/>
    <n v="-2501"/>
    <n v="-2501"/>
  </r>
  <r>
    <x v="1"/>
    <x v="0"/>
    <x v="0"/>
    <x v="1"/>
    <n v="5277"/>
    <n v="5686"/>
    <n v="-409"/>
    <n v="9623"/>
    <n v="3937"/>
    <n v="3937"/>
  </r>
  <r>
    <x v="1"/>
    <x v="0"/>
    <x v="1"/>
    <x v="2"/>
    <n v="7097"/>
    <n v="5237"/>
    <n v="1860"/>
    <n v="7553"/>
    <n v="2316"/>
    <n v="2316"/>
  </r>
  <r>
    <x v="1"/>
    <x v="0"/>
    <x v="1"/>
    <x v="3"/>
    <n v="5455"/>
    <n v="7426"/>
    <n v="-1971"/>
    <n v="5092"/>
    <n v="-2334"/>
    <n v="-2334"/>
  </r>
  <r>
    <x v="1"/>
    <x v="0"/>
    <x v="1"/>
    <x v="4"/>
    <n v="6216"/>
    <n v="5249"/>
    <n v="967"/>
    <n v="8780"/>
    <n v="3531"/>
    <n v="3531"/>
  </r>
  <r>
    <x v="1"/>
    <x v="0"/>
    <x v="1"/>
    <x v="5"/>
    <n v="8421"/>
    <n v="8393"/>
    <n v="28"/>
    <n v="5260"/>
    <n v="-3133"/>
    <n v="-3133"/>
  </r>
  <r>
    <x v="2"/>
    <x v="0"/>
    <x v="0"/>
    <x v="0"/>
    <n v="6427"/>
    <n v="6768"/>
    <n v="-341"/>
    <n v="9070"/>
    <n v="2302"/>
    <n v="2302"/>
  </r>
  <r>
    <x v="2"/>
    <x v="0"/>
    <x v="0"/>
    <x v="1"/>
    <n v="6994"/>
    <n v="9714"/>
    <n v="-2720"/>
    <n v="5754"/>
    <n v="-3960"/>
    <n v="-3960"/>
  </r>
  <r>
    <x v="2"/>
    <x v="0"/>
    <x v="1"/>
    <x v="2"/>
    <n v="6670"/>
    <n v="6883"/>
    <n v="-213"/>
    <n v="9899"/>
    <n v="3016"/>
    <n v="3016"/>
  </r>
  <r>
    <x v="2"/>
    <x v="0"/>
    <x v="1"/>
    <x v="3"/>
    <n v="9285"/>
    <n v="5822"/>
    <n v="3463"/>
    <n v="9272"/>
    <n v="3450"/>
    <n v="3450"/>
  </r>
  <r>
    <x v="2"/>
    <x v="0"/>
    <x v="1"/>
    <x v="4"/>
    <n v="5874"/>
    <n v="7548"/>
    <n v="-1674"/>
    <n v="7745"/>
    <n v="197"/>
    <n v="197"/>
  </r>
  <r>
    <x v="2"/>
    <x v="0"/>
    <x v="1"/>
    <x v="5"/>
    <n v="9531"/>
    <n v="8429"/>
    <n v="1102"/>
    <n v="6139"/>
    <n v="-2290"/>
    <n v="-2290"/>
  </r>
  <r>
    <x v="3"/>
    <x v="1"/>
    <x v="0"/>
    <x v="0"/>
    <n v="8867"/>
    <n v="6774"/>
    <n v="2093"/>
    <n v="6267"/>
    <n v="-507"/>
    <n v="-507"/>
  </r>
  <r>
    <x v="3"/>
    <x v="1"/>
    <x v="0"/>
    <x v="1"/>
    <n v="5689"/>
    <n v="9353"/>
    <n v="-3664"/>
    <n v="9849"/>
    <n v="496"/>
    <n v="496"/>
  </r>
  <r>
    <x v="3"/>
    <x v="1"/>
    <x v="1"/>
    <x v="2"/>
    <n v="8241"/>
    <n v="6990"/>
    <n v="1251"/>
    <n v="9603"/>
    <n v="2613"/>
    <n v="2613"/>
  </r>
  <r>
    <x v="3"/>
    <x v="1"/>
    <x v="1"/>
    <x v="3"/>
    <n v="9488"/>
    <n v="6644"/>
    <n v="2844"/>
    <n v="5349"/>
    <n v="-1295"/>
    <n v="-1295"/>
  </r>
  <r>
    <x v="3"/>
    <x v="1"/>
    <x v="1"/>
    <x v="4"/>
    <n v="5794"/>
    <n v="9154"/>
    <n v="-3360"/>
    <n v="5235"/>
    <n v="-3919"/>
    <n v="-3919"/>
  </r>
  <r>
    <x v="3"/>
    <x v="1"/>
    <x v="1"/>
    <x v="5"/>
    <n v="6711"/>
    <n v="8385"/>
    <n v="-1674"/>
    <n v="6898"/>
    <n v="-1487"/>
    <n v="-1487"/>
  </r>
  <r>
    <x v="4"/>
    <x v="1"/>
    <x v="0"/>
    <x v="0"/>
    <n v="7453"/>
    <n v="5033"/>
    <n v="2420"/>
    <n v="6417"/>
    <n v="1384"/>
    <n v="1384"/>
  </r>
  <r>
    <x v="4"/>
    <x v="1"/>
    <x v="0"/>
    <x v="1"/>
    <n v="7210"/>
    <n v="7544"/>
    <n v="-334"/>
    <n v="5173"/>
    <n v="-2371"/>
    <n v="-2371"/>
  </r>
  <r>
    <x v="4"/>
    <x v="1"/>
    <x v="1"/>
    <x v="2"/>
    <n v="5693"/>
    <n v="7603"/>
    <n v="-1910"/>
    <n v="5830"/>
    <n v="-1773"/>
    <n v="-1773"/>
  </r>
  <r>
    <x v="4"/>
    <x v="1"/>
    <x v="1"/>
    <x v="3"/>
    <n v="5286"/>
    <n v="6348"/>
    <n v="-1062"/>
    <n v="6123"/>
    <n v="-225"/>
    <n v="-225"/>
  </r>
  <r>
    <x v="4"/>
    <x v="1"/>
    <x v="1"/>
    <x v="4"/>
    <n v="6166"/>
    <n v="6577"/>
    <n v="-411"/>
    <n v="9297"/>
    <n v="2720"/>
    <n v="2720"/>
  </r>
  <r>
    <x v="4"/>
    <x v="1"/>
    <x v="1"/>
    <x v="5"/>
    <n v="9145"/>
    <n v="7637"/>
    <n v="1508"/>
    <n v="8685"/>
    <n v="1048"/>
    <n v="1048"/>
  </r>
  <r>
    <x v="5"/>
    <x v="1"/>
    <x v="0"/>
    <x v="0"/>
    <n v="5904"/>
    <n v="5835"/>
    <n v="69"/>
    <n v="5465"/>
    <n v="-370"/>
    <n v="-370"/>
  </r>
  <r>
    <x v="5"/>
    <x v="1"/>
    <x v="0"/>
    <x v="1"/>
    <n v="9699"/>
    <n v="5938"/>
    <n v="3761"/>
    <n v="8134"/>
    <n v="2196"/>
    <n v="2196"/>
  </r>
  <r>
    <x v="5"/>
    <x v="1"/>
    <x v="1"/>
    <x v="2"/>
    <n v="6669"/>
    <n v="5849"/>
    <n v="820"/>
    <n v="9478"/>
    <n v="3629"/>
    <n v="3629"/>
  </r>
  <r>
    <x v="5"/>
    <x v="1"/>
    <x v="1"/>
    <x v="3"/>
    <n v="8366"/>
    <n v="7508"/>
    <n v="858"/>
    <n v="5740"/>
    <n v="-1768"/>
    <n v="-1768"/>
  </r>
  <r>
    <x v="5"/>
    <x v="1"/>
    <x v="1"/>
    <x v="4"/>
    <n v="6106"/>
    <n v="7652"/>
    <n v="-1546"/>
    <n v="5331"/>
    <n v="-2321"/>
    <n v="-2321"/>
  </r>
  <r>
    <x v="5"/>
    <x v="1"/>
    <x v="1"/>
    <x v="5"/>
    <n v="6987"/>
    <n v="7183"/>
    <n v="-196"/>
    <n v="7559"/>
    <n v="376"/>
    <n v="376"/>
  </r>
  <r>
    <x v="5"/>
    <x v="1"/>
    <x v="1"/>
    <x v="6"/>
    <n v="8513"/>
    <n v="5603"/>
    <n v="2910"/>
    <n v="8733"/>
    <n v="3130"/>
    <n v="3130"/>
  </r>
  <r>
    <x v="6"/>
    <x v="2"/>
    <x v="0"/>
    <x v="0"/>
    <n v="5328"/>
    <n v="9556"/>
    <n v="-4228"/>
    <n v="5896"/>
    <n v="-3660"/>
    <n v="-3660"/>
  </r>
  <r>
    <x v="6"/>
    <x v="2"/>
    <x v="0"/>
    <x v="1"/>
    <n v="8468"/>
    <n v="8648"/>
    <n v="-180"/>
    <n v="9024"/>
    <n v="376"/>
    <n v="376"/>
  </r>
  <r>
    <x v="6"/>
    <x v="2"/>
    <x v="1"/>
    <x v="2"/>
    <n v="6474"/>
    <n v="6881"/>
    <n v="-407"/>
    <n v="9074"/>
    <n v="2193"/>
    <n v="2193"/>
  </r>
  <r>
    <x v="6"/>
    <x v="2"/>
    <x v="1"/>
    <x v="3"/>
    <n v="9139"/>
    <n v="7446"/>
    <n v="1693"/>
    <n v="9444"/>
    <n v="1998"/>
    <n v="1998"/>
  </r>
  <r>
    <x v="6"/>
    <x v="2"/>
    <x v="1"/>
    <x v="4"/>
    <n v="8359"/>
    <n v="9090"/>
    <n v="-731"/>
    <n v="9472"/>
    <n v="382"/>
    <n v="382"/>
  </r>
  <r>
    <x v="6"/>
    <x v="2"/>
    <x v="1"/>
    <x v="5"/>
    <n v="7683"/>
    <n v="8142"/>
    <n v="-459"/>
    <n v="5528"/>
    <n v="-2614"/>
    <n v="-2614"/>
  </r>
  <r>
    <x v="7"/>
    <x v="2"/>
    <x v="0"/>
    <x v="0"/>
    <n v="7710"/>
    <n v="5823"/>
    <n v="1887"/>
    <n v="8516"/>
    <n v="2693"/>
    <n v="2693"/>
  </r>
  <r>
    <x v="7"/>
    <x v="2"/>
    <x v="0"/>
    <x v="1"/>
    <n v="6061"/>
    <n v="6685"/>
    <n v="-624"/>
    <n v="7331"/>
    <n v="646"/>
    <n v="646"/>
  </r>
  <r>
    <x v="7"/>
    <x v="2"/>
    <x v="1"/>
    <x v="2"/>
    <n v="8699"/>
    <n v="8947"/>
    <n v="-248"/>
    <n v="6664"/>
    <n v="-2283"/>
    <n v="-2283"/>
  </r>
  <r>
    <x v="7"/>
    <x v="2"/>
    <x v="1"/>
    <x v="3"/>
    <n v="7686"/>
    <n v="6018"/>
    <n v="1668"/>
    <n v="5873"/>
    <n v="-145"/>
    <n v="-145"/>
  </r>
  <r>
    <x v="7"/>
    <x v="2"/>
    <x v="1"/>
    <x v="4"/>
    <n v="8405"/>
    <n v="6604"/>
    <n v="1801"/>
    <n v="5374"/>
    <n v="-1230"/>
    <n v="-1230"/>
  </r>
  <r>
    <x v="7"/>
    <x v="2"/>
    <x v="1"/>
    <x v="5"/>
    <n v="9820"/>
    <n v="7226"/>
    <n v="2594"/>
    <n v="5056"/>
    <n v="-2170"/>
    <n v="-2170"/>
  </r>
  <r>
    <x v="8"/>
    <x v="2"/>
    <x v="0"/>
    <x v="0"/>
    <n v="7026"/>
    <n v="5230"/>
    <n v="1796"/>
    <n v="5988"/>
    <n v="758"/>
    <n v="758"/>
  </r>
  <r>
    <x v="8"/>
    <x v="2"/>
    <x v="0"/>
    <x v="1"/>
    <n v="5232"/>
    <n v="9454"/>
    <n v="-4222"/>
    <n v="7813"/>
    <n v="-1641"/>
    <n v="-1641"/>
  </r>
  <r>
    <x v="8"/>
    <x v="2"/>
    <x v="1"/>
    <x v="2"/>
    <n v="6528"/>
    <n v="8219"/>
    <n v="-1691"/>
    <n v="7606"/>
    <n v="-613"/>
    <n v="-613"/>
  </r>
  <r>
    <x v="8"/>
    <x v="2"/>
    <x v="1"/>
    <x v="3"/>
    <n v="7953"/>
    <n v="6989"/>
    <n v="964"/>
    <n v="5983"/>
    <n v="-1006"/>
    <n v="-1006"/>
  </r>
  <r>
    <x v="8"/>
    <x v="2"/>
    <x v="1"/>
    <x v="4"/>
    <n v="7755"/>
    <n v="8409"/>
    <n v="-654"/>
    <n v="6859"/>
    <n v="-1550"/>
    <n v="-1550"/>
  </r>
  <r>
    <x v="8"/>
    <x v="2"/>
    <x v="1"/>
    <x v="5"/>
    <n v="9616"/>
    <n v="6711"/>
    <n v="2905"/>
    <n v="6428"/>
    <n v="-283"/>
    <n v="-283"/>
  </r>
  <r>
    <x v="9"/>
    <x v="3"/>
    <x v="0"/>
    <x v="0"/>
    <n v="6700"/>
    <n v="7050"/>
    <n v="-350"/>
    <n v="6505"/>
    <n v="-545"/>
    <n v="-545"/>
  </r>
  <r>
    <x v="9"/>
    <x v="3"/>
    <x v="0"/>
    <x v="1"/>
    <n v="9866"/>
    <n v="6091"/>
    <n v="3775"/>
    <n v="8307"/>
    <n v="2216"/>
    <n v="2216"/>
  </r>
  <r>
    <x v="9"/>
    <x v="3"/>
    <x v="1"/>
    <x v="2"/>
    <n v="6033"/>
    <n v="9097"/>
    <n v="-3064"/>
    <n v="6538"/>
    <n v="-2559"/>
    <n v="-2559"/>
  </r>
  <r>
    <x v="9"/>
    <x v="3"/>
    <x v="1"/>
    <x v="3"/>
    <n v="7522"/>
    <n v="5149"/>
    <n v="2373"/>
    <n v="5327"/>
    <n v="178"/>
    <n v="178"/>
  </r>
  <r>
    <x v="9"/>
    <x v="3"/>
    <x v="1"/>
    <x v="4"/>
    <n v="7067"/>
    <n v="9497"/>
    <n v="-2430"/>
    <n v="7962"/>
    <n v="-1535"/>
    <n v="-1535"/>
  </r>
  <r>
    <x v="9"/>
    <x v="3"/>
    <x v="1"/>
    <x v="5"/>
    <n v="6088"/>
    <n v="9351"/>
    <n v="-3263"/>
    <n v="8418"/>
    <n v="-933"/>
    <n v="-933"/>
  </r>
  <r>
    <x v="10"/>
    <x v="3"/>
    <x v="0"/>
    <x v="0"/>
    <n v="8937"/>
    <n v="9013"/>
    <n v="-76"/>
    <n v="7663"/>
    <n v="-1350"/>
    <n v="-1350"/>
  </r>
  <r>
    <x v="10"/>
    <x v="3"/>
    <x v="0"/>
    <x v="1"/>
    <n v="7720"/>
    <n v="7128"/>
    <n v="592"/>
    <n v="6983"/>
    <n v="-145"/>
    <n v="-145"/>
  </r>
  <r>
    <x v="10"/>
    <x v="3"/>
    <x v="1"/>
    <x v="2"/>
    <n v="9575"/>
    <n v="7512"/>
    <n v="2063"/>
    <n v="7426"/>
    <n v="-86"/>
    <n v="-86"/>
  </r>
  <r>
    <x v="10"/>
    <x v="3"/>
    <x v="1"/>
    <x v="3"/>
    <n v="7554"/>
    <n v="8568"/>
    <n v="-1014"/>
    <n v="9693"/>
    <n v="1125"/>
    <n v="1125"/>
  </r>
  <r>
    <x v="10"/>
    <x v="3"/>
    <x v="1"/>
    <x v="4"/>
    <n v="6328"/>
    <n v="9091"/>
    <n v="-2763"/>
    <n v="6066"/>
    <n v="-3025"/>
    <n v="-3025"/>
  </r>
  <r>
    <x v="10"/>
    <x v="3"/>
    <x v="1"/>
    <x v="5"/>
    <n v="9646"/>
    <n v="9126"/>
    <n v="520"/>
    <n v="6764"/>
    <n v="-2362"/>
    <n v="-2362"/>
  </r>
  <r>
    <x v="11"/>
    <x v="3"/>
    <x v="0"/>
    <x v="0"/>
    <n v="9119"/>
    <n v="6237"/>
    <n v="2882"/>
    <n v="9981"/>
    <n v="3744"/>
    <n v="3744"/>
  </r>
  <r>
    <x v="11"/>
    <x v="3"/>
    <x v="0"/>
    <x v="1"/>
    <n v="7390"/>
    <n v="7027"/>
    <n v="363"/>
    <n v="6496"/>
    <n v="-531"/>
    <n v="-531"/>
  </r>
  <r>
    <x v="11"/>
    <x v="3"/>
    <x v="1"/>
    <x v="2"/>
    <n v="6580"/>
    <n v="9520"/>
    <n v="-2940"/>
    <n v="9530"/>
    <n v="10"/>
    <n v="10"/>
  </r>
  <r>
    <x v="11"/>
    <x v="3"/>
    <x v="1"/>
    <x v="3"/>
    <n v="8671"/>
    <n v="8741"/>
    <n v="-70"/>
    <n v="7008"/>
    <n v="-1733"/>
    <n v="-1733"/>
  </r>
  <r>
    <x v="11"/>
    <x v="3"/>
    <x v="1"/>
    <x v="4"/>
    <n v="8508"/>
    <n v="8193"/>
    <n v="315"/>
    <n v="5425"/>
    <n v="-2768"/>
    <n v="-2768"/>
  </r>
  <r>
    <x v="11"/>
    <x v="3"/>
    <x v="1"/>
    <x v="5"/>
    <n v="7889"/>
    <n v="7656"/>
    <n v="233"/>
    <n v="5286"/>
    <n v="-2370"/>
    <n v="-237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BudgetReport" cacheId="1" applyNumberFormats="0" applyBorderFormats="0" applyFontFormats="0" applyPatternFormats="0" applyAlignmentFormats="0" applyWidthHeightFormats="1" dataCaption="Values" grandTotalCaption="Totals" updatedVersion="4" minRefreshableVersion="3" itemPrintTitles="1" createdVersion="4" indent="0" outline="1" outlineData="1" multipleFieldFilters="0" chartFormat="1">
  <location ref="A10:F21" firstHeaderRow="1" firstDataRow="2" firstDataCol="1" rowPageCount="2" colPageCount="1"/>
  <pivotFields count="10">
    <pivotField axis="axisPage" multipleItemSelectionAllowed="1" showAll="0">
      <items count="13">
        <item x="0"/>
        <item x="1"/>
        <item x="2"/>
        <item x="3"/>
        <item x="4"/>
        <item x="5"/>
        <item x="6"/>
        <item x="7"/>
        <item x="8"/>
        <item x="9"/>
        <item x="10"/>
        <item x="11"/>
        <item t="default"/>
      </items>
    </pivotField>
    <pivotField axis="axisPage" multipleItemSelectionAllowed="1" showAll="0">
      <items count="5">
        <item x="0"/>
        <item x="1"/>
        <item x="2"/>
        <item x="3"/>
        <item t="default"/>
      </items>
    </pivotField>
    <pivotField axis="axisRow" showAll="0">
      <items count="5">
        <item m="1" x="2"/>
        <item m="1" x="3"/>
        <item x="0"/>
        <item x="1"/>
        <item t="default"/>
      </items>
    </pivotField>
    <pivotField axis="axisRow" showAll="0">
      <items count="37">
        <item m="1" x="32"/>
        <item m="1" x="10"/>
        <item m="1" x="23"/>
        <item m="1" x="16"/>
        <item m="1" x="9"/>
        <item m="1" x="19"/>
        <item m="1" x="20"/>
        <item m="1" x="31"/>
        <item m="1" x="8"/>
        <item m="1" x="7"/>
        <item m="1" x="29"/>
        <item m="1" x="33"/>
        <item x="0"/>
        <item m="1" x="18"/>
        <item x="1"/>
        <item m="1" x="14"/>
        <item x="2"/>
        <item m="1" x="26"/>
        <item m="1" x="35"/>
        <item x="3"/>
        <item m="1" x="30"/>
        <item m="1" x="27"/>
        <item m="1" x="15"/>
        <item m="1" x="21"/>
        <item m="1" x="24"/>
        <item x="4"/>
        <item m="1" x="22"/>
        <item x="5"/>
        <item m="1" x="34"/>
        <item m="1" x="11"/>
        <item m="1" x="25"/>
        <item m="1" x="17"/>
        <item m="1" x="28"/>
        <item m="1" x="12"/>
        <item m="1" x="13"/>
        <item x="6"/>
        <item t="default"/>
      </items>
    </pivotField>
    <pivotField dataField="1" numFmtId="164" showAll="0" defaultSubtotal="0"/>
    <pivotField dataField="1" showAll="0"/>
    <pivotField dataField="1" numFmtId="165" showAll="0"/>
    <pivotField dataField="1" showAll="0"/>
    <pivotField dataField="1" showAll="0"/>
    <pivotField numFmtId="165" showAll="0"/>
  </pivotFields>
  <rowFields count="2">
    <field x="2"/>
    <field x="3"/>
  </rowFields>
  <rowItems count="10">
    <i>
      <x v="2"/>
    </i>
    <i r="1">
      <x v="12"/>
    </i>
    <i r="1">
      <x v="14"/>
    </i>
    <i>
      <x v="3"/>
    </i>
    <i r="1">
      <x v="16"/>
    </i>
    <i r="1">
      <x v="19"/>
    </i>
    <i r="1">
      <x v="25"/>
    </i>
    <i r="1">
      <x v="27"/>
    </i>
    <i r="1">
      <x v="35"/>
    </i>
    <i t="grand">
      <x/>
    </i>
  </rowItems>
  <colFields count="1">
    <field x="-2"/>
  </colFields>
  <colItems count="5">
    <i>
      <x/>
    </i>
    <i i="1">
      <x v="1"/>
    </i>
    <i i="2">
      <x v="2"/>
    </i>
    <i i="3">
      <x v="3"/>
    </i>
    <i i="4">
      <x v="4"/>
    </i>
  </colItems>
  <pageFields count="2">
    <pageField fld="0" hier="-1"/>
    <pageField fld="1" hier="-1"/>
  </pageFields>
  <dataFields count="5">
    <dataField name="Estimated Total" fld="4" baseField="0" baseItem="0"/>
    <dataField name="Actual Total" fld="5" baseField="3" baseItem="16" numFmtId="165"/>
    <dataField name="Variance Total" fld="6" baseField="0" baseItem="0"/>
    <dataField name="Prior Year Total" fld="7" baseField="0" baseItem="0"/>
    <dataField name="Prior Year Variance Total" fld="8" baseField="0" baseItem="0"/>
  </dataFields>
  <formats count="1">
    <format dxfId="17">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Medium2" showRowHeaders="1" showColHeaders="1" showRowStripes="0" showColStripes="0" showLastColumn="1"/>
</pivotTableDefinition>
</file>

<file path=xl/pivotTables/pivotTable2.xml><?xml version="1.0" encoding="utf-8"?>
<pivotTableDefinition xmlns="http://schemas.openxmlformats.org/spreadsheetml/2006/main" name="BudgetReport" cacheId="0" applyNumberFormats="0" applyBorderFormats="0" applyFontFormats="0" applyPatternFormats="0" applyAlignmentFormats="0" applyWidthHeightFormats="1" dataCaption="Values" grandTotalCaption="Totals" updatedVersion="4" minRefreshableVersion="3" itemPrintTitles="1" createdVersion="4" indent="0" outline="1" outlineData="1" multipleFieldFilters="0" chartFormat="1">
  <location ref="A10:F15" firstHeaderRow="1" firstDataRow="2" firstDataCol="1" rowPageCount="2" colPageCount="1"/>
  <pivotFields count="9">
    <pivotField axis="axisPage" multipleItemSelectionAllowed="1" showAll="0">
      <items count="13">
        <item x="0"/>
        <item x="1"/>
        <item x="2"/>
        <item x="3"/>
        <item x="4"/>
        <item x="5"/>
        <item x="6"/>
        <item x="7"/>
        <item x="8"/>
        <item x="9"/>
        <item x="10"/>
        <item x="11"/>
        <item t="default"/>
      </items>
    </pivotField>
    <pivotField axis="axisPage" multipleItemSelectionAllowed="1" showAll="0">
      <items count="5">
        <item x="0"/>
        <item x="1"/>
        <item x="2"/>
        <item x="3"/>
        <item t="default"/>
      </items>
    </pivotField>
    <pivotField axis="axisRow" showAll="0">
      <items count="5">
        <item x="0"/>
        <item m="1" x="3"/>
        <item x="1"/>
        <item x="2"/>
        <item t="default"/>
      </items>
    </pivotField>
    <pivotField dataField="1" showAll="0" defaultSubtotal="0"/>
    <pivotField dataField="1" showAll="0"/>
    <pivotField dataField="1" numFmtId="165" showAll="0"/>
    <pivotField dataField="1" showAll="0"/>
    <pivotField dataField="1" showAll="0"/>
    <pivotField numFmtId="165" showAll="0"/>
  </pivotFields>
  <rowFields count="1">
    <field x="2"/>
  </rowFields>
  <rowItems count="4">
    <i>
      <x/>
    </i>
    <i>
      <x v="2"/>
    </i>
    <i>
      <x v="3"/>
    </i>
    <i t="grand">
      <x/>
    </i>
  </rowItems>
  <colFields count="1">
    <field x="-2"/>
  </colFields>
  <colItems count="5">
    <i>
      <x/>
    </i>
    <i i="1">
      <x v="1"/>
    </i>
    <i i="2">
      <x v="2"/>
    </i>
    <i i="3">
      <x v="3"/>
    </i>
    <i i="4">
      <x v="4"/>
    </i>
  </colItems>
  <pageFields count="2">
    <pageField fld="0" hier="-1"/>
    <pageField fld="1" hier="-1"/>
  </pageFields>
  <dataFields count="5">
    <dataField name="Estimated Total" fld="3" baseField="2" baseItem="0"/>
    <dataField name="Actual Total" fld="4" baseField="3" baseItem="16" numFmtId="165"/>
    <dataField name="Variance Total" fld="5" baseField="0" baseItem="0"/>
    <dataField name="Prior Year Total" fld="6" baseField="0" baseItem="0"/>
    <dataField name="Prior Year Variance Total" fld="7" baseField="0" baseItem="0"/>
  </dataFields>
  <formats count="1">
    <format dxfId="8">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Medium2" showRowHeaders="1" showColHeaders="1" showRowStripes="0" showColStripes="0" showLastColumn="1"/>
</pivotTableDefinition>
</file>

<file path=xl/tables/table1.xml><?xml version="1.0" encoding="utf-8"?>
<table xmlns="http://schemas.openxmlformats.org/spreadsheetml/2006/main" id="6" name="BudgetSummary" displayName="BudgetSummary" ref="A3:D6" totalsRowShown="0" headerRowDxfId="23" dataDxfId="22">
  <autoFilter ref="A3:D6"/>
  <tableColumns count="4">
    <tableColumn id="1" name="Budget Totals" dataDxfId="21"/>
    <tableColumn id="2" name="Estimated" dataDxfId="20">
      <calculatedColumnFormula>SUM(ExpenseDetails[Estimated])</calculatedColumnFormula>
    </tableColumn>
    <tableColumn id="3" name="Actual" dataDxfId="19">
      <calculatedColumnFormula>SUM(ExpenseDetails[Actual])</calculatedColumnFormula>
    </tableColumn>
    <tableColumn id="4" name="Difference" dataDxfId="18">
      <calculatedColumnFormula>BudgetSummary[[#This Row],[Actual]]-BudgetSummary[[#This Row],[Estimated]]</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7" name="Table7" displayName="Table7" ref="A3:B5" headerRowCount="0" totalsRowShown="0">
  <tableColumns count="2">
    <tableColumn id="1" name="Column1" headerRowDxfId="16"/>
    <tableColumn id="2" name="Column2" headerRowDxfId="15" dataDxfId="14"/>
  </tableColumns>
  <tableStyleInfo name="Budget 2" showFirstColumn="0" showLastColumn="0" showRowStripes="1" showColumnStripes="0"/>
</table>
</file>

<file path=xl/tables/table3.xml><?xml version="1.0" encoding="utf-8"?>
<table xmlns="http://schemas.openxmlformats.org/spreadsheetml/2006/main" id="1" name="ExpenseDetails" displayName="ExpenseDetails" ref="A1:J74" totalsRowShown="0">
  <autoFilter ref="A1:J74"/>
  <sortState ref="A2:F60">
    <sortCondition ref="B2:B60"/>
    <sortCondition ref="A2:A60"/>
  </sortState>
  <tableColumns count="10">
    <tableColumn id="2" name="Month"/>
    <tableColumn id="1" name="Qtr"/>
    <tableColumn id="7" name="Category"/>
    <tableColumn id="8" name="Line Item"/>
    <tableColumn id="3" name="Estimated" dataDxfId="13"/>
    <tableColumn id="4" name="Actual" dataDxfId="12"/>
    <tableColumn id="5" name="Variance" dataDxfId="11">
      <calculatedColumnFormula>ExpenseDetails[Estimated]-ExpenseDetails[Actual]</calculatedColumnFormula>
    </tableColumn>
    <tableColumn id="9" name="Prior Year" dataDxfId="10"/>
    <tableColumn id="10" name="Prior Year Variance" dataDxfId="9">
      <calculatedColumnFormula>ExpenseDetails[Prior Year]-ExpenseDetails[[#This Row],[Actual]]</calculatedColumnFormula>
    </tableColumn>
    <tableColumn id="6" name="Actual - Prior Overview">
      <calculatedColumnFormula>ExpenseDetails[[#This Row],[Prior Year Variance]]</calculatedColumnFormula>
    </tableColumn>
  </tableColumns>
  <tableStyleInfo name="TableStyleLight12" showFirstColumn="0" showLastColumn="0" showRowStripes="1" showColumnStripes="0"/>
</table>
</file>

<file path=xl/tables/table4.xml><?xml version="1.0" encoding="utf-8"?>
<table xmlns="http://schemas.openxmlformats.org/spreadsheetml/2006/main" id="8" name="Table8" displayName="Table8" ref="A3:B5" headerRowCount="0" totalsRowShown="0">
  <tableColumns count="2">
    <tableColumn id="1" name="Column1" headerRowDxfId="7"/>
    <tableColumn id="2" name="Column2" headerRowDxfId="6" dataDxfId="5"/>
  </tableColumns>
  <tableStyleInfo name="Budget 2" showFirstColumn="0" showLastColumn="0" showRowStripes="1" showColumnStripes="0"/>
</table>
</file>

<file path=xl/tables/table5.xml><?xml version="1.0" encoding="utf-8"?>
<table xmlns="http://schemas.openxmlformats.org/spreadsheetml/2006/main" id="3" name="IncomeDetails" displayName="IncomeDetails" ref="A1:I37" totalsRowShown="0">
  <autoFilter ref="A1:I37"/>
  <sortState ref="A2:F60">
    <sortCondition ref="B2:B60"/>
    <sortCondition ref="A2:A60"/>
  </sortState>
  <tableColumns count="9">
    <tableColumn id="2" name="Month"/>
    <tableColumn id="1" name="Qtr"/>
    <tableColumn id="8" name="Line Item"/>
    <tableColumn id="3" name="Estimated" dataDxfId="4"/>
    <tableColumn id="4" name="Actual" dataDxfId="3"/>
    <tableColumn id="5" name="Variance" dataDxfId="2">
      <calculatedColumnFormula>IncomeDetails[Actual]-IncomeDetails[[#This Row],[Estimated]]</calculatedColumnFormula>
    </tableColumn>
    <tableColumn id="9" name="Prior Year" dataDxfId="1"/>
    <tableColumn id="10" name="Prior Year Variance" dataDxfId="0">
      <calculatedColumnFormula>IncomeDetails[Actual]-IncomeDetails[Prior Year]</calculatedColumnFormula>
    </tableColumn>
    <tableColumn id="6" name="Actual - Prior Overview">
      <calculatedColumnFormula>IncomeDetails[[#This Row],[Prior Year Variance]]</calculatedColumnFormula>
    </tableColumn>
  </tableColumns>
  <tableStyleInfo name="TableStyleLight12" showFirstColumn="0" showLastColumn="0" showRowStripes="1" showColumnStripes="0"/>
</table>
</file>

<file path=xl/tables/table6.xml><?xml version="1.0" encoding="utf-8"?>
<table xmlns="http://schemas.openxmlformats.org/spreadsheetml/2006/main" id="2" name="BudgetLineItemLookup" displayName="BudgetLineItemLookup" ref="A1:A25" totalsRowShown="0">
  <autoFilter ref="A1:A25"/>
  <sortState ref="A2:A13">
    <sortCondition ref="A1:A13"/>
  </sortState>
  <tableColumns count="1">
    <tableColumn id="1" name="Budget Line Item Lookup"/>
  </tableColumns>
  <tableStyleInfo name="TableStyleMedium21" showFirstColumn="0" showLastColumn="0" showRowStripes="1" showColumnStripes="0"/>
</table>
</file>

<file path=xl/tables/table7.xml><?xml version="1.0" encoding="utf-8"?>
<table xmlns="http://schemas.openxmlformats.org/spreadsheetml/2006/main" id="9" name="BudgetCategoryLookup" displayName="BudgetCategoryLookup" ref="B1:B3" totalsRowShown="0">
  <autoFilter ref="B1:B3"/>
  <tableColumns count="1">
    <tableColumn id="1" name="Budget Category Lookup"/>
  </tableColumns>
  <tableStyleInfo name="TableStyleMedium21" showFirstColumn="0" showLastColumn="0" showRowStripes="1" showColumnStripes="0"/>
</table>
</file>

<file path=xl/tables/table8.xml><?xml version="1.0" encoding="utf-8"?>
<table xmlns="http://schemas.openxmlformats.org/spreadsheetml/2006/main" id="4" name="IncomeLookup" displayName="IncomeLookup" ref="C1:C4" totalsRowShown="0">
  <autoFilter ref="C1:C4"/>
  <tableColumns count="1">
    <tableColumn id="1" name="Income Line Item Lookup"/>
  </tableColumns>
  <tableStyleInfo name="TableStyleMedium2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djacency">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table" Target="../tables/table1.x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4" Type="http://schemas.openxmlformats.org/officeDocument/2006/relationships/comments" Target="../comments2.xml"/><Relationship Id="rId1" Type="http://schemas.openxmlformats.org/officeDocument/2006/relationships/pivotTable" Target="../pivotTables/pivotTable1.xml"/><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table" Target="../tables/table3.xml"/><Relationship Id="rId3"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4" Type="http://schemas.openxmlformats.org/officeDocument/2006/relationships/comments" Target="../comments4.xml"/><Relationship Id="rId1" Type="http://schemas.openxmlformats.org/officeDocument/2006/relationships/pivotTable" Target="../pivotTables/pivotTable2.xml"/><Relationship Id="rId2"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table" Target="../tables/table5.xml"/><Relationship Id="rId3"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4" Type="http://schemas.openxmlformats.org/officeDocument/2006/relationships/table" Target="../tables/table8.xml"/><Relationship Id="rId5" Type="http://schemas.openxmlformats.org/officeDocument/2006/relationships/comments" Target="../comments6.xml"/><Relationship Id="rId1" Type="http://schemas.openxmlformats.org/officeDocument/2006/relationships/vmlDrawing" Target="../drawings/vmlDrawing6.vml"/><Relationship Id="rId2"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E8"/>
  <sheetViews>
    <sheetView tabSelected="1" workbookViewId="0">
      <selection sqref="A1:D1"/>
    </sheetView>
  </sheetViews>
  <sheetFormatPr baseColWidth="10" defaultColWidth="8.83203125" defaultRowHeight="15" x14ac:dyDescent="0"/>
  <cols>
    <col min="1" max="1" width="19.1640625" customWidth="1"/>
    <col min="2" max="4" width="16.6640625" customWidth="1"/>
    <col min="5" max="5" width="23.1640625" customWidth="1"/>
    <col min="6" max="6" width="15" customWidth="1"/>
    <col min="7" max="7" width="23.33203125" customWidth="1"/>
    <col min="8" max="8" width="15.1640625" customWidth="1"/>
    <col min="9" max="9" width="15.6640625" customWidth="1"/>
    <col min="10" max="10" width="27.1640625" customWidth="1"/>
    <col min="11" max="11" width="15.1640625" customWidth="1"/>
    <col min="12" max="12" width="15.6640625" customWidth="1"/>
    <col min="13" max="13" width="27.1640625" customWidth="1"/>
    <col min="14" max="14" width="15.1640625" customWidth="1"/>
    <col min="15" max="15" width="15.6640625" customWidth="1"/>
    <col min="16" max="16" width="27.1640625" customWidth="1"/>
    <col min="17" max="17" width="15.1640625" customWidth="1"/>
    <col min="18" max="18" width="15.6640625" customWidth="1"/>
    <col min="19" max="19" width="27.1640625" customWidth="1"/>
    <col min="20" max="20" width="15.1640625" customWidth="1"/>
    <col min="21" max="21" width="15.6640625" customWidth="1"/>
    <col min="22" max="22" width="27.1640625" customWidth="1"/>
    <col min="23" max="23" width="15.1640625" customWidth="1"/>
    <col min="24" max="24" width="15.6640625" customWidth="1"/>
    <col min="25" max="25" width="27.1640625" customWidth="1"/>
    <col min="26" max="26" width="15.1640625" customWidth="1"/>
    <col min="27" max="27" width="15.6640625" customWidth="1"/>
    <col min="28" max="28" width="27.1640625" customWidth="1"/>
    <col min="29" max="29" width="15.1640625" customWidth="1"/>
    <col min="30" max="30" width="15.6640625" customWidth="1"/>
    <col min="31" max="31" width="27.1640625" customWidth="1"/>
    <col min="32" max="32" width="15.1640625" customWidth="1"/>
    <col min="33" max="33" width="15.6640625" customWidth="1"/>
    <col min="34" max="34" width="27.1640625" customWidth="1"/>
    <col min="35" max="35" width="15.1640625" customWidth="1"/>
    <col min="36" max="36" width="20.6640625" customWidth="1"/>
    <col min="37" max="37" width="32.1640625" customWidth="1"/>
    <col min="38" max="38" width="20.33203125" customWidth="1"/>
    <col min="39" max="39" width="19.83203125" bestFit="1" customWidth="1"/>
    <col min="40" max="40" width="27.1640625" bestFit="1" customWidth="1"/>
    <col min="41" max="41" width="15.1640625" customWidth="1"/>
    <col min="42" max="42" width="33.83203125" customWidth="1"/>
    <col min="43" max="43" width="22" customWidth="1"/>
    <col min="44" max="44" width="32.1640625" bestFit="1" customWidth="1"/>
    <col min="45" max="45" width="20.33203125" bestFit="1" customWidth="1"/>
    <col min="46" max="46" width="11.33203125" bestFit="1" customWidth="1"/>
  </cols>
  <sheetData>
    <row r="1" spans="1:5" ht="26" thickBot="1">
      <c r="A1" s="18" t="s">
        <v>65</v>
      </c>
      <c r="B1" s="18"/>
      <c r="C1" s="18"/>
      <c r="D1" s="18"/>
    </row>
    <row r="2" spans="1:5" ht="16" thickTop="1">
      <c r="B2" s="5"/>
    </row>
    <row r="3" spans="1:5" ht="18">
      <c r="A3" s="16" t="s">
        <v>69</v>
      </c>
      <c r="B3" s="16" t="s">
        <v>60</v>
      </c>
      <c r="C3" s="16" t="s">
        <v>2</v>
      </c>
      <c r="D3" s="16" t="s">
        <v>70</v>
      </c>
    </row>
    <row r="4" spans="1:5" ht="18">
      <c r="A4" s="16" t="s">
        <v>68</v>
      </c>
      <c r="B4" s="17">
        <f>SUM(IncomeDetails[Estimated])</f>
        <v>0</v>
      </c>
      <c r="C4" s="17">
        <f>SUM(IncomeDetails[Actual])</f>
        <v>0</v>
      </c>
      <c r="D4" s="17">
        <f>BudgetSummary[[#This Row],[Actual]]-BudgetSummary[[#This Row],[Estimated]]</f>
        <v>0</v>
      </c>
    </row>
    <row r="5" spans="1:5" ht="18">
      <c r="A5" s="16" t="s">
        <v>67</v>
      </c>
      <c r="B5" s="17">
        <f>SUM(ExpenseDetails[Estimated])</f>
        <v>20080</v>
      </c>
      <c r="C5" s="17">
        <f>SUM(ExpenseDetails[Actual])</f>
        <v>0</v>
      </c>
      <c r="D5" s="17">
        <f>BudgetSummary[[#This Row],[Estimated]]-BudgetSummary[[#This Row],[Actual]]</f>
        <v>20080</v>
      </c>
    </row>
    <row r="6" spans="1:5" ht="18">
      <c r="A6" s="16" t="s">
        <v>70</v>
      </c>
      <c r="B6" s="17">
        <f>B4-B5</f>
        <v>-20080</v>
      </c>
      <c r="C6" s="17">
        <f>C4-C5</f>
        <v>0</v>
      </c>
      <c r="D6" s="17">
        <f>BudgetSummary[[#This Row],[Actual]]-BudgetSummary[[#This Row],[Estimated]]</f>
        <v>20080</v>
      </c>
    </row>
    <row r="8" spans="1:5"/>
  </sheetData>
  <mergeCells count="1">
    <mergeCell ref="A1:D1"/>
  </mergeCells>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H21"/>
  <sheetViews>
    <sheetView topLeftCell="A3" workbookViewId="0">
      <selection activeCell="D28" sqref="D28"/>
    </sheetView>
  </sheetViews>
  <sheetFormatPr baseColWidth="10" defaultColWidth="8.83203125" defaultRowHeight="15" x14ac:dyDescent="0"/>
  <cols>
    <col min="1" max="1" width="28" customWidth="1"/>
    <col min="2" max="5" width="15.6640625" customWidth="1"/>
    <col min="6" max="6" width="22.1640625" customWidth="1"/>
    <col min="7" max="7" width="23.1640625" customWidth="1"/>
    <col min="8" max="8" width="15" customWidth="1"/>
    <col min="9" max="9" width="23.33203125" customWidth="1"/>
    <col min="10" max="10" width="15.1640625" customWidth="1"/>
    <col min="11" max="11" width="15.6640625" customWidth="1"/>
    <col min="12" max="12" width="27.1640625" customWidth="1"/>
    <col min="13" max="13" width="15.1640625" customWidth="1"/>
    <col min="14" max="14" width="15.6640625" customWidth="1"/>
    <col min="15" max="15" width="27.1640625" customWidth="1"/>
    <col min="16" max="16" width="15.1640625" customWidth="1"/>
    <col min="17" max="17" width="15.6640625" customWidth="1"/>
    <col min="18" max="18" width="27.1640625" customWidth="1"/>
    <col min="19" max="19" width="15.1640625" customWidth="1"/>
    <col min="20" max="20" width="15.6640625" customWidth="1"/>
    <col min="21" max="21" width="27.1640625" customWidth="1"/>
    <col min="22" max="22" width="15.1640625" customWidth="1"/>
    <col min="23" max="23" width="15.6640625" customWidth="1"/>
    <col min="24" max="24" width="27.1640625" customWidth="1"/>
    <col min="25" max="25" width="15.1640625" customWidth="1"/>
    <col min="26" max="26" width="15.6640625" customWidth="1"/>
    <col min="27" max="27" width="27.1640625" customWidth="1"/>
    <col min="28" max="28" width="15.1640625" customWidth="1"/>
    <col min="29" max="29" width="15.6640625" customWidth="1"/>
    <col min="30" max="30" width="27.1640625" customWidth="1"/>
    <col min="31" max="31" width="15.1640625" customWidth="1"/>
    <col min="32" max="32" width="15.6640625" customWidth="1"/>
    <col min="33" max="33" width="27.1640625" customWidth="1"/>
    <col min="34" max="34" width="15.1640625" customWidth="1"/>
    <col min="35" max="35" width="15.6640625" customWidth="1"/>
    <col min="36" max="36" width="27.1640625" customWidth="1"/>
    <col min="37" max="37" width="15.1640625" customWidth="1"/>
    <col min="38" max="38" width="20.6640625" customWidth="1"/>
    <col min="39" max="39" width="32.1640625" customWidth="1"/>
    <col min="40" max="40" width="20.33203125" customWidth="1"/>
    <col min="41" max="41" width="19.83203125" bestFit="1" customWidth="1"/>
    <col min="42" max="42" width="27.1640625" bestFit="1" customWidth="1"/>
    <col min="43" max="43" width="15.1640625" customWidth="1"/>
    <col min="44" max="44" width="33.83203125" customWidth="1"/>
    <col min="45" max="45" width="22" customWidth="1"/>
    <col min="46" max="46" width="32.1640625" bestFit="1" customWidth="1"/>
    <col min="47" max="47" width="20.33203125" bestFit="1" customWidth="1"/>
    <col min="48" max="48" width="11.33203125" bestFit="1" customWidth="1"/>
  </cols>
  <sheetData>
    <row r="1" spans="1:8" ht="26" thickBot="1">
      <c r="A1" s="18" t="s">
        <v>73</v>
      </c>
      <c r="B1" s="18"/>
      <c r="C1" s="18"/>
      <c r="D1" s="18"/>
      <c r="E1" s="18"/>
      <c r="F1" s="18"/>
      <c r="G1" s="18"/>
      <c r="H1" s="18"/>
    </row>
    <row r="2" spans="1:8" ht="16" thickTop="1"/>
    <row r="3" spans="1:8" ht="29">
      <c r="A3" s="9" t="s">
        <v>71</v>
      </c>
      <c r="B3" s="10">
        <f>SUM(ExpenseDetails[Estimated])</f>
        <v>20080</v>
      </c>
      <c r="E3" s="6"/>
      <c r="F3" s="6"/>
    </row>
    <row r="4" spans="1:8" ht="29">
      <c r="A4" s="9" t="s">
        <v>58</v>
      </c>
      <c r="B4" s="10">
        <f>SUM(ExpenseDetails[Actual])</f>
        <v>0</v>
      </c>
      <c r="E4" s="6"/>
      <c r="F4" s="6"/>
    </row>
    <row r="5" spans="1:8" ht="29">
      <c r="A5" s="9" t="s">
        <v>70</v>
      </c>
      <c r="B5" s="10">
        <f>B3-B4</f>
        <v>20080</v>
      </c>
      <c r="E5" s="6"/>
      <c r="F5" s="6"/>
    </row>
    <row r="7" spans="1:8">
      <c r="A7" s="2" t="s">
        <v>10</v>
      </c>
      <c r="B7" t="s">
        <v>11</v>
      </c>
    </row>
    <row r="8" spans="1:8">
      <c r="A8" s="2" t="s">
        <v>15</v>
      </c>
      <c r="B8" t="s">
        <v>11</v>
      </c>
    </row>
    <row r="10" spans="1:8">
      <c r="B10" s="2" t="s">
        <v>72</v>
      </c>
    </row>
    <row r="11" spans="1:8">
      <c r="A11" s="2" t="s">
        <v>12</v>
      </c>
      <c r="B11" t="s">
        <v>66</v>
      </c>
      <c r="C11" t="s">
        <v>18</v>
      </c>
      <c r="D11" t="s">
        <v>74</v>
      </c>
      <c r="E11" t="s">
        <v>75</v>
      </c>
      <c r="F11" t="s">
        <v>76</v>
      </c>
    </row>
    <row r="12" spans="1:8">
      <c r="A12" s="1" t="s">
        <v>20</v>
      </c>
      <c r="B12" s="13">
        <v>177946</v>
      </c>
      <c r="C12" s="13">
        <v>174534</v>
      </c>
      <c r="D12" s="13">
        <v>3412</v>
      </c>
      <c r="E12" s="13">
        <v>181136</v>
      </c>
      <c r="F12" s="13">
        <v>6602</v>
      </c>
    </row>
    <row r="13" spans="1:8">
      <c r="A13" s="4" t="s">
        <v>22</v>
      </c>
      <c r="B13" s="13">
        <v>90128</v>
      </c>
      <c r="C13" s="13">
        <v>84812</v>
      </c>
      <c r="D13" s="13">
        <v>5316</v>
      </c>
      <c r="E13" s="13">
        <v>87431</v>
      </c>
      <c r="F13" s="13">
        <v>2619</v>
      </c>
    </row>
    <row r="14" spans="1:8">
      <c r="A14" s="4" t="s">
        <v>24</v>
      </c>
      <c r="B14" s="13">
        <v>87818</v>
      </c>
      <c r="C14" s="13">
        <v>89722</v>
      </c>
      <c r="D14" s="13">
        <v>-1904</v>
      </c>
      <c r="E14" s="13">
        <v>93705</v>
      </c>
      <c r="F14" s="13">
        <v>3983</v>
      </c>
    </row>
    <row r="15" spans="1:8">
      <c r="A15" s="1" t="s">
        <v>21</v>
      </c>
      <c r="B15" s="13">
        <v>373382</v>
      </c>
      <c r="C15" s="13">
        <v>369050</v>
      </c>
      <c r="D15" s="13">
        <v>4332</v>
      </c>
      <c r="E15" s="13">
        <v>347452</v>
      </c>
      <c r="F15" s="13">
        <v>-21598</v>
      </c>
    </row>
    <row r="16" spans="1:8">
      <c r="A16" s="4" t="s">
        <v>26</v>
      </c>
      <c r="B16" s="13">
        <v>87259</v>
      </c>
      <c r="C16" s="13">
        <v>91738</v>
      </c>
      <c r="D16" s="13">
        <v>-4479</v>
      </c>
      <c r="E16" s="13">
        <v>95865</v>
      </c>
      <c r="F16" s="13">
        <v>4127</v>
      </c>
    </row>
    <row r="17" spans="1:6">
      <c r="A17" s="4" t="s">
        <v>29</v>
      </c>
      <c r="B17" s="13">
        <v>96141</v>
      </c>
      <c r="C17" s="13">
        <v>81995</v>
      </c>
      <c r="D17" s="13">
        <v>14146</v>
      </c>
      <c r="E17" s="13">
        <v>80426</v>
      </c>
      <c r="F17" s="13">
        <v>-1569</v>
      </c>
    </row>
    <row r="18" spans="1:6">
      <c r="A18" s="4" t="s">
        <v>35</v>
      </c>
      <c r="B18" s="13">
        <v>82747</v>
      </c>
      <c r="C18" s="13">
        <v>93837</v>
      </c>
      <c r="D18" s="13">
        <v>-11090</v>
      </c>
      <c r="E18" s="13">
        <v>85083</v>
      </c>
      <c r="F18" s="13">
        <v>-8754</v>
      </c>
    </row>
    <row r="19" spans="1:6">
      <c r="A19" s="4" t="s">
        <v>37</v>
      </c>
      <c r="B19" s="13">
        <v>98722</v>
      </c>
      <c r="C19" s="13">
        <v>95877</v>
      </c>
      <c r="D19" s="13">
        <v>2845</v>
      </c>
      <c r="E19" s="13">
        <v>77345</v>
      </c>
      <c r="F19" s="13">
        <v>-18532</v>
      </c>
    </row>
    <row r="20" spans="1:6">
      <c r="A20" s="4" t="s">
        <v>45</v>
      </c>
      <c r="B20" s="13">
        <v>8513</v>
      </c>
      <c r="C20" s="13">
        <v>5603</v>
      </c>
      <c r="D20" s="13">
        <v>2910</v>
      </c>
      <c r="E20" s="13">
        <v>8733</v>
      </c>
      <c r="F20" s="13">
        <v>3130</v>
      </c>
    </row>
    <row r="21" spans="1:6">
      <c r="A21" s="1" t="s">
        <v>56</v>
      </c>
      <c r="B21" s="13">
        <v>551328</v>
      </c>
      <c r="C21" s="13">
        <v>543584</v>
      </c>
      <c r="D21" s="13">
        <v>7744</v>
      </c>
      <c r="E21" s="13">
        <v>528588</v>
      </c>
      <c r="F21" s="13">
        <v>-14996</v>
      </c>
    </row>
  </sheetData>
  <mergeCells count="1">
    <mergeCell ref="A1:H1"/>
  </mergeCells>
  <pageMargins left="0.7" right="0.7" top="0.75" bottom="0.75" header="0.3" footer="0.3"/>
  <legacy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L74"/>
  <sheetViews>
    <sheetView topLeftCell="B1" workbookViewId="0">
      <selection activeCell="E32" sqref="E32"/>
    </sheetView>
  </sheetViews>
  <sheetFormatPr baseColWidth="10" defaultColWidth="8.83203125" defaultRowHeight="15" x14ac:dyDescent="0"/>
  <cols>
    <col min="1" max="1" width="17.1640625" customWidth="1"/>
    <col min="2" max="2" width="9.1640625" style="3" customWidth="1"/>
    <col min="3" max="3" width="15.1640625" customWidth="1"/>
    <col min="4" max="4" width="23.1640625" customWidth="1"/>
    <col min="5" max="6" width="11.1640625" customWidth="1"/>
    <col min="7" max="8" width="13.1640625" customWidth="1"/>
    <col min="9" max="9" width="20.1640625" customWidth="1"/>
    <col min="10" max="10" width="23.6640625" customWidth="1"/>
  </cols>
  <sheetData>
    <row r="1" spans="1:12">
      <c r="A1" s="7" t="s">
        <v>10</v>
      </c>
      <c r="B1" s="12" t="s">
        <v>15</v>
      </c>
      <c r="C1" s="7" t="s">
        <v>0</v>
      </c>
      <c r="D1" s="7" t="s">
        <v>8</v>
      </c>
      <c r="E1" s="7" t="s">
        <v>60</v>
      </c>
      <c r="F1" s="7" t="s">
        <v>2</v>
      </c>
      <c r="G1" s="7" t="s">
        <v>9</v>
      </c>
      <c r="H1" s="7" t="s">
        <v>13</v>
      </c>
      <c r="I1" s="7" t="s">
        <v>14</v>
      </c>
      <c r="J1" s="7" t="s">
        <v>19</v>
      </c>
    </row>
    <row r="2" spans="1:12">
      <c r="A2" s="7" t="s">
        <v>3</v>
      </c>
      <c r="B2" s="12" t="s">
        <v>16</v>
      </c>
      <c r="C2" s="7" t="s">
        <v>20</v>
      </c>
      <c r="D2" s="7" t="s">
        <v>22</v>
      </c>
      <c r="E2" s="11">
        <v>300</v>
      </c>
      <c r="F2" s="11"/>
      <c r="G2" s="11">
        <f>ExpenseDetails[Estimated]-ExpenseDetails[Actual]</f>
        <v>300</v>
      </c>
      <c r="H2" s="11"/>
      <c r="I2" s="11">
        <f>ExpenseDetails[Prior Year]-ExpenseDetails[[#This Row],[Actual]]</f>
        <v>0</v>
      </c>
      <c r="J2" s="8">
        <f>ExpenseDetails[[#This Row],[Prior Year Variance]]</f>
        <v>0</v>
      </c>
    </row>
    <row r="3" spans="1:12">
      <c r="A3" s="7" t="s">
        <v>3</v>
      </c>
      <c r="B3" s="12" t="s">
        <v>16</v>
      </c>
      <c r="C3" s="7" t="s">
        <v>20</v>
      </c>
      <c r="D3" s="7" t="s">
        <v>24</v>
      </c>
      <c r="E3" s="11">
        <v>350</v>
      </c>
      <c r="F3" s="11"/>
      <c r="G3" s="11">
        <f>ExpenseDetails[Estimated]-ExpenseDetails[Actual]</f>
        <v>350</v>
      </c>
      <c r="H3" s="11"/>
      <c r="I3" s="11">
        <f>ExpenseDetails[Prior Year]-ExpenseDetails[[#This Row],[Actual]]</f>
        <v>0</v>
      </c>
      <c r="J3" s="8">
        <f>ExpenseDetails[[#This Row],[Prior Year Variance]]</f>
        <v>0</v>
      </c>
    </row>
    <row r="4" spans="1:12">
      <c r="A4" s="7" t="s">
        <v>3</v>
      </c>
      <c r="B4" s="12" t="s">
        <v>16</v>
      </c>
      <c r="C4" s="7" t="s">
        <v>21</v>
      </c>
      <c r="D4" s="7" t="s">
        <v>26</v>
      </c>
      <c r="E4" s="11">
        <v>10</v>
      </c>
      <c r="F4" s="11"/>
      <c r="G4" s="11">
        <f>ExpenseDetails[Estimated]-ExpenseDetails[Actual]</f>
        <v>10</v>
      </c>
      <c r="H4" s="11"/>
      <c r="I4" s="11">
        <f>ExpenseDetails[Prior Year]-ExpenseDetails[[#This Row],[Actual]]</f>
        <v>0</v>
      </c>
      <c r="J4" s="8">
        <f>ExpenseDetails[[#This Row],[Prior Year Variance]]</f>
        <v>0</v>
      </c>
    </row>
    <row r="5" spans="1:12">
      <c r="A5" s="7" t="s">
        <v>3</v>
      </c>
      <c r="B5" s="12" t="s">
        <v>16</v>
      </c>
      <c r="C5" s="7" t="s">
        <v>21</v>
      </c>
      <c r="D5" s="7" t="s">
        <v>29</v>
      </c>
      <c r="E5" s="11">
        <v>10</v>
      </c>
      <c r="F5" s="11"/>
      <c r="G5" s="11">
        <f>ExpenseDetails[Estimated]-ExpenseDetails[Actual]</f>
        <v>10</v>
      </c>
      <c r="H5" s="11"/>
      <c r="I5" s="11">
        <f>ExpenseDetails[Prior Year]-ExpenseDetails[[#This Row],[Actual]]</f>
        <v>0</v>
      </c>
      <c r="J5" s="8">
        <f>ExpenseDetails[[#This Row],[Prior Year Variance]]</f>
        <v>0</v>
      </c>
    </row>
    <row r="6" spans="1:12">
      <c r="A6" s="7" t="s">
        <v>3</v>
      </c>
      <c r="B6" s="12" t="s">
        <v>16</v>
      </c>
      <c r="C6" s="7" t="s">
        <v>21</v>
      </c>
      <c r="D6" s="7" t="s">
        <v>35</v>
      </c>
      <c r="E6" s="11">
        <v>20</v>
      </c>
      <c r="F6" s="11"/>
      <c r="G6" s="11">
        <f>ExpenseDetails[Estimated]-ExpenseDetails[Actual]</f>
        <v>20</v>
      </c>
      <c r="H6" s="11"/>
      <c r="I6" s="11">
        <f>ExpenseDetails[Prior Year]-ExpenseDetails[[#This Row],[Actual]]</f>
        <v>0</v>
      </c>
      <c r="J6" s="8">
        <f>ExpenseDetails[[#This Row],[Prior Year Variance]]</f>
        <v>0</v>
      </c>
    </row>
    <row r="7" spans="1:12">
      <c r="A7" s="7" t="s">
        <v>3</v>
      </c>
      <c r="B7" s="12" t="s">
        <v>16</v>
      </c>
      <c r="C7" s="7" t="s">
        <v>21</v>
      </c>
      <c r="D7" s="7" t="s">
        <v>37</v>
      </c>
      <c r="E7" s="11">
        <v>2000</v>
      </c>
      <c r="F7" s="11"/>
      <c r="G7" s="11">
        <f>ExpenseDetails[Estimated]-ExpenseDetails[Actual]</f>
        <v>2000</v>
      </c>
      <c r="H7" s="11"/>
      <c r="I7" s="11">
        <f>ExpenseDetails[Prior Year]-ExpenseDetails[[#This Row],[Actual]]</f>
        <v>0</v>
      </c>
      <c r="J7" s="8">
        <f>ExpenseDetails[[#This Row],[Prior Year Variance]]</f>
        <v>0</v>
      </c>
    </row>
    <row r="8" spans="1:12">
      <c r="A8" s="7" t="s">
        <v>4</v>
      </c>
      <c r="B8" s="12" t="s">
        <v>16</v>
      </c>
      <c r="C8" s="7" t="s">
        <v>20</v>
      </c>
      <c r="D8" s="7" t="s">
        <v>22</v>
      </c>
      <c r="E8" s="11">
        <v>300</v>
      </c>
      <c r="F8" s="11"/>
      <c r="G8" s="11">
        <f>ExpenseDetails[Estimated]-ExpenseDetails[Actual]</f>
        <v>300</v>
      </c>
      <c r="H8" s="11"/>
      <c r="I8" s="11">
        <f>ExpenseDetails[Prior Year]-ExpenseDetails[[#This Row],[Actual]]</f>
        <v>0</v>
      </c>
      <c r="J8" s="8">
        <f>ExpenseDetails[[#This Row],[Prior Year Variance]]</f>
        <v>0</v>
      </c>
    </row>
    <row r="9" spans="1:12">
      <c r="A9" s="7" t="s">
        <v>4</v>
      </c>
      <c r="B9" s="12" t="s">
        <v>16</v>
      </c>
      <c r="C9" s="7" t="s">
        <v>20</v>
      </c>
      <c r="D9" s="7" t="s">
        <v>24</v>
      </c>
      <c r="E9" s="11">
        <v>350</v>
      </c>
      <c r="F9" s="11"/>
      <c r="G9" s="11">
        <f>ExpenseDetails[Estimated]-ExpenseDetails[Actual]</f>
        <v>350</v>
      </c>
      <c r="H9" s="11"/>
      <c r="I9" s="11">
        <f>ExpenseDetails[Prior Year]-ExpenseDetails[[#This Row],[Actual]]</f>
        <v>0</v>
      </c>
      <c r="J9" s="8">
        <f>ExpenseDetails[[#This Row],[Prior Year Variance]]</f>
        <v>0</v>
      </c>
    </row>
    <row r="10" spans="1:12">
      <c r="A10" s="7" t="s">
        <v>4</v>
      </c>
      <c r="B10" s="12" t="s">
        <v>16</v>
      </c>
      <c r="C10" s="7" t="s">
        <v>21</v>
      </c>
      <c r="D10" s="7" t="s">
        <v>26</v>
      </c>
      <c r="E10" s="11">
        <v>10</v>
      </c>
      <c r="F10" s="11"/>
      <c r="G10" s="11">
        <f>ExpenseDetails[Estimated]-ExpenseDetails[Actual]</f>
        <v>10</v>
      </c>
      <c r="H10" s="11"/>
      <c r="I10" s="11">
        <f>ExpenseDetails[Prior Year]-ExpenseDetails[[#This Row],[Actual]]</f>
        <v>0</v>
      </c>
      <c r="J10" s="8">
        <f>ExpenseDetails[[#This Row],[Prior Year Variance]]</f>
        <v>0</v>
      </c>
    </row>
    <row r="11" spans="1:12">
      <c r="A11" s="7" t="s">
        <v>4</v>
      </c>
      <c r="B11" s="12" t="s">
        <v>16</v>
      </c>
      <c r="C11" s="7" t="s">
        <v>21</v>
      </c>
      <c r="D11" s="7" t="s">
        <v>29</v>
      </c>
      <c r="E11" s="11">
        <v>10</v>
      </c>
      <c r="F11" s="11"/>
      <c r="G11" s="11">
        <f>ExpenseDetails[Estimated]-ExpenseDetails[Actual]</f>
        <v>10</v>
      </c>
      <c r="H11" s="11"/>
      <c r="I11" s="11">
        <f>ExpenseDetails[Prior Year]-ExpenseDetails[[#This Row],[Actual]]</f>
        <v>0</v>
      </c>
      <c r="J11" s="8">
        <f>ExpenseDetails[[#This Row],[Prior Year Variance]]</f>
        <v>0</v>
      </c>
    </row>
    <row r="12" spans="1:12">
      <c r="A12" s="7" t="s">
        <v>4</v>
      </c>
      <c r="B12" s="12" t="s">
        <v>16</v>
      </c>
      <c r="C12" s="7" t="s">
        <v>21</v>
      </c>
      <c r="D12" s="7" t="s">
        <v>35</v>
      </c>
      <c r="E12" s="11">
        <v>20</v>
      </c>
      <c r="F12" s="11"/>
      <c r="G12" s="11">
        <f>ExpenseDetails[Estimated]-ExpenseDetails[Actual]</f>
        <v>20</v>
      </c>
      <c r="H12" s="11"/>
      <c r="I12" s="11">
        <f>ExpenseDetails[Prior Year]-ExpenseDetails[[#This Row],[Actual]]</f>
        <v>0</v>
      </c>
      <c r="J12" s="8">
        <f>ExpenseDetails[[#This Row],[Prior Year Variance]]</f>
        <v>0</v>
      </c>
    </row>
    <row r="13" spans="1:12">
      <c r="A13" s="7" t="s">
        <v>4</v>
      </c>
      <c r="B13" s="12" t="s">
        <v>16</v>
      </c>
      <c r="C13" s="7" t="s">
        <v>21</v>
      </c>
      <c r="D13" s="7" t="s">
        <v>37</v>
      </c>
      <c r="E13" s="11">
        <v>1500</v>
      </c>
      <c r="F13" s="11"/>
      <c r="G13" s="11">
        <f>ExpenseDetails[Estimated]-ExpenseDetails[Actual]</f>
        <v>1500</v>
      </c>
      <c r="H13" s="11"/>
      <c r="I13" s="11">
        <f>ExpenseDetails[Prior Year]-ExpenseDetails[[#This Row],[Actual]]</f>
        <v>0</v>
      </c>
      <c r="J13" s="8">
        <f>ExpenseDetails[[#This Row],[Prior Year Variance]]</f>
        <v>0</v>
      </c>
    </row>
    <row r="14" spans="1:12">
      <c r="A14" s="7" t="s">
        <v>5</v>
      </c>
      <c r="B14" s="12" t="s">
        <v>16</v>
      </c>
      <c r="C14" s="7" t="s">
        <v>20</v>
      </c>
      <c r="D14" s="7" t="s">
        <v>22</v>
      </c>
      <c r="E14" s="11">
        <v>300</v>
      </c>
      <c r="F14" s="11"/>
      <c r="G14" s="11">
        <f>ExpenseDetails[Estimated]-ExpenseDetails[Actual]</f>
        <v>300</v>
      </c>
      <c r="H14" s="11"/>
      <c r="I14" s="11">
        <f>ExpenseDetails[Prior Year]-ExpenseDetails[[#This Row],[Actual]]</f>
        <v>0</v>
      </c>
      <c r="J14" s="8">
        <f>ExpenseDetails[[#This Row],[Prior Year Variance]]</f>
        <v>0</v>
      </c>
    </row>
    <row r="15" spans="1:12">
      <c r="A15" s="7" t="s">
        <v>5</v>
      </c>
      <c r="B15" s="12" t="s">
        <v>16</v>
      </c>
      <c r="C15" s="7" t="s">
        <v>20</v>
      </c>
      <c r="D15" s="7" t="s">
        <v>24</v>
      </c>
      <c r="E15" s="11">
        <v>350</v>
      </c>
      <c r="F15" s="11"/>
      <c r="G15" s="11">
        <f>ExpenseDetails[Estimated]-ExpenseDetails[Actual]</f>
        <v>350</v>
      </c>
      <c r="H15" s="11"/>
      <c r="I15" s="11">
        <f>ExpenseDetails[Prior Year]-ExpenseDetails[[#This Row],[Actual]]</f>
        <v>0</v>
      </c>
      <c r="J15" s="8">
        <f>ExpenseDetails[[#This Row],[Prior Year Variance]]</f>
        <v>0</v>
      </c>
    </row>
    <row r="16" spans="1:12">
      <c r="A16" s="7" t="s">
        <v>5</v>
      </c>
      <c r="B16" s="12" t="s">
        <v>16</v>
      </c>
      <c r="C16" s="7" t="s">
        <v>21</v>
      </c>
      <c r="D16" s="7" t="s">
        <v>26</v>
      </c>
      <c r="E16" s="11">
        <v>10</v>
      </c>
      <c r="F16" s="11"/>
      <c r="G16" s="11">
        <f>ExpenseDetails[Estimated]-ExpenseDetails[Actual]</f>
        <v>10</v>
      </c>
      <c r="H16" s="11"/>
      <c r="I16" s="11">
        <f>ExpenseDetails[Prior Year]-ExpenseDetails[[#This Row],[Actual]]</f>
        <v>0</v>
      </c>
      <c r="J16" s="8">
        <f>ExpenseDetails[[#This Row],[Prior Year Variance]]</f>
        <v>0</v>
      </c>
    </row>
    <row r="17" spans="1:10">
      <c r="A17" s="7" t="s">
        <v>5</v>
      </c>
      <c r="B17" s="12" t="s">
        <v>16</v>
      </c>
      <c r="C17" s="7" t="s">
        <v>21</v>
      </c>
      <c r="D17" s="7" t="s">
        <v>29</v>
      </c>
      <c r="E17" s="11">
        <v>10</v>
      </c>
      <c r="F17" s="11"/>
      <c r="G17" s="11">
        <f>ExpenseDetails[Estimated]-ExpenseDetails[Actual]</f>
        <v>10</v>
      </c>
      <c r="H17" s="11"/>
      <c r="I17" s="11">
        <f>ExpenseDetails[Prior Year]-ExpenseDetails[[#This Row],[Actual]]</f>
        <v>0</v>
      </c>
      <c r="J17" s="8">
        <f>ExpenseDetails[[#This Row],[Prior Year Variance]]</f>
        <v>0</v>
      </c>
    </row>
    <row r="18" spans="1:10">
      <c r="A18" s="7" t="s">
        <v>5</v>
      </c>
      <c r="B18" s="12" t="s">
        <v>16</v>
      </c>
      <c r="C18" s="7" t="s">
        <v>21</v>
      </c>
      <c r="D18" s="7" t="s">
        <v>35</v>
      </c>
      <c r="E18" s="11">
        <v>20</v>
      </c>
      <c r="F18" s="11"/>
      <c r="G18" s="11">
        <f>ExpenseDetails[Estimated]-ExpenseDetails[Actual]</f>
        <v>20</v>
      </c>
      <c r="H18" s="11"/>
      <c r="I18" s="11">
        <f>ExpenseDetails[Prior Year]-ExpenseDetails[[#This Row],[Actual]]</f>
        <v>0</v>
      </c>
      <c r="J18" s="8">
        <f>ExpenseDetails[[#This Row],[Prior Year Variance]]</f>
        <v>0</v>
      </c>
    </row>
    <row r="19" spans="1:10">
      <c r="A19" s="7" t="s">
        <v>5</v>
      </c>
      <c r="B19" s="12" t="s">
        <v>16</v>
      </c>
      <c r="C19" s="7" t="s">
        <v>21</v>
      </c>
      <c r="D19" s="7" t="s">
        <v>37</v>
      </c>
      <c r="E19" s="11">
        <v>1500</v>
      </c>
      <c r="F19" s="11"/>
      <c r="G19" s="11">
        <f>ExpenseDetails[Estimated]-ExpenseDetails[Actual]</f>
        <v>1500</v>
      </c>
      <c r="H19" s="11"/>
      <c r="I19" s="11">
        <f>ExpenseDetails[Prior Year]-ExpenseDetails[[#This Row],[Actual]]</f>
        <v>0</v>
      </c>
      <c r="J19" s="8">
        <f>ExpenseDetails[[#This Row],[Prior Year Variance]]</f>
        <v>0</v>
      </c>
    </row>
    <row r="20" spans="1:10">
      <c r="A20" s="7" t="s">
        <v>6</v>
      </c>
      <c r="B20" s="12" t="s">
        <v>17</v>
      </c>
      <c r="C20" s="7" t="s">
        <v>20</v>
      </c>
      <c r="D20" s="7" t="s">
        <v>22</v>
      </c>
      <c r="E20" s="11">
        <v>300</v>
      </c>
      <c r="F20" s="11"/>
      <c r="G20" s="11">
        <f>ExpenseDetails[Estimated]-ExpenseDetails[Actual]</f>
        <v>300</v>
      </c>
      <c r="H20" s="11"/>
      <c r="I20" s="11">
        <f>ExpenseDetails[Prior Year]-ExpenseDetails[[#This Row],[Actual]]</f>
        <v>0</v>
      </c>
      <c r="J20" s="8">
        <f>ExpenseDetails[[#This Row],[Prior Year Variance]]</f>
        <v>0</v>
      </c>
    </row>
    <row r="21" spans="1:10">
      <c r="A21" s="7" t="s">
        <v>6</v>
      </c>
      <c r="B21" s="12" t="s">
        <v>17</v>
      </c>
      <c r="C21" s="7" t="s">
        <v>20</v>
      </c>
      <c r="D21" s="7" t="s">
        <v>24</v>
      </c>
      <c r="E21" s="11">
        <v>350</v>
      </c>
      <c r="F21" s="11"/>
      <c r="G21" s="11">
        <f>ExpenseDetails[Estimated]-ExpenseDetails[Actual]</f>
        <v>350</v>
      </c>
      <c r="H21" s="11"/>
      <c r="I21" s="11">
        <f>ExpenseDetails[Prior Year]-ExpenseDetails[[#This Row],[Actual]]</f>
        <v>0</v>
      </c>
      <c r="J21" s="8">
        <f>ExpenseDetails[[#This Row],[Prior Year Variance]]</f>
        <v>0</v>
      </c>
    </row>
    <row r="22" spans="1:10">
      <c r="A22" s="7" t="s">
        <v>6</v>
      </c>
      <c r="B22" s="12" t="s">
        <v>17</v>
      </c>
      <c r="C22" s="7" t="s">
        <v>21</v>
      </c>
      <c r="D22" s="7" t="s">
        <v>26</v>
      </c>
      <c r="E22" s="11">
        <v>10</v>
      </c>
      <c r="F22" s="11"/>
      <c r="G22" s="11">
        <f>ExpenseDetails[Estimated]-ExpenseDetails[Actual]</f>
        <v>10</v>
      </c>
      <c r="H22" s="11"/>
      <c r="I22" s="11">
        <f>ExpenseDetails[Prior Year]-ExpenseDetails[[#This Row],[Actual]]</f>
        <v>0</v>
      </c>
      <c r="J22" s="8">
        <f>ExpenseDetails[[#This Row],[Prior Year Variance]]</f>
        <v>0</v>
      </c>
    </row>
    <row r="23" spans="1:10">
      <c r="A23" s="7" t="s">
        <v>6</v>
      </c>
      <c r="B23" s="12" t="s">
        <v>17</v>
      </c>
      <c r="C23" s="7" t="s">
        <v>21</v>
      </c>
      <c r="D23" s="7" t="s">
        <v>29</v>
      </c>
      <c r="E23" s="11">
        <v>10</v>
      </c>
      <c r="F23" s="11"/>
      <c r="G23" s="11">
        <f>ExpenseDetails[Estimated]-ExpenseDetails[Actual]</f>
        <v>10</v>
      </c>
      <c r="H23" s="11"/>
      <c r="I23" s="11">
        <f>ExpenseDetails[Prior Year]-ExpenseDetails[[#This Row],[Actual]]</f>
        <v>0</v>
      </c>
      <c r="J23" s="8">
        <f>ExpenseDetails[[#This Row],[Prior Year Variance]]</f>
        <v>0</v>
      </c>
    </row>
    <row r="24" spans="1:10">
      <c r="A24" s="7" t="s">
        <v>6</v>
      </c>
      <c r="B24" s="12" t="s">
        <v>17</v>
      </c>
      <c r="C24" s="7" t="s">
        <v>21</v>
      </c>
      <c r="D24" s="7" t="s">
        <v>35</v>
      </c>
      <c r="E24" s="11">
        <v>20</v>
      </c>
      <c r="F24" s="11"/>
      <c r="G24" s="11">
        <f>ExpenseDetails[Estimated]-ExpenseDetails[Actual]</f>
        <v>20</v>
      </c>
      <c r="H24" s="11"/>
      <c r="I24" s="11">
        <f>ExpenseDetails[Prior Year]-ExpenseDetails[[#This Row],[Actual]]</f>
        <v>0</v>
      </c>
      <c r="J24" s="8">
        <f>ExpenseDetails[[#This Row],[Prior Year Variance]]</f>
        <v>0</v>
      </c>
    </row>
    <row r="25" spans="1:10">
      <c r="A25" s="7" t="s">
        <v>6</v>
      </c>
      <c r="B25" s="12" t="s">
        <v>17</v>
      </c>
      <c r="C25" s="7" t="s">
        <v>21</v>
      </c>
      <c r="D25" s="7" t="s">
        <v>37</v>
      </c>
      <c r="E25" s="11">
        <v>1500</v>
      </c>
      <c r="F25" s="11"/>
      <c r="G25" s="11">
        <f>ExpenseDetails[Estimated]-ExpenseDetails[Actual]</f>
        <v>1500</v>
      </c>
      <c r="H25" s="11"/>
      <c r="I25" s="11">
        <f>ExpenseDetails[Prior Year]-ExpenseDetails[[#This Row],[Actual]]</f>
        <v>0</v>
      </c>
      <c r="J25" s="8">
        <f>ExpenseDetails[[#This Row],[Prior Year Variance]]</f>
        <v>0</v>
      </c>
    </row>
    <row r="26" spans="1:10">
      <c r="A26" s="7" t="s">
        <v>46</v>
      </c>
      <c r="B26" s="12" t="s">
        <v>17</v>
      </c>
      <c r="C26" s="7" t="s">
        <v>20</v>
      </c>
      <c r="D26" s="7" t="s">
        <v>22</v>
      </c>
      <c r="E26" s="11">
        <v>300</v>
      </c>
      <c r="F26" s="11"/>
      <c r="G26" s="11">
        <f>ExpenseDetails[Estimated]-ExpenseDetails[Actual]</f>
        <v>300</v>
      </c>
      <c r="H26" s="11"/>
      <c r="I26" s="11">
        <f>ExpenseDetails[Prior Year]-ExpenseDetails[[#This Row],[Actual]]</f>
        <v>0</v>
      </c>
      <c r="J26" s="8">
        <f>ExpenseDetails[[#This Row],[Prior Year Variance]]</f>
        <v>0</v>
      </c>
    </row>
    <row r="27" spans="1:10">
      <c r="A27" s="7" t="s">
        <v>46</v>
      </c>
      <c r="B27" s="12" t="s">
        <v>17</v>
      </c>
      <c r="C27" s="7" t="s">
        <v>20</v>
      </c>
      <c r="D27" s="7" t="s">
        <v>24</v>
      </c>
      <c r="E27" s="11">
        <v>350</v>
      </c>
      <c r="F27" s="11"/>
      <c r="G27" s="11">
        <f>ExpenseDetails[Estimated]-ExpenseDetails[Actual]</f>
        <v>350</v>
      </c>
      <c r="H27" s="11"/>
      <c r="I27" s="11">
        <f>ExpenseDetails[Prior Year]-ExpenseDetails[[#This Row],[Actual]]</f>
        <v>0</v>
      </c>
      <c r="J27" s="8">
        <f>ExpenseDetails[[#This Row],[Prior Year Variance]]</f>
        <v>0</v>
      </c>
    </row>
    <row r="28" spans="1:10">
      <c r="A28" s="7" t="s">
        <v>46</v>
      </c>
      <c r="B28" s="12" t="s">
        <v>17</v>
      </c>
      <c r="C28" s="7" t="s">
        <v>21</v>
      </c>
      <c r="D28" s="7" t="s">
        <v>26</v>
      </c>
      <c r="E28" s="11">
        <v>10</v>
      </c>
      <c r="F28" s="11"/>
      <c r="G28" s="11">
        <f>ExpenseDetails[Estimated]-ExpenseDetails[Actual]</f>
        <v>10</v>
      </c>
      <c r="H28" s="11"/>
      <c r="I28" s="11">
        <f>ExpenseDetails[Prior Year]-ExpenseDetails[[#This Row],[Actual]]</f>
        <v>0</v>
      </c>
      <c r="J28" s="8">
        <f>ExpenseDetails[[#This Row],[Prior Year Variance]]</f>
        <v>0</v>
      </c>
    </row>
    <row r="29" spans="1:10">
      <c r="A29" s="7" t="s">
        <v>46</v>
      </c>
      <c r="B29" s="12" t="s">
        <v>17</v>
      </c>
      <c r="C29" s="7" t="s">
        <v>21</v>
      </c>
      <c r="D29" s="7" t="s">
        <v>29</v>
      </c>
      <c r="E29" s="11">
        <v>10</v>
      </c>
      <c r="F29" s="11"/>
      <c r="G29" s="11">
        <f>ExpenseDetails[Estimated]-ExpenseDetails[Actual]</f>
        <v>10</v>
      </c>
      <c r="H29" s="11"/>
      <c r="I29" s="11">
        <f>ExpenseDetails[Prior Year]-ExpenseDetails[[#This Row],[Actual]]</f>
        <v>0</v>
      </c>
      <c r="J29" s="8">
        <f>ExpenseDetails[[#This Row],[Prior Year Variance]]</f>
        <v>0</v>
      </c>
    </row>
    <row r="30" spans="1:10">
      <c r="A30" s="7" t="s">
        <v>46</v>
      </c>
      <c r="B30" s="12" t="s">
        <v>17</v>
      </c>
      <c r="C30" s="7" t="s">
        <v>21</v>
      </c>
      <c r="D30" s="7" t="s">
        <v>35</v>
      </c>
      <c r="E30" s="11">
        <v>20</v>
      </c>
      <c r="F30" s="11"/>
      <c r="G30" s="11">
        <f>ExpenseDetails[Estimated]-ExpenseDetails[Actual]</f>
        <v>20</v>
      </c>
      <c r="H30" s="11"/>
      <c r="I30" s="11">
        <f>ExpenseDetails[Prior Year]-ExpenseDetails[[#This Row],[Actual]]</f>
        <v>0</v>
      </c>
      <c r="J30" s="8">
        <f>ExpenseDetails[[#This Row],[Prior Year Variance]]</f>
        <v>0</v>
      </c>
    </row>
    <row r="31" spans="1:10">
      <c r="A31" s="7" t="s">
        <v>46</v>
      </c>
      <c r="B31" s="12" t="s">
        <v>17</v>
      </c>
      <c r="C31" s="7" t="s">
        <v>21</v>
      </c>
      <c r="D31" s="7" t="s">
        <v>37</v>
      </c>
      <c r="E31" s="11">
        <v>1300</v>
      </c>
      <c r="F31" s="11"/>
      <c r="G31" s="11">
        <f>ExpenseDetails[Estimated]-ExpenseDetails[Actual]</f>
        <v>1300</v>
      </c>
      <c r="H31" s="11"/>
      <c r="I31" s="11">
        <f>ExpenseDetails[Prior Year]-ExpenseDetails[[#This Row],[Actual]]</f>
        <v>0</v>
      </c>
      <c r="J31" s="8">
        <f>ExpenseDetails[[#This Row],[Prior Year Variance]]</f>
        <v>0</v>
      </c>
    </row>
    <row r="32" spans="1:10">
      <c r="A32" s="7" t="s">
        <v>47</v>
      </c>
      <c r="B32" s="12" t="s">
        <v>17</v>
      </c>
      <c r="C32" s="7" t="s">
        <v>20</v>
      </c>
      <c r="D32" s="7" t="s">
        <v>22</v>
      </c>
      <c r="E32" s="11">
        <v>300</v>
      </c>
      <c r="F32" s="11"/>
      <c r="G32" s="11">
        <f>ExpenseDetails[Estimated]-ExpenseDetails[Actual]</f>
        <v>300</v>
      </c>
      <c r="H32" s="11"/>
      <c r="I32" s="11">
        <f>ExpenseDetails[Prior Year]-ExpenseDetails[[#This Row],[Actual]]</f>
        <v>0</v>
      </c>
      <c r="J32" s="8">
        <f>ExpenseDetails[[#This Row],[Prior Year Variance]]</f>
        <v>0</v>
      </c>
    </row>
    <row r="33" spans="1:10">
      <c r="A33" s="7" t="s">
        <v>47</v>
      </c>
      <c r="B33" s="12" t="s">
        <v>17</v>
      </c>
      <c r="C33" s="7" t="s">
        <v>20</v>
      </c>
      <c r="D33" s="7" t="s">
        <v>24</v>
      </c>
      <c r="E33" s="11">
        <v>350</v>
      </c>
      <c r="F33" s="11"/>
      <c r="G33" s="11">
        <f>ExpenseDetails[Estimated]-ExpenseDetails[Actual]</f>
        <v>350</v>
      </c>
      <c r="H33" s="11"/>
      <c r="I33" s="11">
        <f>ExpenseDetails[Prior Year]-ExpenseDetails[[#This Row],[Actual]]</f>
        <v>0</v>
      </c>
      <c r="J33" s="8">
        <f>ExpenseDetails[[#This Row],[Prior Year Variance]]</f>
        <v>0</v>
      </c>
    </row>
    <row r="34" spans="1:10">
      <c r="A34" s="7" t="s">
        <v>47</v>
      </c>
      <c r="B34" s="12" t="s">
        <v>17</v>
      </c>
      <c r="C34" s="7" t="s">
        <v>21</v>
      </c>
      <c r="D34" s="7" t="s">
        <v>26</v>
      </c>
      <c r="E34" s="11">
        <v>10</v>
      </c>
      <c r="F34" s="11"/>
      <c r="G34" s="11">
        <f>ExpenseDetails[Estimated]-ExpenseDetails[Actual]</f>
        <v>10</v>
      </c>
      <c r="H34" s="11"/>
      <c r="I34" s="11">
        <f>ExpenseDetails[Prior Year]-ExpenseDetails[[#This Row],[Actual]]</f>
        <v>0</v>
      </c>
      <c r="J34" s="8">
        <f>ExpenseDetails[[#This Row],[Prior Year Variance]]</f>
        <v>0</v>
      </c>
    </row>
    <row r="35" spans="1:10">
      <c r="A35" s="7" t="s">
        <v>47</v>
      </c>
      <c r="B35" s="12" t="s">
        <v>17</v>
      </c>
      <c r="C35" s="7" t="s">
        <v>21</v>
      </c>
      <c r="D35" s="7" t="s">
        <v>29</v>
      </c>
      <c r="E35" s="11">
        <v>10</v>
      </c>
      <c r="F35" s="11"/>
      <c r="G35" s="11">
        <f>ExpenseDetails[Estimated]-ExpenseDetails[Actual]</f>
        <v>10</v>
      </c>
      <c r="H35" s="11"/>
      <c r="I35" s="11">
        <f>ExpenseDetails[Prior Year]-ExpenseDetails[[#This Row],[Actual]]</f>
        <v>0</v>
      </c>
      <c r="J35" s="8">
        <f>ExpenseDetails[[#This Row],[Prior Year Variance]]</f>
        <v>0</v>
      </c>
    </row>
    <row r="36" spans="1:10">
      <c r="A36" s="7" t="s">
        <v>47</v>
      </c>
      <c r="B36" s="12" t="s">
        <v>17</v>
      </c>
      <c r="C36" s="7" t="s">
        <v>21</v>
      </c>
      <c r="D36" s="7" t="s">
        <v>35</v>
      </c>
      <c r="E36" s="11">
        <v>20</v>
      </c>
      <c r="F36" s="11"/>
      <c r="G36" s="11">
        <f>ExpenseDetails[Estimated]-ExpenseDetails[Actual]</f>
        <v>20</v>
      </c>
      <c r="H36" s="11"/>
      <c r="I36" s="11">
        <f>ExpenseDetails[Prior Year]-ExpenseDetails[[#This Row],[Actual]]</f>
        <v>0</v>
      </c>
      <c r="J36" s="8">
        <f>ExpenseDetails[[#This Row],[Prior Year Variance]]</f>
        <v>0</v>
      </c>
    </row>
    <row r="37" spans="1:10">
      <c r="A37" s="7" t="s">
        <v>47</v>
      </c>
      <c r="B37" s="12" t="s">
        <v>17</v>
      </c>
      <c r="C37" s="7" t="s">
        <v>21</v>
      </c>
      <c r="D37" s="7" t="s">
        <v>37</v>
      </c>
      <c r="E37" s="11">
        <v>500</v>
      </c>
      <c r="F37" s="11"/>
      <c r="G37" s="11">
        <f>ExpenseDetails[Estimated]-ExpenseDetails[Actual]</f>
        <v>500</v>
      </c>
      <c r="H37" s="11"/>
      <c r="I37" s="11">
        <f>ExpenseDetails[Prior Year]-ExpenseDetails[[#This Row],[Actual]]</f>
        <v>0</v>
      </c>
      <c r="J37" s="8">
        <f>ExpenseDetails[[#This Row],[Prior Year Variance]]</f>
        <v>0</v>
      </c>
    </row>
    <row r="38" spans="1:10">
      <c r="A38" s="7" t="s">
        <v>47</v>
      </c>
      <c r="B38" s="12" t="s">
        <v>17</v>
      </c>
      <c r="C38" s="7" t="s">
        <v>21</v>
      </c>
      <c r="D38" s="7" t="s">
        <v>45</v>
      </c>
      <c r="E38" s="11">
        <v>500</v>
      </c>
      <c r="F38" s="11"/>
      <c r="G38" s="11">
        <f>ExpenseDetails[Estimated]-ExpenseDetails[Actual]</f>
        <v>500</v>
      </c>
      <c r="H38" s="11"/>
      <c r="I38" s="11">
        <f>ExpenseDetails[Prior Year]-ExpenseDetails[[#This Row],[Actual]]</f>
        <v>0</v>
      </c>
      <c r="J38" s="8">
        <f>ExpenseDetails[[#This Row],[Prior Year Variance]]</f>
        <v>0</v>
      </c>
    </row>
    <row r="39" spans="1:10">
      <c r="A39" s="7" t="s">
        <v>48</v>
      </c>
      <c r="B39" s="12" t="s">
        <v>54</v>
      </c>
      <c r="C39" s="7" t="s">
        <v>20</v>
      </c>
      <c r="D39" s="7" t="s">
        <v>22</v>
      </c>
      <c r="E39" s="11">
        <v>300</v>
      </c>
      <c r="F39" s="11"/>
      <c r="G39" s="11">
        <f>ExpenseDetails[Estimated]-ExpenseDetails[Actual]</f>
        <v>300</v>
      </c>
      <c r="H39" s="11"/>
      <c r="I39" s="11">
        <f>ExpenseDetails[Prior Year]-ExpenseDetails[[#This Row],[Actual]]</f>
        <v>0</v>
      </c>
      <c r="J39" s="8">
        <f>ExpenseDetails[[#This Row],[Prior Year Variance]]</f>
        <v>0</v>
      </c>
    </row>
    <row r="40" spans="1:10">
      <c r="A40" s="7" t="s">
        <v>48</v>
      </c>
      <c r="B40" s="12" t="s">
        <v>54</v>
      </c>
      <c r="C40" s="7" t="s">
        <v>20</v>
      </c>
      <c r="D40" s="7" t="s">
        <v>24</v>
      </c>
      <c r="E40" s="11">
        <v>350</v>
      </c>
      <c r="F40" s="11"/>
      <c r="G40" s="11">
        <f>ExpenseDetails[Estimated]-ExpenseDetails[Actual]</f>
        <v>350</v>
      </c>
      <c r="H40" s="11"/>
      <c r="I40" s="11">
        <f>ExpenseDetails[Prior Year]-ExpenseDetails[[#This Row],[Actual]]</f>
        <v>0</v>
      </c>
      <c r="J40" s="8">
        <f>ExpenseDetails[[#This Row],[Prior Year Variance]]</f>
        <v>0</v>
      </c>
    </row>
    <row r="41" spans="1:10">
      <c r="A41" s="7" t="s">
        <v>48</v>
      </c>
      <c r="B41" s="12" t="s">
        <v>54</v>
      </c>
      <c r="C41" s="7" t="s">
        <v>21</v>
      </c>
      <c r="D41" s="7" t="s">
        <v>26</v>
      </c>
      <c r="E41" s="11">
        <v>10</v>
      </c>
      <c r="F41" s="11"/>
      <c r="G41" s="11">
        <f>ExpenseDetails[Estimated]-ExpenseDetails[Actual]</f>
        <v>10</v>
      </c>
      <c r="H41" s="11"/>
      <c r="I41" s="11">
        <f>ExpenseDetails[Prior Year]-ExpenseDetails[[#This Row],[Actual]]</f>
        <v>0</v>
      </c>
      <c r="J41" s="8">
        <f>ExpenseDetails[[#This Row],[Prior Year Variance]]</f>
        <v>0</v>
      </c>
    </row>
    <row r="42" spans="1:10">
      <c r="A42" s="7" t="s">
        <v>48</v>
      </c>
      <c r="B42" s="12" t="s">
        <v>54</v>
      </c>
      <c r="C42" s="7" t="s">
        <v>21</v>
      </c>
      <c r="D42" s="7" t="s">
        <v>29</v>
      </c>
      <c r="E42" s="11">
        <v>10</v>
      </c>
      <c r="F42" s="11"/>
      <c r="G42" s="11">
        <f>ExpenseDetails[Estimated]-ExpenseDetails[Actual]</f>
        <v>10</v>
      </c>
      <c r="H42" s="11"/>
      <c r="I42" s="11">
        <f>ExpenseDetails[Prior Year]-ExpenseDetails[[#This Row],[Actual]]</f>
        <v>0</v>
      </c>
      <c r="J42" s="8">
        <f>ExpenseDetails[[#This Row],[Prior Year Variance]]</f>
        <v>0</v>
      </c>
    </row>
    <row r="43" spans="1:10">
      <c r="A43" s="7" t="s">
        <v>48</v>
      </c>
      <c r="B43" s="12" t="s">
        <v>54</v>
      </c>
      <c r="C43" s="7" t="s">
        <v>21</v>
      </c>
      <c r="D43" s="7" t="s">
        <v>35</v>
      </c>
      <c r="E43" s="11">
        <v>20</v>
      </c>
      <c r="F43" s="11"/>
      <c r="G43" s="11">
        <f>ExpenseDetails[Estimated]-ExpenseDetails[Actual]</f>
        <v>20</v>
      </c>
      <c r="H43" s="11"/>
      <c r="I43" s="11">
        <f>ExpenseDetails[Prior Year]-ExpenseDetails[[#This Row],[Actual]]</f>
        <v>0</v>
      </c>
      <c r="J43" s="8">
        <f>ExpenseDetails[[#This Row],[Prior Year Variance]]</f>
        <v>0</v>
      </c>
    </row>
    <row r="44" spans="1:10">
      <c r="A44" s="7" t="s">
        <v>48</v>
      </c>
      <c r="B44" s="12" t="s">
        <v>54</v>
      </c>
      <c r="C44" s="7" t="s">
        <v>21</v>
      </c>
      <c r="D44" s="7" t="s">
        <v>37</v>
      </c>
      <c r="E44" s="11">
        <v>500</v>
      </c>
      <c r="F44" s="11"/>
      <c r="G44" s="11">
        <f>ExpenseDetails[Estimated]-ExpenseDetails[Actual]</f>
        <v>500</v>
      </c>
      <c r="H44" s="11"/>
      <c r="I44" s="11">
        <f>ExpenseDetails[Prior Year]-ExpenseDetails[[#This Row],[Actual]]</f>
        <v>0</v>
      </c>
      <c r="J44" s="8">
        <f>ExpenseDetails[[#This Row],[Prior Year Variance]]</f>
        <v>0</v>
      </c>
    </row>
    <row r="45" spans="1:10">
      <c r="A45" s="7" t="s">
        <v>49</v>
      </c>
      <c r="B45" s="12" t="s">
        <v>54</v>
      </c>
      <c r="C45" s="7" t="s">
        <v>20</v>
      </c>
      <c r="D45" s="7" t="s">
        <v>22</v>
      </c>
      <c r="E45" s="11">
        <v>300</v>
      </c>
      <c r="F45" s="11"/>
      <c r="G45" s="11">
        <f>ExpenseDetails[Estimated]-ExpenseDetails[Actual]</f>
        <v>300</v>
      </c>
      <c r="H45" s="11"/>
      <c r="I45" s="11">
        <f>ExpenseDetails[Prior Year]-ExpenseDetails[[#This Row],[Actual]]</f>
        <v>0</v>
      </c>
      <c r="J45" s="8">
        <f>ExpenseDetails[[#This Row],[Prior Year Variance]]</f>
        <v>0</v>
      </c>
    </row>
    <row r="46" spans="1:10">
      <c r="A46" s="7" t="s">
        <v>49</v>
      </c>
      <c r="B46" s="12" t="s">
        <v>54</v>
      </c>
      <c r="C46" s="7" t="s">
        <v>20</v>
      </c>
      <c r="D46" s="7" t="s">
        <v>24</v>
      </c>
      <c r="E46" s="11">
        <v>350</v>
      </c>
      <c r="F46" s="11"/>
      <c r="G46" s="11">
        <f>ExpenseDetails[Estimated]-ExpenseDetails[Actual]</f>
        <v>350</v>
      </c>
      <c r="H46" s="11"/>
      <c r="I46" s="11">
        <f>ExpenseDetails[Prior Year]-ExpenseDetails[[#This Row],[Actual]]</f>
        <v>0</v>
      </c>
      <c r="J46" s="8">
        <f>ExpenseDetails[[#This Row],[Prior Year Variance]]</f>
        <v>0</v>
      </c>
    </row>
    <row r="47" spans="1:10">
      <c r="A47" s="7" t="s">
        <v>49</v>
      </c>
      <c r="B47" s="12" t="s">
        <v>54</v>
      </c>
      <c r="C47" s="7" t="s">
        <v>21</v>
      </c>
      <c r="D47" s="7" t="s">
        <v>26</v>
      </c>
      <c r="E47" s="11">
        <v>10</v>
      </c>
      <c r="F47" s="11"/>
      <c r="G47" s="11">
        <f>ExpenseDetails[Estimated]-ExpenseDetails[Actual]</f>
        <v>10</v>
      </c>
      <c r="H47" s="11"/>
      <c r="I47" s="11">
        <f>ExpenseDetails[Prior Year]-ExpenseDetails[[#This Row],[Actual]]</f>
        <v>0</v>
      </c>
      <c r="J47" s="8">
        <f>ExpenseDetails[[#This Row],[Prior Year Variance]]</f>
        <v>0</v>
      </c>
    </row>
    <row r="48" spans="1:10">
      <c r="A48" s="7" t="s">
        <v>49</v>
      </c>
      <c r="B48" s="12" t="s">
        <v>54</v>
      </c>
      <c r="C48" s="7" t="s">
        <v>21</v>
      </c>
      <c r="D48" s="7" t="s">
        <v>29</v>
      </c>
      <c r="E48" s="11">
        <v>10</v>
      </c>
      <c r="F48" s="11"/>
      <c r="G48" s="11">
        <f>ExpenseDetails[Estimated]-ExpenseDetails[Actual]</f>
        <v>10</v>
      </c>
      <c r="H48" s="11"/>
      <c r="I48" s="11">
        <f>ExpenseDetails[Prior Year]-ExpenseDetails[[#This Row],[Actual]]</f>
        <v>0</v>
      </c>
      <c r="J48" s="8">
        <f>ExpenseDetails[[#This Row],[Prior Year Variance]]</f>
        <v>0</v>
      </c>
    </row>
    <row r="49" spans="1:10">
      <c r="A49" s="7" t="s">
        <v>49</v>
      </c>
      <c r="B49" s="12" t="s">
        <v>54</v>
      </c>
      <c r="C49" s="7" t="s">
        <v>21</v>
      </c>
      <c r="D49" s="7" t="s">
        <v>35</v>
      </c>
      <c r="E49" s="11">
        <v>20</v>
      </c>
      <c r="F49" s="11"/>
      <c r="G49" s="11">
        <f>ExpenseDetails[Estimated]-ExpenseDetails[Actual]</f>
        <v>20</v>
      </c>
      <c r="H49" s="11"/>
      <c r="I49" s="11">
        <f>ExpenseDetails[Prior Year]-ExpenseDetails[[#This Row],[Actual]]</f>
        <v>0</v>
      </c>
      <c r="J49" s="8">
        <f>ExpenseDetails[[#This Row],[Prior Year Variance]]</f>
        <v>0</v>
      </c>
    </row>
    <row r="50" spans="1:10">
      <c r="A50" s="7" t="s">
        <v>49</v>
      </c>
      <c r="B50" s="12" t="s">
        <v>54</v>
      </c>
      <c r="C50" s="7" t="s">
        <v>21</v>
      </c>
      <c r="D50" s="7" t="s">
        <v>37</v>
      </c>
      <c r="E50" s="11">
        <v>500</v>
      </c>
      <c r="F50" s="11"/>
      <c r="G50" s="11">
        <f>ExpenseDetails[Estimated]-ExpenseDetails[Actual]</f>
        <v>500</v>
      </c>
      <c r="H50" s="11"/>
      <c r="I50" s="11">
        <f>ExpenseDetails[Prior Year]-ExpenseDetails[[#This Row],[Actual]]</f>
        <v>0</v>
      </c>
      <c r="J50" s="8">
        <f>ExpenseDetails[[#This Row],[Prior Year Variance]]</f>
        <v>0</v>
      </c>
    </row>
    <row r="51" spans="1:10">
      <c r="A51" s="7" t="s">
        <v>50</v>
      </c>
      <c r="B51" s="12" t="s">
        <v>54</v>
      </c>
      <c r="C51" s="7" t="s">
        <v>20</v>
      </c>
      <c r="D51" s="7" t="s">
        <v>22</v>
      </c>
      <c r="E51" s="11">
        <v>300</v>
      </c>
      <c r="F51" s="11"/>
      <c r="G51" s="11">
        <f>ExpenseDetails[Estimated]-ExpenseDetails[Actual]</f>
        <v>300</v>
      </c>
      <c r="H51" s="11"/>
      <c r="I51" s="11">
        <f>ExpenseDetails[Prior Year]-ExpenseDetails[[#This Row],[Actual]]</f>
        <v>0</v>
      </c>
      <c r="J51" s="8">
        <f>ExpenseDetails[[#This Row],[Prior Year Variance]]</f>
        <v>0</v>
      </c>
    </row>
    <row r="52" spans="1:10">
      <c r="A52" s="7" t="s">
        <v>50</v>
      </c>
      <c r="B52" s="12" t="s">
        <v>54</v>
      </c>
      <c r="C52" s="7" t="s">
        <v>20</v>
      </c>
      <c r="D52" s="7" t="s">
        <v>24</v>
      </c>
      <c r="E52" s="11">
        <v>350</v>
      </c>
      <c r="F52" s="11"/>
      <c r="G52" s="11">
        <f>ExpenseDetails[Estimated]-ExpenseDetails[Actual]</f>
        <v>350</v>
      </c>
      <c r="H52" s="11"/>
      <c r="I52" s="11">
        <f>ExpenseDetails[Prior Year]-ExpenseDetails[[#This Row],[Actual]]</f>
        <v>0</v>
      </c>
      <c r="J52" s="8">
        <f>ExpenseDetails[[#This Row],[Prior Year Variance]]</f>
        <v>0</v>
      </c>
    </row>
    <row r="53" spans="1:10">
      <c r="A53" s="7" t="s">
        <v>50</v>
      </c>
      <c r="B53" s="12" t="s">
        <v>54</v>
      </c>
      <c r="C53" s="7" t="s">
        <v>21</v>
      </c>
      <c r="D53" s="7" t="s">
        <v>26</v>
      </c>
      <c r="E53" s="11">
        <v>10</v>
      </c>
      <c r="F53" s="11"/>
      <c r="G53" s="11">
        <f>ExpenseDetails[Estimated]-ExpenseDetails[Actual]</f>
        <v>10</v>
      </c>
      <c r="H53" s="11"/>
      <c r="I53" s="11">
        <f>ExpenseDetails[Prior Year]-ExpenseDetails[[#This Row],[Actual]]</f>
        <v>0</v>
      </c>
      <c r="J53" s="8">
        <f>ExpenseDetails[[#This Row],[Prior Year Variance]]</f>
        <v>0</v>
      </c>
    </row>
    <row r="54" spans="1:10">
      <c r="A54" s="7" t="s">
        <v>50</v>
      </c>
      <c r="B54" s="12" t="s">
        <v>54</v>
      </c>
      <c r="C54" s="7" t="s">
        <v>21</v>
      </c>
      <c r="D54" s="7" t="s">
        <v>29</v>
      </c>
      <c r="E54" s="11">
        <v>10</v>
      </c>
      <c r="F54" s="11"/>
      <c r="G54" s="11">
        <f>ExpenseDetails[Estimated]-ExpenseDetails[Actual]</f>
        <v>10</v>
      </c>
      <c r="H54" s="11"/>
      <c r="I54" s="11">
        <f>ExpenseDetails[Prior Year]-ExpenseDetails[[#This Row],[Actual]]</f>
        <v>0</v>
      </c>
      <c r="J54" s="8">
        <f>ExpenseDetails[[#This Row],[Prior Year Variance]]</f>
        <v>0</v>
      </c>
    </row>
    <row r="55" spans="1:10">
      <c r="A55" s="7" t="s">
        <v>50</v>
      </c>
      <c r="B55" s="12" t="s">
        <v>54</v>
      </c>
      <c r="C55" s="7" t="s">
        <v>21</v>
      </c>
      <c r="D55" s="7" t="s">
        <v>35</v>
      </c>
      <c r="E55" s="11">
        <v>20</v>
      </c>
      <c r="F55" s="11"/>
      <c r="G55" s="11">
        <f>ExpenseDetails[Estimated]-ExpenseDetails[Actual]</f>
        <v>20</v>
      </c>
      <c r="H55" s="11"/>
      <c r="I55" s="11">
        <f>ExpenseDetails[Prior Year]-ExpenseDetails[[#This Row],[Actual]]</f>
        <v>0</v>
      </c>
      <c r="J55" s="8">
        <f>ExpenseDetails[[#This Row],[Prior Year Variance]]</f>
        <v>0</v>
      </c>
    </row>
    <row r="56" spans="1:10">
      <c r="A56" s="7" t="s">
        <v>50</v>
      </c>
      <c r="B56" s="12" t="s">
        <v>54</v>
      </c>
      <c r="C56" s="7" t="s">
        <v>21</v>
      </c>
      <c r="D56" s="7" t="s">
        <v>37</v>
      </c>
      <c r="E56" s="11">
        <v>500</v>
      </c>
      <c r="F56" s="11"/>
      <c r="G56" s="11">
        <f>ExpenseDetails[Estimated]-ExpenseDetails[Actual]</f>
        <v>500</v>
      </c>
      <c r="H56" s="11"/>
      <c r="I56" s="11">
        <f>ExpenseDetails[Prior Year]-ExpenseDetails[[#This Row],[Actual]]</f>
        <v>0</v>
      </c>
      <c r="J56" s="8">
        <f>ExpenseDetails[[#This Row],[Prior Year Variance]]</f>
        <v>0</v>
      </c>
    </row>
    <row r="57" spans="1:10">
      <c r="A57" s="7" t="s">
        <v>51</v>
      </c>
      <c r="B57" s="12" t="s">
        <v>55</v>
      </c>
      <c r="C57" s="7" t="s">
        <v>20</v>
      </c>
      <c r="D57" s="7" t="s">
        <v>22</v>
      </c>
      <c r="E57" s="11">
        <v>300</v>
      </c>
      <c r="F57" s="11"/>
      <c r="G57" s="11">
        <f>ExpenseDetails[Estimated]-ExpenseDetails[Actual]</f>
        <v>300</v>
      </c>
      <c r="H57" s="11"/>
      <c r="I57" s="11">
        <f>ExpenseDetails[Prior Year]-ExpenseDetails[[#This Row],[Actual]]</f>
        <v>0</v>
      </c>
      <c r="J57" s="8">
        <f>ExpenseDetails[[#This Row],[Prior Year Variance]]</f>
        <v>0</v>
      </c>
    </row>
    <row r="58" spans="1:10">
      <c r="A58" s="7" t="s">
        <v>51</v>
      </c>
      <c r="B58" s="12" t="s">
        <v>55</v>
      </c>
      <c r="C58" s="7" t="s">
        <v>20</v>
      </c>
      <c r="D58" s="7" t="s">
        <v>24</v>
      </c>
      <c r="E58" s="11">
        <v>350</v>
      </c>
      <c r="F58" s="11"/>
      <c r="G58" s="11">
        <f>ExpenseDetails[Estimated]-ExpenseDetails[Actual]</f>
        <v>350</v>
      </c>
      <c r="H58" s="11"/>
      <c r="I58" s="11">
        <f>ExpenseDetails[Prior Year]-ExpenseDetails[[#This Row],[Actual]]</f>
        <v>0</v>
      </c>
      <c r="J58" s="8">
        <f>ExpenseDetails[[#This Row],[Prior Year Variance]]</f>
        <v>0</v>
      </c>
    </row>
    <row r="59" spans="1:10">
      <c r="A59" s="7" t="s">
        <v>51</v>
      </c>
      <c r="B59" s="12" t="s">
        <v>55</v>
      </c>
      <c r="C59" s="7" t="s">
        <v>21</v>
      </c>
      <c r="D59" s="7" t="s">
        <v>26</v>
      </c>
      <c r="E59" s="11">
        <v>10</v>
      </c>
      <c r="F59" s="11"/>
      <c r="G59" s="11">
        <f>ExpenseDetails[Estimated]-ExpenseDetails[Actual]</f>
        <v>10</v>
      </c>
      <c r="H59" s="11"/>
      <c r="I59" s="11">
        <f>ExpenseDetails[Prior Year]-ExpenseDetails[[#This Row],[Actual]]</f>
        <v>0</v>
      </c>
      <c r="J59" s="8">
        <f>ExpenseDetails[[#This Row],[Prior Year Variance]]</f>
        <v>0</v>
      </c>
    </row>
    <row r="60" spans="1:10">
      <c r="A60" s="7" t="s">
        <v>51</v>
      </c>
      <c r="B60" s="12" t="s">
        <v>55</v>
      </c>
      <c r="C60" s="7" t="s">
        <v>21</v>
      </c>
      <c r="D60" s="7" t="s">
        <v>29</v>
      </c>
      <c r="E60" s="11">
        <v>10</v>
      </c>
      <c r="F60" s="11"/>
      <c r="G60" s="11">
        <f>ExpenseDetails[Estimated]-ExpenseDetails[Actual]</f>
        <v>10</v>
      </c>
      <c r="H60" s="11"/>
      <c r="I60" s="11">
        <f>ExpenseDetails[Prior Year]-ExpenseDetails[[#This Row],[Actual]]</f>
        <v>0</v>
      </c>
      <c r="J60" s="8">
        <f>ExpenseDetails[[#This Row],[Prior Year Variance]]</f>
        <v>0</v>
      </c>
    </row>
    <row r="61" spans="1:10">
      <c r="A61" s="7" t="s">
        <v>51</v>
      </c>
      <c r="B61" s="12" t="s">
        <v>55</v>
      </c>
      <c r="C61" s="7" t="s">
        <v>21</v>
      </c>
      <c r="D61" s="7" t="s">
        <v>35</v>
      </c>
      <c r="E61" s="11">
        <v>20</v>
      </c>
      <c r="F61" s="11"/>
      <c r="G61" s="11">
        <f>ExpenseDetails[Estimated]-ExpenseDetails[Actual]</f>
        <v>20</v>
      </c>
      <c r="H61" s="11"/>
      <c r="I61" s="11">
        <f>ExpenseDetails[Prior Year]-ExpenseDetails[[#This Row],[Actual]]</f>
        <v>0</v>
      </c>
      <c r="J61" s="8">
        <f>ExpenseDetails[[#This Row],[Prior Year Variance]]</f>
        <v>0</v>
      </c>
    </row>
    <row r="62" spans="1:10">
      <c r="A62" s="7" t="s">
        <v>51</v>
      </c>
      <c r="B62" s="12" t="s">
        <v>55</v>
      </c>
      <c r="C62" s="7" t="s">
        <v>21</v>
      </c>
      <c r="D62" s="7" t="s">
        <v>37</v>
      </c>
      <c r="E62" s="11">
        <v>500</v>
      </c>
      <c r="F62" s="11"/>
      <c r="G62" s="11">
        <f>ExpenseDetails[Estimated]-ExpenseDetails[Actual]</f>
        <v>500</v>
      </c>
      <c r="H62" s="11"/>
      <c r="I62" s="11">
        <f>ExpenseDetails[Prior Year]-ExpenseDetails[[#This Row],[Actual]]</f>
        <v>0</v>
      </c>
      <c r="J62" s="8">
        <f>ExpenseDetails[[#This Row],[Prior Year Variance]]</f>
        <v>0</v>
      </c>
    </row>
    <row r="63" spans="1:10">
      <c r="A63" s="7" t="s">
        <v>52</v>
      </c>
      <c r="B63" s="12" t="s">
        <v>55</v>
      </c>
      <c r="C63" s="7" t="s">
        <v>20</v>
      </c>
      <c r="D63" s="7" t="s">
        <v>22</v>
      </c>
      <c r="E63" s="11">
        <v>300</v>
      </c>
      <c r="F63" s="11"/>
      <c r="G63" s="11">
        <f>ExpenseDetails[Estimated]-ExpenseDetails[Actual]</f>
        <v>300</v>
      </c>
      <c r="H63" s="11"/>
      <c r="I63" s="11">
        <f>ExpenseDetails[Prior Year]-ExpenseDetails[[#This Row],[Actual]]</f>
        <v>0</v>
      </c>
      <c r="J63" s="8">
        <f>ExpenseDetails[[#This Row],[Prior Year Variance]]</f>
        <v>0</v>
      </c>
    </row>
    <row r="64" spans="1:10">
      <c r="A64" s="7" t="s">
        <v>52</v>
      </c>
      <c r="B64" s="12" t="s">
        <v>55</v>
      </c>
      <c r="C64" s="7" t="s">
        <v>20</v>
      </c>
      <c r="D64" s="7" t="s">
        <v>24</v>
      </c>
      <c r="E64" s="11">
        <v>350</v>
      </c>
      <c r="F64" s="11"/>
      <c r="G64" s="11">
        <f>ExpenseDetails[Estimated]-ExpenseDetails[Actual]</f>
        <v>350</v>
      </c>
      <c r="H64" s="11"/>
      <c r="I64" s="11">
        <f>ExpenseDetails[Prior Year]-ExpenseDetails[[#This Row],[Actual]]</f>
        <v>0</v>
      </c>
      <c r="J64" s="8">
        <f>ExpenseDetails[[#This Row],[Prior Year Variance]]</f>
        <v>0</v>
      </c>
    </row>
    <row r="65" spans="1:11">
      <c r="A65" s="7" t="s">
        <v>52</v>
      </c>
      <c r="B65" s="12" t="s">
        <v>55</v>
      </c>
      <c r="C65" s="7" t="s">
        <v>21</v>
      </c>
      <c r="D65" s="7" t="s">
        <v>26</v>
      </c>
      <c r="E65" s="11">
        <v>10</v>
      </c>
      <c r="F65" s="11"/>
      <c r="G65" s="11">
        <f>ExpenseDetails[Estimated]-ExpenseDetails[Actual]</f>
        <v>10</v>
      </c>
      <c r="H65" s="11"/>
      <c r="I65" s="11">
        <f>ExpenseDetails[Prior Year]-ExpenseDetails[[#This Row],[Actual]]</f>
        <v>0</v>
      </c>
      <c r="J65" s="8">
        <f>ExpenseDetails[[#This Row],[Prior Year Variance]]</f>
        <v>0</v>
      </c>
    </row>
    <row r="66" spans="1:11">
      <c r="A66" s="7" t="s">
        <v>52</v>
      </c>
      <c r="B66" s="12" t="s">
        <v>55</v>
      </c>
      <c r="C66" s="7" t="s">
        <v>21</v>
      </c>
      <c r="D66" s="7" t="s">
        <v>29</v>
      </c>
      <c r="E66" s="11">
        <v>10</v>
      </c>
      <c r="F66" s="11"/>
      <c r="G66" s="11">
        <f>ExpenseDetails[Estimated]-ExpenseDetails[Actual]</f>
        <v>10</v>
      </c>
      <c r="H66" s="11"/>
      <c r="I66" s="11">
        <f>ExpenseDetails[Prior Year]-ExpenseDetails[[#This Row],[Actual]]</f>
        <v>0</v>
      </c>
      <c r="J66" s="8">
        <f>ExpenseDetails[[#This Row],[Prior Year Variance]]</f>
        <v>0</v>
      </c>
    </row>
    <row r="67" spans="1:11">
      <c r="A67" s="7" t="s">
        <v>52</v>
      </c>
      <c r="B67" s="12" t="s">
        <v>55</v>
      </c>
      <c r="C67" s="7" t="s">
        <v>21</v>
      </c>
      <c r="D67" s="7" t="s">
        <v>35</v>
      </c>
      <c r="E67" s="11">
        <v>20</v>
      </c>
      <c r="F67" s="11"/>
      <c r="G67" s="11">
        <f>ExpenseDetails[Estimated]-ExpenseDetails[Actual]</f>
        <v>20</v>
      </c>
      <c r="H67" s="11"/>
      <c r="I67" s="11">
        <f>ExpenseDetails[Prior Year]-ExpenseDetails[[#This Row],[Actual]]</f>
        <v>0</v>
      </c>
      <c r="J67" s="8">
        <f>ExpenseDetails[[#This Row],[Prior Year Variance]]</f>
        <v>0</v>
      </c>
    </row>
    <row r="68" spans="1:11">
      <c r="A68" s="7" t="s">
        <v>52</v>
      </c>
      <c r="B68" s="12" t="s">
        <v>55</v>
      </c>
      <c r="C68" s="7" t="s">
        <v>21</v>
      </c>
      <c r="D68" s="7" t="s">
        <v>37</v>
      </c>
      <c r="E68" s="11">
        <v>500</v>
      </c>
      <c r="F68" s="11"/>
      <c r="G68" s="11">
        <f>ExpenseDetails[Estimated]-ExpenseDetails[Actual]</f>
        <v>500</v>
      </c>
      <c r="H68" s="11"/>
      <c r="I68" s="11">
        <f>ExpenseDetails[Prior Year]-ExpenseDetails[[#This Row],[Actual]]</f>
        <v>0</v>
      </c>
      <c r="J68" s="8">
        <f>ExpenseDetails[[#This Row],[Prior Year Variance]]</f>
        <v>0</v>
      </c>
    </row>
    <row r="69" spans="1:11">
      <c r="A69" s="7" t="s">
        <v>53</v>
      </c>
      <c r="B69" s="12" t="s">
        <v>55</v>
      </c>
      <c r="C69" s="7" t="s">
        <v>20</v>
      </c>
      <c r="D69" s="7" t="s">
        <v>22</v>
      </c>
      <c r="E69" s="11">
        <v>300</v>
      </c>
      <c r="F69" s="11"/>
      <c r="G69" s="11">
        <f>ExpenseDetails[Estimated]-ExpenseDetails[Actual]</f>
        <v>300</v>
      </c>
      <c r="H69" s="11"/>
      <c r="I69" s="11">
        <f>ExpenseDetails[Prior Year]-ExpenseDetails[[#This Row],[Actual]]</f>
        <v>0</v>
      </c>
      <c r="J69" s="8">
        <f>ExpenseDetails[[#This Row],[Prior Year Variance]]</f>
        <v>0</v>
      </c>
    </row>
    <row r="70" spans="1:11">
      <c r="A70" s="7" t="s">
        <v>53</v>
      </c>
      <c r="B70" s="12" t="s">
        <v>55</v>
      </c>
      <c r="C70" s="7" t="s">
        <v>20</v>
      </c>
      <c r="D70" s="7" t="s">
        <v>24</v>
      </c>
      <c r="E70" s="11">
        <v>350</v>
      </c>
      <c r="F70" s="11"/>
      <c r="G70" s="11">
        <f>ExpenseDetails[Estimated]-ExpenseDetails[Actual]</f>
        <v>350</v>
      </c>
      <c r="H70" s="11"/>
      <c r="I70" s="11">
        <f>ExpenseDetails[Prior Year]-ExpenseDetails[[#This Row],[Actual]]</f>
        <v>0</v>
      </c>
      <c r="J70" s="8">
        <f>ExpenseDetails[[#This Row],[Prior Year Variance]]</f>
        <v>0</v>
      </c>
    </row>
    <row r="71" spans="1:11">
      <c r="A71" s="7" t="s">
        <v>53</v>
      </c>
      <c r="B71" s="12" t="s">
        <v>55</v>
      </c>
      <c r="C71" s="7" t="s">
        <v>21</v>
      </c>
      <c r="D71" s="7" t="s">
        <v>26</v>
      </c>
      <c r="E71" s="11">
        <v>10</v>
      </c>
      <c r="F71" s="11"/>
      <c r="G71" s="11">
        <f>ExpenseDetails[Estimated]-ExpenseDetails[Actual]</f>
        <v>10</v>
      </c>
      <c r="H71" s="11"/>
      <c r="I71" s="11">
        <f>ExpenseDetails[Prior Year]-ExpenseDetails[[#This Row],[Actual]]</f>
        <v>0</v>
      </c>
      <c r="J71" s="8">
        <f>ExpenseDetails[[#This Row],[Prior Year Variance]]</f>
        <v>0</v>
      </c>
    </row>
    <row r="72" spans="1:11">
      <c r="A72" s="7" t="s">
        <v>53</v>
      </c>
      <c r="B72" s="12" t="s">
        <v>55</v>
      </c>
      <c r="C72" s="7" t="s">
        <v>21</v>
      </c>
      <c r="D72" s="7" t="s">
        <v>29</v>
      </c>
      <c r="E72" s="11">
        <v>10</v>
      </c>
      <c r="F72" s="11"/>
      <c r="G72" s="11">
        <f>ExpenseDetails[Estimated]-ExpenseDetails[Actual]</f>
        <v>10</v>
      </c>
      <c r="H72" s="11"/>
      <c r="I72" s="11">
        <f>ExpenseDetails[Prior Year]-ExpenseDetails[[#This Row],[Actual]]</f>
        <v>0</v>
      </c>
      <c r="J72" s="8">
        <f>ExpenseDetails[[#This Row],[Prior Year Variance]]</f>
        <v>0</v>
      </c>
    </row>
    <row r="73" spans="1:11">
      <c r="A73" s="7" t="s">
        <v>53</v>
      </c>
      <c r="B73" s="12" t="s">
        <v>55</v>
      </c>
      <c r="C73" s="7" t="s">
        <v>21</v>
      </c>
      <c r="D73" s="7" t="s">
        <v>35</v>
      </c>
      <c r="E73" s="11">
        <v>20</v>
      </c>
      <c r="F73" s="11"/>
      <c r="G73" s="11">
        <f>ExpenseDetails[Estimated]-ExpenseDetails[Actual]</f>
        <v>20</v>
      </c>
      <c r="H73" s="11"/>
      <c r="I73" s="11">
        <f>ExpenseDetails[Prior Year]-ExpenseDetails[[#This Row],[Actual]]</f>
        <v>0</v>
      </c>
      <c r="J73" s="8">
        <f>ExpenseDetails[[#This Row],[Prior Year Variance]]</f>
        <v>0</v>
      </c>
    </row>
    <row r="74" spans="1:11">
      <c r="A74" s="7" t="s">
        <v>53</v>
      </c>
      <c r="B74" s="12" t="s">
        <v>55</v>
      </c>
      <c r="C74" s="7" t="s">
        <v>21</v>
      </c>
      <c r="D74" s="7" t="s">
        <v>37</v>
      </c>
      <c r="E74" s="11">
        <v>500</v>
      </c>
      <c r="F74" s="11"/>
      <c r="G74" s="11">
        <f>ExpenseDetails[Estimated]-ExpenseDetails[Actual]</f>
        <v>500</v>
      </c>
      <c r="H74" s="11"/>
      <c r="I74" s="11">
        <f>ExpenseDetails[Prior Year]-ExpenseDetails[[#This Row],[Actual]]</f>
        <v>0</v>
      </c>
      <c r="J74" s="8">
        <f>ExpenseDetails[[#This Row],[Prior Year Variance]]</f>
        <v>0</v>
      </c>
    </row>
  </sheetData>
  <phoneticPr fontId="3" type="noConversion"/>
  <conditionalFormatting sqref="J2:J74">
    <cfRule type="dataBar" priority="432">
      <dataBar showValue="0">
        <cfvo type="min"/>
        <cfvo type="max"/>
        <color theme="5"/>
      </dataBar>
      <extLst>
        <ext xmlns:x14="http://schemas.microsoft.com/office/spreadsheetml/2009/9/main" uri="{B025F937-C7B1-47D3-B67F-A62EFF666E3E}">
          <x14:id>{9E1D629C-C9E4-46EE-955B-95C11716F046}</x14:id>
        </ext>
      </extLst>
    </cfRule>
  </conditionalFormatting>
  <dataValidations count="4">
    <dataValidation type="list" allowBlank="1" showInputMessage="1" showErrorMessage="1" errorTitle="Invalid Data" error="If you need to add a new category to this list you can add new list items to the Budget Category Lookup table on the worksheet named Lookup Lists." sqref="C2">
      <formula1>Category</formula1>
    </dataValidation>
    <dataValidation type="list" allowBlank="1" showInputMessage="1" showErrorMessage="1" errorTitle="Invalid Data" error="If you need to add a new category to this list, you can add new list items to the Budget Category Lookup column on the worksheet named Lookup Lists." sqref="D2:D74">
      <formula1>LineItem</formula1>
    </dataValidation>
    <dataValidation allowBlank="1" showInputMessage="1" showErrorMessage="1" errorTitle="Invalid Data" error="If you need to add a new category to this list, you can add new list items to the Budget Category Lookup column on the worksheet named Lookup Lists." sqref="B2:B74"/>
    <dataValidation type="list" allowBlank="1" showInputMessage="1" showErrorMessage="1" errorTitle="Invalid Data" error="If you need to add a new category to this list, you can add new list items to the Budget Category Lookup column on the worksheet named Lookup Lists." sqref="C3:C74">
      <formula1>Category</formula1>
    </dataValidation>
  </dataValidations>
  <pageMargins left="0.5" right="0.5" top="0.75" bottom="0.75" header="0.3" footer="0.3"/>
  <pageSetup paperSize="9" orientation="portrait" horizontalDpi="4294967292" verticalDpi="4294967292"/>
  <headerFooter>
    <oddHeader>&amp;L&amp;"-,Bold"&amp;16&amp;K01+024Monthly Budget - Detail&amp;R&amp;"-,Bold"&amp;K01+024&amp;D
Page &amp;P of &amp;N</oddHeader>
  </headerFooter>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E1D629C-C9E4-46EE-955B-95C11716F046}">
            <x14:dataBar minLength="0" maxLength="100" gradient="0" axisPosition="middle">
              <x14:cfvo type="autoMin"/>
              <x14:cfvo type="autoMax"/>
              <x14:negativeFillColor theme="5" tint="-0.499984740745262"/>
              <x14:axisColor theme="7" tint="-0.499984740745262"/>
            </x14:dataBar>
          </x14:cfRule>
          <xm:sqref>J2:J74</xm:sqref>
        </x14:conditionalFormatting>
        <x14:conditionalFormatting xmlns:xm="http://schemas.microsoft.com/office/excel/2006/main">
          <x14:cfRule type="iconSet" priority="433"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G2:G74 I2:I74</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dimension ref="A1:G15"/>
  <sheetViews>
    <sheetView workbookViewId="0">
      <selection activeCell="D12" sqref="D12"/>
    </sheetView>
  </sheetViews>
  <sheetFormatPr baseColWidth="10" defaultColWidth="8.83203125" defaultRowHeight="15" x14ac:dyDescent="0"/>
  <cols>
    <col min="1" max="1" width="28" customWidth="1"/>
    <col min="2" max="2" width="15.1640625" customWidth="1"/>
    <col min="3" max="3" width="14.1640625" customWidth="1"/>
    <col min="4" max="4" width="15.1640625" customWidth="1"/>
    <col min="5" max="5" width="16.6640625" customWidth="1"/>
    <col min="6" max="6" width="31.6640625" customWidth="1"/>
    <col min="7" max="7" width="23.1640625" customWidth="1"/>
    <col min="8" max="8" width="15" customWidth="1"/>
    <col min="9" max="9" width="23.33203125" bestFit="1" customWidth="1"/>
    <col min="10" max="10" width="15.1640625" customWidth="1"/>
    <col min="11" max="11" width="15.6640625" customWidth="1"/>
    <col min="12" max="12" width="27.1640625" customWidth="1"/>
    <col min="13" max="13" width="15.1640625" customWidth="1"/>
    <col min="14" max="14" width="15.6640625" customWidth="1"/>
    <col min="15" max="15" width="27.1640625" customWidth="1"/>
    <col min="16" max="16" width="15.1640625" customWidth="1"/>
    <col min="17" max="17" width="15.6640625" customWidth="1"/>
    <col min="18" max="18" width="27.1640625" customWidth="1"/>
    <col min="19" max="19" width="15.1640625" customWidth="1"/>
    <col min="20" max="20" width="15.6640625" customWidth="1"/>
    <col min="21" max="21" width="27.1640625" customWidth="1"/>
    <col min="22" max="22" width="15.1640625" customWidth="1"/>
    <col min="23" max="23" width="15.6640625" customWidth="1"/>
    <col min="24" max="24" width="27.1640625" customWidth="1"/>
    <col min="25" max="25" width="15.1640625" customWidth="1"/>
    <col min="26" max="26" width="15.6640625" customWidth="1"/>
    <col min="27" max="27" width="27.1640625" customWidth="1"/>
    <col min="28" max="28" width="15.1640625" customWidth="1"/>
    <col min="29" max="29" width="15.6640625" customWidth="1"/>
    <col min="30" max="30" width="27.1640625" customWidth="1"/>
    <col min="31" max="31" width="15.1640625" customWidth="1"/>
    <col min="32" max="32" width="15.6640625" customWidth="1"/>
    <col min="33" max="33" width="27.1640625" customWidth="1"/>
    <col min="34" max="34" width="15.1640625" customWidth="1"/>
    <col min="35" max="35" width="15.6640625" customWidth="1"/>
    <col min="36" max="36" width="27.1640625" customWidth="1"/>
    <col min="37" max="37" width="15.1640625" customWidth="1"/>
    <col min="38" max="38" width="20.6640625" customWidth="1"/>
    <col min="39" max="39" width="32.1640625" customWidth="1"/>
    <col min="40" max="40" width="20.33203125" customWidth="1"/>
    <col min="41" max="41" width="19.83203125" bestFit="1" customWidth="1"/>
    <col min="42" max="42" width="27.1640625" bestFit="1" customWidth="1"/>
    <col min="43" max="43" width="15.1640625" customWidth="1"/>
    <col min="44" max="44" width="33.83203125" customWidth="1"/>
    <col min="45" max="45" width="22" customWidth="1"/>
    <col min="46" max="46" width="32.1640625" bestFit="1" customWidth="1"/>
    <col min="47" max="47" width="20.33203125" bestFit="1" customWidth="1"/>
    <col min="48" max="48" width="11.33203125" bestFit="1" customWidth="1"/>
  </cols>
  <sheetData>
    <row r="1" spans="1:7" ht="26" thickBot="1">
      <c r="A1" s="18" t="s">
        <v>64</v>
      </c>
      <c r="B1" s="18"/>
      <c r="C1" s="18"/>
      <c r="D1" s="18"/>
      <c r="E1" s="18"/>
      <c r="F1" s="18"/>
    </row>
    <row r="2" spans="1:7" ht="16" thickTop="1"/>
    <row r="3" spans="1:7" ht="29">
      <c r="A3" s="14" t="s">
        <v>57</v>
      </c>
      <c r="B3" s="10">
        <f>SUM(IncomeDetails[Estimated])</f>
        <v>0</v>
      </c>
      <c r="E3" s="6"/>
      <c r="F3" s="6"/>
    </row>
    <row r="4" spans="1:7" ht="29">
      <c r="A4" s="15" t="s">
        <v>77</v>
      </c>
      <c r="B4" s="10">
        <f>SUM(IncomeDetails[Actual])</f>
        <v>0</v>
      </c>
      <c r="E4" s="6"/>
      <c r="F4" s="6"/>
    </row>
    <row r="5" spans="1:7" ht="29">
      <c r="A5" s="15" t="s">
        <v>70</v>
      </c>
      <c r="B5" s="10">
        <f>B4-B3</f>
        <v>0</v>
      </c>
      <c r="E5" s="6"/>
      <c r="F5" s="6"/>
    </row>
    <row r="7" spans="1:7">
      <c r="A7" s="2" t="s">
        <v>10</v>
      </c>
      <c r="B7" t="s">
        <v>11</v>
      </c>
    </row>
    <row r="8" spans="1:7">
      <c r="A8" s="2" t="s">
        <v>15</v>
      </c>
      <c r="B8" t="s">
        <v>11</v>
      </c>
    </row>
    <row r="10" spans="1:7">
      <c r="B10" s="2" t="s">
        <v>72</v>
      </c>
    </row>
    <row r="11" spans="1:7">
      <c r="A11" s="2" t="s">
        <v>12</v>
      </c>
      <c r="B11" t="s">
        <v>66</v>
      </c>
      <c r="C11" t="s">
        <v>18</v>
      </c>
      <c r="D11" t="s">
        <v>74</v>
      </c>
      <c r="E11" t="s">
        <v>75</v>
      </c>
      <c r="F11" t="s">
        <v>76</v>
      </c>
    </row>
    <row r="12" spans="1:7">
      <c r="A12" s="1" t="s">
        <v>61</v>
      </c>
      <c r="B12" s="13">
        <v>118527</v>
      </c>
      <c r="C12" s="13">
        <v>115263</v>
      </c>
      <c r="D12" s="13">
        <v>3264</v>
      </c>
      <c r="E12" s="13">
        <v>83182</v>
      </c>
      <c r="F12" s="13">
        <v>32081</v>
      </c>
    </row>
    <row r="13" spans="1:7">
      <c r="A13" s="1" t="s">
        <v>62</v>
      </c>
      <c r="B13" s="13">
        <v>11746</v>
      </c>
      <c r="C13" s="13">
        <v>10888</v>
      </c>
      <c r="D13" s="13">
        <v>858</v>
      </c>
      <c r="E13" s="13">
        <v>11388</v>
      </c>
      <c r="F13" s="13">
        <v>-500</v>
      </c>
    </row>
    <row r="14" spans="1:7">
      <c r="A14" s="1" t="s">
        <v>63</v>
      </c>
      <c r="B14" s="13">
        <v>3760</v>
      </c>
      <c r="C14" s="13">
        <v>3835</v>
      </c>
      <c r="D14" s="13">
        <v>-75</v>
      </c>
      <c r="E14" s="13">
        <v>3319</v>
      </c>
      <c r="F14" s="13">
        <v>516</v>
      </c>
    </row>
    <row r="15" spans="1:7">
      <c r="A15" s="1" t="s">
        <v>56</v>
      </c>
      <c r="B15" s="13">
        <v>134033</v>
      </c>
      <c r="C15" s="13">
        <v>129986</v>
      </c>
      <c r="D15" s="13">
        <v>4047</v>
      </c>
      <c r="E15" s="13">
        <v>97889</v>
      </c>
      <c r="F15" s="13">
        <v>32097</v>
      </c>
    </row>
  </sheetData>
  <mergeCells count="1">
    <mergeCell ref="A1:F1"/>
  </mergeCells>
  <pageMargins left="0.7" right="0.7" top="0.75" bottom="0.75" header="0.3" footer="0.3"/>
  <legacyDrawing r:id="rId2"/>
  <tableParts count="1">
    <tablePart r:id="rId3"/>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pageSetUpPr fitToPage="1"/>
  </sheetPr>
  <dimension ref="A1:K37"/>
  <sheetViews>
    <sheetView workbookViewId="0">
      <selection activeCell="G2" sqref="G2:G37"/>
    </sheetView>
  </sheetViews>
  <sheetFormatPr baseColWidth="10" defaultColWidth="8.83203125" defaultRowHeight="15" x14ac:dyDescent="0"/>
  <cols>
    <col min="1" max="1" width="17.1640625" customWidth="1"/>
    <col min="2" max="2" width="9.1640625" style="3" customWidth="1"/>
    <col min="3" max="3" width="23.1640625" customWidth="1"/>
    <col min="4" max="4" width="11.5" customWidth="1"/>
    <col min="5" max="5" width="10.1640625" customWidth="1"/>
    <col min="6" max="6" width="13.1640625" customWidth="1"/>
    <col min="7" max="7" width="15" customWidth="1"/>
    <col min="8" max="8" width="20.1640625" customWidth="1"/>
    <col min="9" max="9" width="23.6640625" customWidth="1"/>
  </cols>
  <sheetData>
    <row r="1" spans="1:11">
      <c r="A1" s="7" t="s">
        <v>10</v>
      </c>
      <c r="B1" s="12" t="s">
        <v>15</v>
      </c>
      <c r="C1" s="7" t="s">
        <v>8</v>
      </c>
      <c r="D1" s="7" t="s">
        <v>60</v>
      </c>
      <c r="E1" s="7" t="s">
        <v>2</v>
      </c>
      <c r="F1" s="7" t="s">
        <v>9</v>
      </c>
      <c r="G1" s="7" t="s">
        <v>13</v>
      </c>
      <c r="H1" s="7" t="s">
        <v>14</v>
      </c>
      <c r="I1" s="7" t="s">
        <v>19</v>
      </c>
    </row>
    <row r="2" spans="1:11">
      <c r="A2" s="7" t="s">
        <v>3</v>
      </c>
      <c r="B2" s="12" t="s">
        <v>16</v>
      </c>
      <c r="C2" s="7" t="s">
        <v>61</v>
      </c>
      <c r="D2" s="11"/>
      <c r="E2" s="11"/>
      <c r="F2" s="11">
        <f>IncomeDetails[Actual]-IncomeDetails[[#This Row],[Estimated]]</f>
        <v>0</v>
      </c>
      <c r="G2" s="11"/>
      <c r="H2" s="11">
        <f>IncomeDetails[Actual]-IncomeDetails[Prior Year]</f>
        <v>0</v>
      </c>
      <c r="I2" s="8">
        <f>IncomeDetails[[#This Row],[Prior Year Variance]]</f>
        <v>0</v>
      </c>
    </row>
    <row r="3" spans="1:11">
      <c r="A3" s="7" t="s">
        <v>4</v>
      </c>
      <c r="B3" s="12" t="s">
        <v>16</v>
      </c>
      <c r="C3" s="7" t="s">
        <v>61</v>
      </c>
      <c r="D3" s="11"/>
      <c r="E3" s="11"/>
      <c r="F3" s="11">
        <f>IncomeDetails[Actual]-IncomeDetails[[#This Row],[Estimated]]</f>
        <v>0</v>
      </c>
      <c r="G3" s="11"/>
      <c r="H3" s="11">
        <f>IncomeDetails[Actual]-IncomeDetails[Prior Year]</f>
        <v>0</v>
      </c>
      <c r="I3" s="8">
        <f>IncomeDetails[[#This Row],[Prior Year Variance]]</f>
        <v>0</v>
      </c>
    </row>
    <row r="4" spans="1:11">
      <c r="A4" s="7" t="s">
        <v>5</v>
      </c>
      <c r="B4" s="12" t="s">
        <v>16</v>
      </c>
      <c r="C4" s="7" t="s">
        <v>61</v>
      </c>
      <c r="D4" s="11"/>
      <c r="E4" s="11"/>
      <c r="F4" s="11">
        <f>IncomeDetails[Actual]-IncomeDetails[[#This Row],[Estimated]]</f>
        <v>0</v>
      </c>
      <c r="G4" s="11"/>
      <c r="H4" s="11">
        <f>IncomeDetails[Actual]-IncomeDetails[Prior Year]</f>
        <v>0</v>
      </c>
      <c r="I4" s="8">
        <f>IncomeDetails[[#This Row],[Prior Year Variance]]</f>
        <v>0</v>
      </c>
    </row>
    <row r="5" spans="1:11">
      <c r="A5" s="7" t="s">
        <v>6</v>
      </c>
      <c r="B5" s="12" t="s">
        <v>17</v>
      </c>
      <c r="C5" s="7" t="s">
        <v>61</v>
      </c>
      <c r="D5" s="11"/>
      <c r="E5" s="11"/>
      <c r="F5" s="11">
        <f>IncomeDetails[Actual]-IncomeDetails[[#This Row],[Estimated]]</f>
        <v>0</v>
      </c>
      <c r="G5" s="11"/>
      <c r="H5" s="11">
        <f>IncomeDetails[Actual]-IncomeDetails[Prior Year]</f>
        <v>0</v>
      </c>
      <c r="I5" s="8">
        <f>IncomeDetails[[#This Row],[Prior Year Variance]]</f>
        <v>0</v>
      </c>
    </row>
    <row r="6" spans="1:11">
      <c r="A6" s="7" t="s">
        <v>46</v>
      </c>
      <c r="B6" s="12" t="s">
        <v>17</v>
      </c>
      <c r="C6" s="7" t="s">
        <v>61</v>
      </c>
      <c r="D6" s="11"/>
      <c r="E6" s="11"/>
      <c r="F6" s="11">
        <f>IncomeDetails[Actual]-IncomeDetails[[#This Row],[Estimated]]</f>
        <v>0</v>
      </c>
      <c r="G6" s="11"/>
      <c r="H6" s="11">
        <f>IncomeDetails[Actual]-IncomeDetails[Prior Year]</f>
        <v>0</v>
      </c>
      <c r="I6" s="8">
        <f>IncomeDetails[[#This Row],[Prior Year Variance]]</f>
        <v>0</v>
      </c>
    </row>
    <row r="7" spans="1:11">
      <c r="A7" s="7" t="s">
        <v>47</v>
      </c>
      <c r="B7" s="12" t="s">
        <v>17</v>
      </c>
      <c r="C7" s="7" t="s">
        <v>61</v>
      </c>
      <c r="D7" s="11"/>
      <c r="E7" s="11"/>
      <c r="F7" s="11">
        <f>IncomeDetails[Actual]-IncomeDetails[[#This Row],[Estimated]]</f>
        <v>0</v>
      </c>
      <c r="G7" s="11"/>
      <c r="H7" s="11">
        <f>IncomeDetails[Actual]-IncomeDetails[Prior Year]</f>
        <v>0</v>
      </c>
      <c r="I7" s="8">
        <f>IncomeDetails[[#This Row],[Prior Year Variance]]</f>
        <v>0</v>
      </c>
    </row>
    <row r="8" spans="1:11">
      <c r="A8" s="7" t="s">
        <v>48</v>
      </c>
      <c r="B8" s="12" t="s">
        <v>54</v>
      </c>
      <c r="C8" s="7" t="s">
        <v>61</v>
      </c>
      <c r="D8" s="11"/>
      <c r="E8" s="11"/>
      <c r="F8" s="11">
        <f>IncomeDetails[Actual]-IncomeDetails[[#This Row],[Estimated]]</f>
        <v>0</v>
      </c>
      <c r="G8" s="11"/>
      <c r="H8" s="11">
        <f>IncomeDetails[Actual]-IncomeDetails[Prior Year]</f>
        <v>0</v>
      </c>
      <c r="I8" s="8">
        <f>IncomeDetails[[#This Row],[Prior Year Variance]]</f>
        <v>0</v>
      </c>
    </row>
    <row r="9" spans="1:11">
      <c r="A9" s="7" t="s">
        <v>49</v>
      </c>
      <c r="B9" s="12" t="s">
        <v>54</v>
      </c>
      <c r="C9" s="7" t="s">
        <v>61</v>
      </c>
      <c r="D9" s="11"/>
      <c r="E9" s="11"/>
      <c r="F9" s="11">
        <f>IncomeDetails[Actual]-IncomeDetails[[#This Row],[Estimated]]</f>
        <v>0</v>
      </c>
      <c r="G9" s="11"/>
      <c r="H9" s="11">
        <f>IncomeDetails[Actual]-IncomeDetails[Prior Year]</f>
        <v>0</v>
      </c>
      <c r="I9" s="8">
        <f>IncomeDetails[[#This Row],[Prior Year Variance]]</f>
        <v>0</v>
      </c>
    </row>
    <row r="10" spans="1:11">
      <c r="A10" s="7" t="s">
        <v>50</v>
      </c>
      <c r="B10" s="12" t="s">
        <v>54</v>
      </c>
      <c r="C10" s="7" t="s">
        <v>61</v>
      </c>
      <c r="D10" s="11"/>
      <c r="E10" s="11"/>
      <c r="F10" s="11">
        <f>IncomeDetails[Actual]-IncomeDetails[[#This Row],[Estimated]]</f>
        <v>0</v>
      </c>
      <c r="G10" s="11"/>
      <c r="H10" s="11">
        <f>IncomeDetails[Actual]-IncomeDetails[Prior Year]</f>
        <v>0</v>
      </c>
      <c r="I10" s="8">
        <f>IncomeDetails[[#This Row],[Prior Year Variance]]</f>
        <v>0</v>
      </c>
    </row>
    <row r="11" spans="1:11">
      <c r="A11" s="7" t="s">
        <v>51</v>
      </c>
      <c r="B11" s="12" t="s">
        <v>55</v>
      </c>
      <c r="C11" s="7" t="s">
        <v>61</v>
      </c>
      <c r="D11" s="11"/>
      <c r="E11" s="11"/>
      <c r="F11" s="11">
        <f>IncomeDetails[Actual]-IncomeDetails[[#This Row],[Estimated]]</f>
        <v>0</v>
      </c>
      <c r="G11" s="11"/>
      <c r="H11" s="11">
        <f>IncomeDetails[Actual]-IncomeDetails[Prior Year]</f>
        <v>0</v>
      </c>
      <c r="I11" s="8">
        <f>IncomeDetails[[#This Row],[Prior Year Variance]]</f>
        <v>0</v>
      </c>
    </row>
    <row r="12" spans="1:11">
      <c r="A12" s="7" t="s">
        <v>52</v>
      </c>
      <c r="B12" s="12" t="s">
        <v>55</v>
      </c>
      <c r="C12" s="7" t="s">
        <v>61</v>
      </c>
      <c r="D12" s="11"/>
      <c r="E12" s="11"/>
      <c r="F12" s="11">
        <f>IncomeDetails[Actual]-IncomeDetails[[#This Row],[Estimated]]</f>
        <v>0</v>
      </c>
      <c r="G12" s="11"/>
      <c r="H12" s="11">
        <f>IncomeDetails[Actual]-IncomeDetails[Prior Year]</f>
        <v>0</v>
      </c>
      <c r="I12" s="8">
        <f>IncomeDetails[[#This Row],[Prior Year Variance]]</f>
        <v>0</v>
      </c>
    </row>
    <row r="13" spans="1:11">
      <c r="A13" s="7" t="s">
        <v>53</v>
      </c>
      <c r="B13" s="12" t="s">
        <v>55</v>
      </c>
      <c r="C13" s="7" t="s">
        <v>61</v>
      </c>
      <c r="D13" s="11"/>
      <c r="E13" s="11"/>
      <c r="F13" s="11">
        <f>IncomeDetails[Actual]-IncomeDetails[[#This Row],[Estimated]]</f>
        <v>0</v>
      </c>
      <c r="G13" s="11"/>
      <c r="H13" s="11">
        <f>IncomeDetails[Actual]-IncomeDetails[Prior Year]</f>
        <v>0</v>
      </c>
      <c r="I13" s="8">
        <f>IncomeDetails[[#This Row],[Prior Year Variance]]</f>
        <v>0</v>
      </c>
    </row>
    <row r="14" spans="1:11">
      <c r="A14" s="7" t="s">
        <v>3</v>
      </c>
      <c r="B14" s="12" t="s">
        <v>16</v>
      </c>
      <c r="C14" s="7" t="s">
        <v>62</v>
      </c>
      <c r="D14" s="11"/>
      <c r="E14" s="11"/>
      <c r="F14" s="11">
        <f>IncomeDetails[Actual]-IncomeDetails[[#This Row],[Estimated]]</f>
        <v>0</v>
      </c>
      <c r="G14" s="11"/>
      <c r="H14" s="11">
        <f>IncomeDetails[Actual]-IncomeDetails[Prior Year]</f>
        <v>0</v>
      </c>
      <c r="I14" s="8">
        <f>IncomeDetails[[#This Row],[Prior Year Variance]]</f>
        <v>0</v>
      </c>
    </row>
    <row r="15" spans="1:11">
      <c r="A15" s="7" t="s">
        <v>4</v>
      </c>
      <c r="B15" s="12" t="s">
        <v>16</v>
      </c>
      <c r="C15" s="7" t="s">
        <v>62</v>
      </c>
      <c r="D15" s="11"/>
      <c r="E15" s="11"/>
      <c r="F15" s="11">
        <f>IncomeDetails[Actual]-IncomeDetails[[#This Row],[Estimated]]</f>
        <v>0</v>
      </c>
      <c r="G15" s="11"/>
      <c r="H15" s="11">
        <f>IncomeDetails[Actual]-IncomeDetails[Prior Year]</f>
        <v>0</v>
      </c>
      <c r="I15" s="8">
        <f>IncomeDetails[[#This Row],[Prior Year Variance]]</f>
        <v>0</v>
      </c>
    </row>
    <row r="16" spans="1:11">
      <c r="A16" s="7" t="s">
        <v>5</v>
      </c>
      <c r="B16" s="12" t="s">
        <v>16</v>
      </c>
      <c r="C16" s="7" t="s">
        <v>62</v>
      </c>
      <c r="D16" s="11"/>
      <c r="E16" s="11"/>
      <c r="F16" s="11">
        <f>IncomeDetails[Actual]-IncomeDetails[[#This Row],[Estimated]]</f>
        <v>0</v>
      </c>
      <c r="G16" s="11"/>
      <c r="H16" s="11">
        <f>IncomeDetails[Actual]-IncomeDetails[Prior Year]</f>
        <v>0</v>
      </c>
      <c r="I16" s="8">
        <f>IncomeDetails[[#This Row],[Prior Year Variance]]</f>
        <v>0</v>
      </c>
    </row>
    <row r="17" spans="1:9">
      <c r="A17" s="7" t="s">
        <v>6</v>
      </c>
      <c r="B17" s="12" t="s">
        <v>17</v>
      </c>
      <c r="C17" s="7" t="s">
        <v>62</v>
      </c>
      <c r="D17" s="11"/>
      <c r="E17" s="11"/>
      <c r="F17" s="11">
        <f>IncomeDetails[Actual]-IncomeDetails[[#This Row],[Estimated]]</f>
        <v>0</v>
      </c>
      <c r="G17" s="11"/>
      <c r="H17" s="11">
        <f>IncomeDetails[Actual]-IncomeDetails[Prior Year]</f>
        <v>0</v>
      </c>
      <c r="I17" s="8">
        <f>IncomeDetails[[#This Row],[Prior Year Variance]]</f>
        <v>0</v>
      </c>
    </row>
    <row r="18" spans="1:9">
      <c r="A18" s="7" t="s">
        <v>46</v>
      </c>
      <c r="B18" s="12" t="s">
        <v>17</v>
      </c>
      <c r="C18" s="7" t="s">
        <v>62</v>
      </c>
      <c r="D18" s="11"/>
      <c r="E18" s="11"/>
      <c r="F18" s="11">
        <f>IncomeDetails[Actual]-IncomeDetails[[#This Row],[Estimated]]</f>
        <v>0</v>
      </c>
      <c r="G18" s="11"/>
      <c r="H18" s="11">
        <f>IncomeDetails[Actual]-IncomeDetails[Prior Year]</f>
        <v>0</v>
      </c>
      <c r="I18" s="8">
        <f>IncomeDetails[[#This Row],[Prior Year Variance]]</f>
        <v>0</v>
      </c>
    </row>
    <row r="19" spans="1:9">
      <c r="A19" s="7" t="s">
        <v>47</v>
      </c>
      <c r="B19" s="12" t="s">
        <v>17</v>
      </c>
      <c r="C19" s="7" t="s">
        <v>62</v>
      </c>
      <c r="D19" s="11"/>
      <c r="E19" s="11"/>
      <c r="F19" s="11">
        <f>IncomeDetails[Actual]-IncomeDetails[[#This Row],[Estimated]]</f>
        <v>0</v>
      </c>
      <c r="G19" s="11"/>
      <c r="H19" s="11">
        <f>IncomeDetails[Actual]-IncomeDetails[Prior Year]</f>
        <v>0</v>
      </c>
      <c r="I19" s="8">
        <f>IncomeDetails[[#This Row],[Prior Year Variance]]</f>
        <v>0</v>
      </c>
    </row>
    <row r="20" spans="1:9">
      <c r="A20" s="7" t="s">
        <v>48</v>
      </c>
      <c r="B20" s="12" t="s">
        <v>54</v>
      </c>
      <c r="C20" s="7" t="s">
        <v>62</v>
      </c>
      <c r="D20" s="11"/>
      <c r="E20" s="11"/>
      <c r="F20" s="11">
        <f>IncomeDetails[Actual]-IncomeDetails[[#This Row],[Estimated]]</f>
        <v>0</v>
      </c>
      <c r="G20" s="11"/>
      <c r="H20" s="11">
        <f>IncomeDetails[Actual]-IncomeDetails[Prior Year]</f>
        <v>0</v>
      </c>
      <c r="I20" s="8">
        <f>IncomeDetails[[#This Row],[Prior Year Variance]]</f>
        <v>0</v>
      </c>
    </row>
    <row r="21" spans="1:9">
      <c r="A21" s="7" t="s">
        <v>49</v>
      </c>
      <c r="B21" s="12" t="s">
        <v>54</v>
      </c>
      <c r="C21" s="7" t="s">
        <v>62</v>
      </c>
      <c r="D21" s="11"/>
      <c r="E21" s="11"/>
      <c r="F21" s="11">
        <f>IncomeDetails[Actual]-IncomeDetails[[#This Row],[Estimated]]</f>
        <v>0</v>
      </c>
      <c r="G21" s="11"/>
      <c r="H21" s="11">
        <f>IncomeDetails[Actual]-IncomeDetails[Prior Year]</f>
        <v>0</v>
      </c>
      <c r="I21" s="8">
        <f>IncomeDetails[[#This Row],[Prior Year Variance]]</f>
        <v>0</v>
      </c>
    </row>
    <row r="22" spans="1:9">
      <c r="A22" s="7" t="s">
        <v>50</v>
      </c>
      <c r="B22" s="12" t="s">
        <v>54</v>
      </c>
      <c r="C22" s="7" t="s">
        <v>62</v>
      </c>
      <c r="D22" s="11"/>
      <c r="E22" s="11"/>
      <c r="F22" s="11">
        <f>IncomeDetails[Actual]-IncomeDetails[[#This Row],[Estimated]]</f>
        <v>0</v>
      </c>
      <c r="G22" s="11"/>
      <c r="H22" s="11">
        <f>IncomeDetails[Actual]-IncomeDetails[Prior Year]</f>
        <v>0</v>
      </c>
      <c r="I22" s="8">
        <f>IncomeDetails[[#This Row],[Prior Year Variance]]</f>
        <v>0</v>
      </c>
    </row>
    <row r="23" spans="1:9">
      <c r="A23" s="7" t="s">
        <v>51</v>
      </c>
      <c r="B23" s="12" t="s">
        <v>55</v>
      </c>
      <c r="C23" s="7" t="s">
        <v>62</v>
      </c>
      <c r="D23" s="11"/>
      <c r="E23" s="11"/>
      <c r="F23" s="11">
        <f>IncomeDetails[Actual]-IncomeDetails[[#This Row],[Estimated]]</f>
        <v>0</v>
      </c>
      <c r="G23" s="11"/>
      <c r="H23" s="11">
        <f>IncomeDetails[Actual]-IncomeDetails[Prior Year]</f>
        <v>0</v>
      </c>
      <c r="I23" s="8">
        <f>IncomeDetails[[#This Row],[Prior Year Variance]]</f>
        <v>0</v>
      </c>
    </row>
    <row r="24" spans="1:9">
      <c r="A24" s="7" t="s">
        <v>52</v>
      </c>
      <c r="B24" s="12" t="s">
        <v>55</v>
      </c>
      <c r="C24" s="7" t="s">
        <v>62</v>
      </c>
      <c r="D24" s="11"/>
      <c r="E24" s="11"/>
      <c r="F24" s="11">
        <f>IncomeDetails[Actual]-IncomeDetails[[#This Row],[Estimated]]</f>
        <v>0</v>
      </c>
      <c r="G24" s="11"/>
      <c r="H24" s="11">
        <f>IncomeDetails[Actual]-IncomeDetails[Prior Year]</f>
        <v>0</v>
      </c>
      <c r="I24" s="8">
        <f>IncomeDetails[[#This Row],[Prior Year Variance]]</f>
        <v>0</v>
      </c>
    </row>
    <row r="25" spans="1:9">
      <c r="A25" s="7" t="s">
        <v>53</v>
      </c>
      <c r="B25" s="12" t="s">
        <v>55</v>
      </c>
      <c r="C25" s="7" t="s">
        <v>62</v>
      </c>
      <c r="D25" s="11"/>
      <c r="E25" s="11"/>
      <c r="F25" s="11">
        <f>IncomeDetails[Actual]-IncomeDetails[[#This Row],[Estimated]]</f>
        <v>0</v>
      </c>
      <c r="G25" s="11"/>
      <c r="H25" s="11">
        <f>IncomeDetails[Actual]-IncomeDetails[Prior Year]</f>
        <v>0</v>
      </c>
      <c r="I25" s="8">
        <f>IncomeDetails[[#This Row],[Prior Year Variance]]</f>
        <v>0</v>
      </c>
    </row>
    <row r="26" spans="1:9">
      <c r="A26" s="7" t="s">
        <v>3</v>
      </c>
      <c r="B26" s="12" t="s">
        <v>16</v>
      </c>
      <c r="C26" s="7" t="s">
        <v>63</v>
      </c>
      <c r="D26" s="11"/>
      <c r="E26" s="11"/>
      <c r="F26" s="11">
        <f>IncomeDetails[Actual]-IncomeDetails[[#This Row],[Estimated]]</f>
        <v>0</v>
      </c>
      <c r="G26" s="11"/>
      <c r="H26" s="11">
        <f>IncomeDetails[Actual]-IncomeDetails[Prior Year]</f>
        <v>0</v>
      </c>
      <c r="I26" s="8">
        <f>IncomeDetails[[#This Row],[Prior Year Variance]]</f>
        <v>0</v>
      </c>
    </row>
    <row r="27" spans="1:9">
      <c r="A27" s="7" t="s">
        <v>4</v>
      </c>
      <c r="B27" s="12" t="s">
        <v>16</v>
      </c>
      <c r="C27" s="7" t="s">
        <v>63</v>
      </c>
      <c r="D27" s="11"/>
      <c r="E27" s="11"/>
      <c r="F27" s="11">
        <f>IncomeDetails[Actual]-IncomeDetails[[#This Row],[Estimated]]</f>
        <v>0</v>
      </c>
      <c r="G27" s="11"/>
      <c r="H27" s="11">
        <f>IncomeDetails[Actual]-IncomeDetails[Prior Year]</f>
        <v>0</v>
      </c>
      <c r="I27" s="8">
        <f>IncomeDetails[[#This Row],[Prior Year Variance]]</f>
        <v>0</v>
      </c>
    </row>
    <row r="28" spans="1:9">
      <c r="A28" s="7" t="s">
        <v>5</v>
      </c>
      <c r="B28" s="12" t="s">
        <v>16</v>
      </c>
      <c r="C28" s="7" t="s">
        <v>63</v>
      </c>
      <c r="D28" s="11"/>
      <c r="E28" s="11"/>
      <c r="F28" s="11">
        <f>IncomeDetails[Actual]-IncomeDetails[[#This Row],[Estimated]]</f>
        <v>0</v>
      </c>
      <c r="G28" s="11"/>
      <c r="H28" s="11">
        <f>IncomeDetails[Actual]-IncomeDetails[Prior Year]</f>
        <v>0</v>
      </c>
      <c r="I28" s="8">
        <f>IncomeDetails[[#This Row],[Prior Year Variance]]</f>
        <v>0</v>
      </c>
    </row>
    <row r="29" spans="1:9">
      <c r="A29" s="7" t="s">
        <v>6</v>
      </c>
      <c r="B29" s="12" t="s">
        <v>17</v>
      </c>
      <c r="C29" s="7" t="s">
        <v>63</v>
      </c>
      <c r="D29" s="11"/>
      <c r="E29" s="11"/>
      <c r="F29" s="11">
        <f>IncomeDetails[Actual]-IncomeDetails[[#This Row],[Estimated]]</f>
        <v>0</v>
      </c>
      <c r="G29" s="11"/>
      <c r="H29" s="11">
        <f>IncomeDetails[Actual]-IncomeDetails[Prior Year]</f>
        <v>0</v>
      </c>
      <c r="I29" s="8">
        <f>IncomeDetails[[#This Row],[Prior Year Variance]]</f>
        <v>0</v>
      </c>
    </row>
    <row r="30" spans="1:9">
      <c r="A30" s="7" t="s">
        <v>46</v>
      </c>
      <c r="B30" s="12" t="s">
        <v>17</v>
      </c>
      <c r="C30" s="7" t="s">
        <v>63</v>
      </c>
      <c r="D30" s="11"/>
      <c r="E30" s="11"/>
      <c r="F30" s="11">
        <f>IncomeDetails[Actual]-IncomeDetails[[#This Row],[Estimated]]</f>
        <v>0</v>
      </c>
      <c r="G30" s="11"/>
      <c r="H30" s="11">
        <f>IncomeDetails[Actual]-IncomeDetails[Prior Year]</f>
        <v>0</v>
      </c>
      <c r="I30" s="8">
        <f>IncomeDetails[[#This Row],[Prior Year Variance]]</f>
        <v>0</v>
      </c>
    </row>
    <row r="31" spans="1:9">
      <c r="A31" s="7" t="s">
        <v>47</v>
      </c>
      <c r="B31" s="12" t="s">
        <v>17</v>
      </c>
      <c r="C31" s="7" t="s">
        <v>63</v>
      </c>
      <c r="D31" s="11"/>
      <c r="E31" s="11"/>
      <c r="F31" s="11">
        <f>IncomeDetails[Actual]-IncomeDetails[[#This Row],[Estimated]]</f>
        <v>0</v>
      </c>
      <c r="G31" s="11"/>
      <c r="H31" s="11">
        <f>IncomeDetails[Actual]-IncomeDetails[Prior Year]</f>
        <v>0</v>
      </c>
      <c r="I31" s="8">
        <f>IncomeDetails[[#This Row],[Prior Year Variance]]</f>
        <v>0</v>
      </c>
    </row>
    <row r="32" spans="1:9">
      <c r="A32" s="7" t="s">
        <v>48</v>
      </c>
      <c r="B32" s="12" t="s">
        <v>54</v>
      </c>
      <c r="C32" s="7" t="s">
        <v>63</v>
      </c>
      <c r="D32" s="11"/>
      <c r="E32" s="11"/>
      <c r="F32" s="11">
        <f>IncomeDetails[Actual]-IncomeDetails[[#This Row],[Estimated]]</f>
        <v>0</v>
      </c>
      <c r="G32" s="11"/>
      <c r="H32" s="11">
        <f>IncomeDetails[Actual]-IncomeDetails[Prior Year]</f>
        <v>0</v>
      </c>
      <c r="I32" s="8">
        <f>IncomeDetails[[#This Row],[Prior Year Variance]]</f>
        <v>0</v>
      </c>
    </row>
    <row r="33" spans="1:10">
      <c r="A33" s="7" t="s">
        <v>49</v>
      </c>
      <c r="B33" s="12" t="s">
        <v>54</v>
      </c>
      <c r="C33" s="7" t="s">
        <v>63</v>
      </c>
      <c r="D33" s="11"/>
      <c r="E33" s="11"/>
      <c r="F33" s="11">
        <f>IncomeDetails[Actual]-IncomeDetails[[#This Row],[Estimated]]</f>
        <v>0</v>
      </c>
      <c r="G33" s="11"/>
      <c r="H33" s="11">
        <f>IncomeDetails[Actual]-IncomeDetails[Prior Year]</f>
        <v>0</v>
      </c>
      <c r="I33" s="8">
        <f>IncomeDetails[[#This Row],[Prior Year Variance]]</f>
        <v>0</v>
      </c>
    </row>
    <row r="34" spans="1:10">
      <c r="A34" s="7" t="s">
        <v>50</v>
      </c>
      <c r="B34" s="12" t="s">
        <v>54</v>
      </c>
      <c r="C34" s="7" t="s">
        <v>63</v>
      </c>
      <c r="D34" s="11"/>
      <c r="E34" s="11"/>
      <c r="F34" s="11">
        <f>IncomeDetails[Actual]-IncomeDetails[[#This Row],[Estimated]]</f>
        <v>0</v>
      </c>
      <c r="G34" s="11"/>
      <c r="H34" s="11">
        <f>IncomeDetails[Actual]-IncomeDetails[Prior Year]</f>
        <v>0</v>
      </c>
      <c r="I34" s="8">
        <f>IncomeDetails[[#This Row],[Prior Year Variance]]</f>
        <v>0</v>
      </c>
    </row>
    <row r="35" spans="1:10">
      <c r="A35" s="7" t="s">
        <v>51</v>
      </c>
      <c r="B35" s="12" t="s">
        <v>55</v>
      </c>
      <c r="C35" s="7" t="s">
        <v>63</v>
      </c>
      <c r="D35" s="11"/>
      <c r="E35" s="11"/>
      <c r="F35" s="11">
        <f>IncomeDetails[Actual]-IncomeDetails[[#This Row],[Estimated]]</f>
        <v>0</v>
      </c>
      <c r="G35" s="11"/>
      <c r="H35" s="11">
        <f>IncomeDetails[Actual]-IncomeDetails[Prior Year]</f>
        <v>0</v>
      </c>
      <c r="I35" s="8">
        <f>IncomeDetails[[#This Row],[Prior Year Variance]]</f>
        <v>0</v>
      </c>
    </row>
    <row r="36" spans="1:10">
      <c r="A36" s="7" t="s">
        <v>52</v>
      </c>
      <c r="B36" s="12" t="s">
        <v>55</v>
      </c>
      <c r="C36" s="7" t="s">
        <v>63</v>
      </c>
      <c r="D36" s="11"/>
      <c r="E36" s="11"/>
      <c r="F36" s="11">
        <f>IncomeDetails[Actual]-IncomeDetails[[#This Row],[Estimated]]</f>
        <v>0</v>
      </c>
      <c r="G36" s="11"/>
      <c r="H36" s="11">
        <f>IncomeDetails[Actual]-IncomeDetails[Prior Year]</f>
        <v>0</v>
      </c>
      <c r="I36" s="8">
        <f>IncomeDetails[[#This Row],[Prior Year Variance]]</f>
        <v>0</v>
      </c>
    </row>
    <row r="37" spans="1:10">
      <c r="A37" s="7" t="s">
        <v>53</v>
      </c>
      <c r="B37" s="12" t="s">
        <v>55</v>
      </c>
      <c r="C37" s="7" t="s">
        <v>63</v>
      </c>
      <c r="D37" s="11"/>
      <c r="E37" s="11"/>
      <c r="F37" s="11">
        <f>IncomeDetails[Actual]-IncomeDetails[[#This Row],[Estimated]]</f>
        <v>0</v>
      </c>
      <c r="G37" s="11"/>
      <c r="H37" s="11">
        <f>IncomeDetails[Actual]-IncomeDetails[Prior Year]</f>
        <v>0</v>
      </c>
      <c r="I37" s="8">
        <f>IncomeDetails[[#This Row],[Prior Year Variance]]</f>
        <v>0</v>
      </c>
    </row>
  </sheetData>
  <phoneticPr fontId="3" type="noConversion"/>
  <conditionalFormatting sqref="I2:I37">
    <cfRule type="dataBar" priority="74">
      <dataBar showValue="0">
        <cfvo type="min"/>
        <cfvo type="max"/>
        <color theme="5"/>
      </dataBar>
      <extLst>
        <ext xmlns:x14="http://schemas.microsoft.com/office/spreadsheetml/2009/9/main" uri="{B025F937-C7B1-47D3-B67F-A62EFF666E3E}">
          <x14:id>{6B0FF1A7-3425-4B47-A2CD-0EA571534AD9}</x14:id>
        </ext>
      </extLst>
    </cfRule>
  </conditionalFormatting>
  <dataValidations count="2">
    <dataValidation allowBlank="1" showInputMessage="1" showErrorMessage="1" errorTitle="Invalid Data" error="If you need to add a new category to this list, you can add new list items to the Budget Category Lookup column on the worksheet named Lookup Lists." sqref="B2:B37"/>
    <dataValidation type="list" allowBlank="1" showInputMessage="1" showErrorMessage="1" errorTitle="Invalid Entry" error="If you need to add a new item to this list you can add new list items to the Income Line Item Lookup table on the worksheet named Lookup Lists." sqref="C2:C37">
      <formula1>IncomeLookupList</formula1>
    </dataValidation>
  </dataValidations>
  <pageMargins left="0.5" right="0.5" top="0.75" bottom="0.75" header="0.3" footer="0.3"/>
  <headerFooter>
    <oddHeader>&amp;L&amp;"-,Bold"&amp;16&amp;K01+024Monthly Budget - Detail&amp;R&amp;"-,Bold"&amp;K01+024&amp;D
Page &amp;P of &amp;N</oddHeader>
  </headerFooter>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B0FF1A7-3425-4B47-A2CD-0EA571534AD9}">
            <x14:dataBar minLength="0" maxLength="100" gradient="0" axisPosition="middle">
              <x14:cfvo type="autoMin"/>
              <x14:cfvo type="autoMax"/>
              <x14:negativeFillColor theme="5" tint="-0.499984740745262"/>
              <x14:axisColor theme="7" tint="-0.499984740745262"/>
            </x14:dataBar>
          </x14:cfRule>
          <xm:sqref>I2:I37</xm:sqref>
        </x14:conditionalFormatting>
        <x14:conditionalFormatting xmlns:xm="http://schemas.microsoft.com/office/excel/2006/main">
          <x14:cfRule type="iconSet" priority="75" id="{E82E65F7-5DD1-4F10-862B-4F941961ECAF}">
            <x14:iconSet iconSet="3Triangles" custom="1">
              <x14:cfvo type="percent">
                <xm:f>0</xm:f>
              </x14:cfvo>
              <x14:cfvo type="num">
                <xm:f>0</xm:f>
              </x14:cfvo>
              <x14:cfvo type="num">
                <xm:f>1</xm:f>
              </x14:cfvo>
              <x14:cfIcon iconSet="3Triangles" iconId="0"/>
              <x14:cfIcon iconSet="NoIcons" iconId="0"/>
              <x14:cfIcon iconSet="3Triangles" iconId="2"/>
            </x14:iconSet>
          </x14:cfRule>
          <xm:sqref>F2:F37 H2:H37</xm:sqref>
        </x14:conditionalFormatting>
      </x14:conditionalFormattings>
    </ex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E25"/>
  <sheetViews>
    <sheetView workbookViewId="0">
      <selection activeCell="F31" sqref="F31"/>
    </sheetView>
  </sheetViews>
  <sheetFormatPr baseColWidth="10" defaultColWidth="8.83203125" defaultRowHeight="15" x14ac:dyDescent="0"/>
  <cols>
    <col min="1" max="1" width="27.1640625" customWidth="1"/>
    <col min="2" max="2" width="25.1640625" customWidth="1"/>
    <col min="3" max="3" width="23.1640625" customWidth="1"/>
  </cols>
  <sheetData>
    <row r="1" spans="1:5">
      <c r="A1" s="7" t="s">
        <v>7</v>
      </c>
      <c r="B1" t="s">
        <v>1</v>
      </c>
      <c r="C1" t="s">
        <v>59</v>
      </c>
    </row>
    <row r="2" spans="1:5">
      <c r="A2" s="7" t="s">
        <v>22</v>
      </c>
      <c r="B2" t="s">
        <v>20</v>
      </c>
      <c r="C2" t="s">
        <v>61</v>
      </c>
    </row>
    <row r="3" spans="1:5">
      <c r="A3" s="7" t="s">
        <v>23</v>
      </c>
      <c r="B3" t="s">
        <v>21</v>
      </c>
      <c r="C3" t="s">
        <v>62</v>
      </c>
    </row>
    <row r="4" spans="1:5">
      <c r="A4" s="7" t="s">
        <v>24</v>
      </c>
      <c r="C4" t="s">
        <v>63</v>
      </c>
    </row>
    <row r="5" spans="1:5">
      <c r="A5" s="7" t="s">
        <v>25</v>
      </c>
    </row>
    <row r="6" spans="1:5">
      <c r="A6" s="7" t="s">
        <v>26</v>
      </c>
    </row>
    <row r="7" spans="1:5">
      <c r="A7" s="7" t="s">
        <v>27</v>
      </c>
    </row>
    <row r="8" spans="1:5">
      <c r="A8" s="7" t="s">
        <v>28</v>
      </c>
    </row>
    <row r="9" spans="1:5">
      <c r="A9" s="7" t="s">
        <v>29</v>
      </c>
    </row>
    <row r="10" spans="1:5">
      <c r="A10" s="7" t="s">
        <v>30</v>
      </c>
    </row>
    <row r="11" spans="1:5">
      <c r="A11" s="7" t="s">
        <v>31</v>
      </c>
    </row>
    <row r="12" spans="1:5">
      <c r="A12" s="7" t="s">
        <v>32</v>
      </c>
    </row>
    <row r="13" spans="1:5">
      <c r="A13" s="7" t="s">
        <v>33</v>
      </c>
    </row>
    <row r="14" spans="1:5">
      <c r="A14" s="7" t="s">
        <v>34</v>
      </c>
    </row>
    <row r="15" spans="1:5">
      <c r="A15" s="7" t="s">
        <v>35</v>
      </c>
    </row>
    <row r="16" spans="1:5">
      <c r="A16" s="7" t="s">
        <v>36</v>
      </c>
    </row>
    <row r="17" spans="1:1">
      <c r="A17" s="7" t="s">
        <v>37</v>
      </c>
    </row>
    <row r="18" spans="1:1">
      <c r="A18" s="7" t="s">
        <v>38</v>
      </c>
    </row>
    <row r="19" spans="1:1">
      <c r="A19" s="7" t="s">
        <v>39</v>
      </c>
    </row>
    <row r="20" spans="1:1">
      <c r="A20" s="7" t="s">
        <v>40</v>
      </c>
    </row>
    <row r="21" spans="1:1">
      <c r="A21" s="7" t="s">
        <v>41</v>
      </c>
    </row>
    <row r="22" spans="1:1">
      <c r="A22" s="7" t="s">
        <v>42</v>
      </c>
    </row>
    <row r="23" spans="1:1">
      <c r="A23" s="7" t="s">
        <v>43</v>
      </c>
    </row>
    <row r="24" spans="1:1">
      <c r="A24" s="7" t="s">
        <v>44</v>
      </c>
    </row>
    <row r="25" spans="1:1">
      <c r="A25" s="7" t="s">
        <v>45</v>
      </c>
    </row>
  </sheetData>
  <pageMargins left="0.7" right="0.7" top="0.75" bottom="0.75" header="0.3" footer="0.3"/>
  <legacyDrawing r:id="rId1"/>
  <tableParts count="3">
    <tablePart r:id="rId2"/>
    <tablePart r:id="rId3"/>
    <tablePart r:id="rId4"/>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Profit-Loss Summary</vt:lpstr>
      <vt:lpstr>Expense Report</vt:lpstr>
      <vt:lpstr>Expense Details</vt:lpstr>
      <vt:lpstr>Income Report</vt:lpstr>
      <vt:lpstr>Income Details</vt:lpstr>
      <vt:lpstr>Lookup Lists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Shinji Suzuki</cp:lastModifiedBy>
  <cp:lastPrinted>2018-09-15T22:00:54Z</cp:lastPrinted>
  <dcterms:created xsi:type="dcterms:W3CDTF">2010-03-18T14:33:29Z</dcterms:created>
  <dcterms:modified xsi:type="dcterms:W3CDTF">2018-09-15T22:01:06Z</dcterms:modified>
  <cp:category/>
</cp:coreProperties>
</file>