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rrent\Tarana Foundation\Projects 2020\Schools Project\"/>
    </mc:Choice>
  </mc:AlternateContent>
  <bookViews>
    <workbookView xWindow="0" yWindow="0" windowWidth="28800" windowHeight="12315"/>
  </bookViews>
  <sheets>
    <sheet name="Budget" sheetId="5" r:id="rId1"/>
    <sheet name="Cost per child" sheetId="2" r:id="rId2"/>
    <sheet name="Grade-wise items" sheetId="7" r:id="rId3"/>
  </sheets>
  <definedNames>
    <definedName name="_xlnm.Print_Titles" localSheetId="0">Budget!$A:$B,Budget!$1:$2</definedName>
    <definedName name="_xlnm.Print_Titles" localSheetId="1">'Cost per child'!$3:$4</definedName>
  </definedNames>
  <calcPr calcId="162913"/>
</workbook>
</file>

<file path=xl/calcChain.xml><?xml version="1.0" encoding="utf-8"?>
<calcChain xmlns="http://schemas.openxmlformats.org/spreadsheetml/2006/main">
  <c r="C20" i="5" l="1"/>
  <c r="C2" i="7"/>
  <c r="C4" i="7"/>
  <c r="D20" i="5"/>
  <c r="C17" i="7"/>
  <c r="C19" i="7"/>
  <c r="E20" i="5"/>
  <c r="C32" i="7"/>
  <c r="C34" i="7"/>
  <c r="F20" i="5"/>
  <c r="C47" i="7"/>
  <c r="C49" i="7"/>
  <c r="G20" i="5"/>
  <c r="C62" i="7"/>
  <c r="C64" i="7"/>
  <c r="C148" i="7"/>
  <c r="D148" i="7"/>
  <c r="D32" i="5"/>
  <c r="E17" i="7"/>
  <c r="E19" i="7"/>
  <c r="E32" i="5"/>
  <c r="E32" i="7"/>
  <c r="E34" i="7"/>
  <c r="F32" i="5"/>
  <c r="E47" i="7"/>
  <c r="E49" i="7"/>
  <c r="G32" i="5"/>
  <c r="E62" i="7"/>
  <c r="E64" i="7"/>
  <c r="E148" i="7"/>
  <c r="F148" i="7"/>
  <c r="G2" i="7"/>
  <c r="G4" i="7"/>
  <c r="G17" i="7"/>
  <c r="G19" i="7"/>
  <c r="G32" i="7"/>
  <c r="G34" i="7"/>
  <c r="G47" i="7"/>
  <c r="G49" i="7"/>
  <c r="G62" i="7"/>
  <c r="G64" i="7"/>
  <c r="G148" i="7"/>
  <c r="H148" i="7"/>
  <c r="I2" i="7"/>
  <c r="I4" i="7"/>
  <c r="I17" i="7"/>
  <c r="I19" i="7"/>
  <c r="I32" i="7"/>
  <c r="I34" i="7"/>
  <c r="I47" i="7"/>
  <c r="I49" i="7"/>
  <c r="I62" i="7"/>
  <c r="I64" i="7"/>
  <c r="I148" i="7"/>
  <c r="J148" i="7"/>
  <c r="K2" i="7"/>
  <c r="K4" i="7"/>
  <c r="K148" i="7"/>
  <c r="L148" i="7"/>
  <c r="N148" i="7"/>
  <c r="N20" i="5"/>
  <c r="C127" i="7"/>
  <c r="C129" i="7"/>
  <c r="O20" i="5"/>
  <c r="C136" i="7"/>
  <c r="C138" i="7"/>
  <c r="C149" i="7"/>
  <c r="D149" i="7"/>
  <c r="N32" i="5"/>
  <c r="E127" i="7"/>
  <c r="E129" i="7"/>
  <c r="O32" i="5"/>
  <c r="E136" i="7"/>
  <c r="E138" i="7"/>
  <c r="E149" i="7"/>
  <c r="F149" i="7"/>
  <c r="G127" i="7"/>
  <c r="G129" i="7"/>
  <c r="G149" i="7"/>
  <c r="H149" i="7"/>
  <c r="I149" i="7"/>
  <c r="J149" i="7"/>
  <c r="K149" i="7"/>
  <c r="L149" i="7"/>
  <c r="N149" i="7"/>
  <c r="C5" i="7"/>
  <c r="C20" i="7"/>
  <c r="C150" i="7"/>
  <c r="D150" i="7"/>
  <c r="E20" i="7"/>
  <c r="E150" i="7"/>
  <c r="F150" i="7"/>
  <c r="G5" i="7"/>
  <c r="G20" i="7"/>
  <c r="G150" i="7"/>
  <c r="H150" i="7"/>
  <c r="I5" i="7"/>
  <c r="I20" i="7"/>
  <c r="I150" i="7"/>
  <c r="J150" i="7"/>
  <c r="K5" i="7"/>
  <c r="K150" i="7"/>
  <c r="L150" i="7"/>
  <c r="N150" i="7"/>
  <c r="C6" i="7"/>
  <c r="C21" i="7"/>
  <c r="C151" i="7"/>
  <c r="D151" i="7"/>
  <c r="E21" i="7"/>
  <c r="E151" i="7"/>
  <c r="F151" i="7"/>
  <c r="G6" i="7"/>
  <c r="G21" i="7"/>
  <c r="G151" i="7"/>
  <c r="H151" i="7"/>
  <c r="I6" i="7"/>
  <c r="I21" i="7"/>
  <c r="I151" i="7"/>
  <c r="J151" i="7"/>
  <c r="K6" i="7"/>
  <c r="K151" i="7"/>
  <c r="L151" i="7"/>
  <c r="N151" i="7"/>
  <c r="C7" i="7"/>
  <c r="C22" i="7"/>
  <c r="C152" i="7"/>
  <c r="D152" i="7"/>
  <c r="E22" i="7"/>
  <c r="E152" i="7"/>
  <c r="F152" i="7"/>
  <c r="G7" i="7"/>
  <c r="G22" i="7"/>
  <c r="G152" i="7"/>
  <c r="H152" i="7"/>
  <c r="I7" i="7"/>
  <c r="I22" i="7"/>
  <c r="I152" i="7"/>
  <c r="J152" i="7"/>
  <c r="K7" i="7"/>
  <c r="K152" i="7"/>
  <c r="L152" i="7"/>
  <c r="N152" i="7"/>
  <c r="C35" i="7"/>
  <c r="C50" i="7"/>
  <c r="C65" i="7"/>
  <c r="C153" i="7"/>
  <c r="D153" i="7"/>
  <c r="E35" i="7"/>
  <c r="E50" i="7"/>
  <c r="E65" i="7"/>
  <c r="E153" i="7"/>
  <c r="F153" i="7"/>
  <c r="G35" i="7"/>
  <c r="G50" i="7"/>
  <c r="G65" i="7"/>
  <c r="G153" i="7"/>
  <c r="H153" i="7"/>
  <c r="I35" i="7"/>
  <c r="I50" i="7"/>
  <c r="I65" i="7"/>
  <c r="I153" i="7"/>
  <c r="J153" i="7"/>
  <c r="K153" i="7"/>
  <c r="L153" i="7"/>
  <c r="N153" i="7"/>
  <c r="C36" i="7"/>
  <c r="C51" i="7"/>
  <c r="C66" i="7"/>
  <c r="C154" i="7"/>
  <c r="D154" i="7"/>
  <c r="E36" i="7"/>
  <c r="E51" i="7"/>
  <c r="E66" i="7"/>
  <c r="E154" i="7"/>
  <c r="F154" i="7"/>
  <c r="G36" i="7"/>
  <c r="G51" i="7"/>
  <c r="G66" i="7"/>
  <c r="G154" i="7"/>
  <c r="H154" i="7"/>
  <c r="I36" i="7"/>
  <c r="I51" i="7"/>
  <c r="I66" i="7"/>
  <c r="I154" i="7"/>
  <c r="J154" i="7"/>
  <c r="K154" i="7"/>
  <c r="L154" i="7"/>
  <c r="N154" i="7"/>
  <c r="H20" i="5"/>
  <c r="C77" i="7"/>
  <c r="C79" i="7"/>
  <c r="I20" i="5"/>
  <c r="C85" i="7"/>
  <c r="C87" i="7"/>
  <c r="J20" i="5"/>
  <c r="C94" i="7"/>
  <c r="C96" i="7"/>
  <c r="K20" i="5"/>
  <c r="C102" i="7"/>
  <c r="C104" i="7"/>
  <c r="C155" i="7"/>
  <c r="D155" i="7"/>
  <c r="H32" i="5"/>
  <c r="E77" i="7"/>
  <c r="E79" i="7"/>
  <c r="I32" i="5"/>
  <c r="E85" i="7"/>
  <c r="E87" i="7"/>
  <c r="J32" i="5"/>
  <c r="E94" i="7"/>
  <c r="E96" i="7"/>
  <c r="K32" i="5"/>
  <c r="E102" i="7"/>
  <c r="E104" i="7"/>
  <c r="E155" i="7"/>
  <c r="F155" i="7"/>
  <c r="G77" i="7"/>
  <c r="G79" i="7"/>
  <c r="G85" i="7"/>
  <c r="G87" i="7"/>
  <c r="G94" i="7"/>
  <c r="G96" i="7"/>
  <c r="G102" i="7"/>
  <c r="G104" i="7"/>
  <c r="G155" i="7"/>
  <c r="H155" i="7"/>
  <c r="I77" i="7"/>
  <c r="I79" i="7"/>
  <c r="I155" i="7"/>
  <c r="J155" i="7"/>
  <c r="K155" i="7"/>
  <c r="L155" i="7"/>
  <c r="N155" i="7"/>
  <c r="C80" i="7"/>
  <c r="C88" i="7"/>
  <c r="C97" i="7"/>
  <c r="C105" i="7"/>
  <c r="C156" i="7"/>
  <c r="D156" i="7"/>
  <c r="E80" i="7"/>
  <c r="E88" i="7"/>
  <c r="E97" i="7"/>
  <c r="E105" i="7"/>
  <c r="E156" i="7"/>
  <c r="F156" i="7"/>
  <c r="G80" i="7"/>
  <c r="G88" i="7"/>
  <c r="G97" i="7"/>
  <c r="G105" i="7"/>
  <c r="G156" i="7"/>
  <c r="H156" i="7"/>
  <c r="I80" i="7"/>
  <c r="I156" i="7"/>
  <c r="J156" i="7"/>
  <c r="K156" i="7"/>
  <c r="L156" i="7"/>
  <c r="N156" i="7"/>
  <c r="L20" i="5"/>
  <c r="C110" i="7"/>
  <c r="C112" i="7"/>
  <c r="M20" i="5"/>
  <c r="C119" i="7"/>
  <c r="C121" i="7"/>
  <c r="C157" i="7"/>
  <c r="D157" i="7"/>
  <c r="L32" i="5"/>
  <c r="E110" i="7"/>
  <c r="E112" i="7"/>
  <c r="M32" i="5"/>
  <c r="E119" i="7"/>
  <c r="E121" i="7"/>
  <c r="E157" i="7"/>
  <c r="F157" i="7"/>
  <c r="G110" i="7"/>
  <c r="G112" i="7"/>
  <c r="G119" i="7"/>
  <c r="G121" i="7"/>
  <c r="G157" i="7"/>
  <c r="H157" i="7"/>
  <c r="I157" i="7"/>
  <c r="J157" i="7"/>
  <c r="K157" i="7"/>
  <c r="L157" i="7"/>
  <c r="N157" i="7"/>
  <c r="C113" i="7"/>
  <c r="C122" i="7"/>
  <c r="C158" i="7"/>
  <c r="D158" i="7"/>
  <c r="E113" i="7"/>
  <c r="E122" i="7"/>
  <c r="E158" i="7"/>
  <c r="F158" i="7"/>
  <c r="G113" i="7"/>
  <c r="G122" i="7"/>
  <c r="G158" i="7"/>
  <c r="H158" i="7"/>
  <c r="I158" i="7"/>
  <c r="J158" i="7"/>
  <c r="K158" i="7"/>
  <c r="L158" i="7"/>
  <c r="N158" i="7"/>
  <c r="C130" i="7"/>
  <c r="C139" i="7"/>
  <c r="C159" i="7"/>
  <c r="D159" i="7"/>
  <c r="E130" i="7"/>
  <c r="E139" i="7"/>
  <c r="E159" i="7"/>
  <c r="F159" i="7"/>
  <c r="G130" i="7"/>
  <c r="G159" i="7"/>
  <c r="H159" i="7"/>
  <c r="I159" i="7"/>
  <c r="J159" i="7"/>
  <c r="K159" i="7"/>
  <c r="L159" i="7"/>
  <c r="N159" i="7"/>
  <c r="C14" i="7"/>
  <c r="C28" i="7"/>
  <c r="C43" i="7"/>
  <c r="C58" i="7"/>
  <c r="C73" i="7"/>
  <c r="C160" i="7"/>
  <c r="D160" i="7"/>
  <c r="E28" i="7"/>
  <c r="E43" i="7"/>
  <c r="E58" i="7"/>
  <c r="E73" i="7"/>
  <c r="E160" i="7"/>
  <c r="F160" i="7"/>
  <c r="G14" i="7"/>
  <c r="G28" i="7"/>
  <c r="G43" i="7"/>
  <c r="G58" i="7"/>
  <c r="G73" i="7"/>
  <c r="G160" i="7"/>
  <c r="H160" i="7"/>
  <c r="I14" i="7"/>
  <c r="I28" i="7"/>
  <c r="I43" i="7"/>
  <c r="I58" i="7"/>
  <c r="I73" i="7"/>
  <c r="I160" i="7"/>
  <c r="J160" i="7"/>
  <c r="K14" i="7"/>
  <c r="K160" i="7"/>
  <c r="L160" i="7"/>
  <c r="N160" i="7"/>
  <c r="C8" i="7"/>
  <c r="C29" i="7"/>
  <c r="C44" i="7"/>
  <c r="C59" i="7"/>
  <c r="C74" i="7"/>
  <c r="C161" i="7"/>
  <c r="D161" i="7"/>
  <c r="E29" i="7"/>
  <c r="E44" i="7"/>
  <c r="E59" i="7"/>
  <c r="E74" i="7"/>
  <c r="E161" i="7"/>
  <c r="F161" i="7"/>
  <c r="G8" i="7"/>
  <c r="G29" i="7"/>
  <c r="G44" i="7"/>
  <c r="G59" i="7"/>
  <c r="G74" i="7"/>
  <c r="G161" i="7"/>
  <c r="H161" i="7"/>
  <c r="I8" i="7"/>
  <c r="I29" i="7"/>
  <c r="I44" i="7"/>
  <c r="I59" i="7"/>
  <c r="I74" i="7"/>
  <c r="I161" i="7"/>
  <c r="J161" i="7"/>
  <c r="K8" i="7"/>
  <c r="K161" i="7"/>
  <c r="L161" i="7"/>
  <c r="N161" i="7"/>
  <c r="C9" i="7"/>
  <c r="C23" i="7"/>
  <c r="C162" i="7"/>
  <c r="D162" i="7"/>
  <c r="E23" i="7"/>
  <c r="E162" i="7"/>
  <c r="F162" i="7"/>
  <c r="G9" i="7"/>
  <c r="G23" i="7"/>
  <c r="G162" i="7"/>
  <c r="H162" i="7"/>
  <c r="I9" i="7"/>
  <c r="I23" i="7"/>
  <c r="I162" i="7"/>
  <c r="J162" i="7"/>
  <c r="K9" i="7"/>
  <c r="K162" i="7"/>
  <c r="L162" i="7"/>
  <c r="N162" i="7"/>
  <c r="C37" i="7"/>
  <c r="C52" i="7"/>
  <c r="C67" i="7"/>
  <c r="C132" i="7"/>
  <c r="C141" i="7"/>
  <c r="C163" i="7"/>
  <c r="D163" i="7"/>
  <c r="E37" i="7"/>
  <c r="E52" i="7"/>
  <c r="E67" i="7"/>
  <c r="E132" i="7"/>
  <c r="E141" i="7"/>
  <c r="E163" i="7"/>
  <c r="F163" i="7"/>
  <c r="G37" i="7"/>
  <c r="G52" i="7"/>
  <c r="G67" i="7"/>
  <c r="G132" i="7"/>
  <c r="G163" i="7"/>
  <c r="H163" i="7"/>
  <c r="I37" i="7"/>
  <c r="I52" i="7"/>
  <c r="I67" i="7"/>
  <c r="I163" i="7"/>
  <c r="J163" i="7"/>
  <c r="K163" i="7"/>
  <c r="L163" i="7"/>
  <c r="N163" i="7"/>
  <c r="C24" i="7"/>
  <c r="C10" i="7"/>
  <c r="C38" i="7"/>
  <c r="C53" i="7"/>
  <c r="C68" i="7"/>
  <c r="C164" i="7"/>
  <c r="D164" i="7"/>
  <c r="E24" i="7"/>
  <c r="E38" i="7"/>
  <c r="E53" i="7"/>
  <c r="E68" i="7"/>
  <c r="E164" i="7"/>
  <c r="F164" i="7"/>
  <c r="G24" i="7"/>
  <c r="G10" i="7"/>
  <c r="G38" i="7"/>
  <c r="G53" i="7"/>
  <c r="G68" i="7"/>
  <c r="G164" i="7"/>
  <c r="H164" i="7"/>
  <c r="I24" i="7"/>
  <c r="I10" i="7"/>
  <c r="I38" i="7"/>
  <c r="I53" i="7"/>
  <c r="I68" i="7"/>
  <c r="I164" i="7"/>
  <c r="J164" i="7"/>
  <c r="K10" i="7"/>
  <c r="K164" i="7"/>
  <c r="L164" i="7"/>
  <c r="N164" i="7"/>
  <c r="C27" i="7"/>
  <c r="C42" i="7"/>
  <c r="C57" i="7"/>
  <c r="C11" i="7"/>
  <c r="C72" i="7"/>
  <c r="C165" i="7"/>
  <c r="D165" i="7"/>
  <c r="E27" i="7"/>
  <c r="E42" i="7"/>
  <c r="E57" i="7"/>
  <c r="E72" i="7"/>
  <c r="E165" i="7"/>
  <c r="F165" i="7"/>
  <c r="G27" i="7"/>
  <c r="G42" i="7"/>
  <c r="G57" i="7"/>
  <c r="G11" i="7"/>
  <c r="G72" i="7"/>
  <c r="G165" i="7"/>
  <c r="H165" i="7"/>
  <c r="I27" i="7"/>
  <c r="I42" i="7"/>
  <c r="I57" i="7"/>
  <c r="I11" i="7"/>
  <c r="I72" i="7"/>
  <c r="I165" i="7"/>
  <c r="J165" i="7"/>
  <c r="K11" i="7"/>
  <c r="K165" i="7"/>
  <c r="L165" i="7"/>
  <c r="N165" i="7"/>
  <c r="C12" i="7"/>
  <c r="C25" i="7"/>
  <c r="C39" i="7"/>
  <c r="C54" i="7"/>
  <c r="C69" i="7"/>
  <c r="C131" i="7"/>
  <c r="C140" i="7"/>
  <c r="C166" i="7"/>
  <c r="D166" i="7"/>
  <c r="E25" i="7"/>
  <c r="E39" i="7"/>
  <c r="E54" i="7"/>
  <c r="E69" i="7"/>
  <c r="E131" i="7"/>
  <c r="E140" i="7"/>
  <c r="E166" i="7"/>
  <c r="F166" i="7"/>
  <c r="G12" i="7"/>
  <c r="G25" i="7"/>
  <c r="G39" i="7"/>
  <c r="G54" i="7"/>
  <c r="G69" i="7"/>
  <c r="G131" i="7"/>
  <c r="G166" i="7"/>
  <c r="H166" i="7"/>
  <c r="I12" i="7"/>
  <c r="I25" i="7"/>
  <c r="I39" i="7"/>
  <c r="I54" i="7"/>
  <c r="I69" i="7"/>
  <c r="I166" i="7"/>
  <c r="J166" i="7"/>
  <c r="K12" i="7"/>
  <c r="K166" i="7"/>
  <c r="L166" i="7"/>
  <c r="N166" i="7"/>
  <c r="C26" i="7"/>
  <c r="C13" i="7"/>
  <c r="C41" i="7"/>
  <c r="C56" i="7"/>
  <c r="C71" i="7"/>
  <c r="C167" i="7"/>
  <c r="D167" i="7"/>
  <c r="E26" i="7"/>
  <c r="E41" i="7"/>
  <c r="E56" i="7"/>
  <c r="E71" i="7"/>
  <c r="E167" i="7"/>
  <c r="F167" i="7"/>
  <c r="G26" i="7"/>
  <c r="G13" i="7"/>
  <c r="G41" i="7"/>
  <c r="G56" i="7"/>
  <c r="G71" i="7"/>
  <c r="G167" i="7"/>
  <c r="H167" i="7"/>
  <c r="I26" i="7"/>
  <c r="I13" i="7"/>
  <c r="I41" i="7"/>
  <c r="I56" i="7"/>
  <c r="I71" i="7"/>
  <c r="I167" i="7"/>
  <c r="J167" i="7"/>
  <c r="K13" i="7"/>
  <c r="K167" i="7"/>
  <c r="L167" i="7"/>
  <c r="N167" i="7"/>
  <c r="C40" i="7"/>
  <c r="C55" i="7"/>
  <c r="C70" i="7"/>
  <c r="C81" i="7"/>
  <c r="C89" i="7"/>
  <c r="C98" i="7"/>
  <c r="C106" i="7"/>
  <c r="C114" i="7"/>
  <c r="C123" i="7"/>
  <c r="C133" i="7"/>
  <c r="C142" i="7"/>
  <c r="C168" i="7"/>
  <c r="D168" i="7"/>
  <c r="E40" i="7"/>
  <c r="E55" i="7"/>
  <c r="E70" i="7"/>
  <c r="E81" i="7"/>
  <c r="E89" i="7"/>
  <c r="E98" i="7"/>
  <c r="E106" i="7"/>
  <c r="E114" i="7"/>
  <c r="E123" i="7"/>
  <c r="E133" i="7"/>
  <c r="E142" i="7"/>
  <c r="E168" i="7"/>
  <c r="F168" i="7"/>
  <c r="G40" i="7"/>
  <c r="G55" i="7"/>
  <c r="G70" i="7"/>
  <c r="G81" i="7"/>
  <c r="G89" i="7"/>
  <c r="G98" i="7"/>
  <c r="G106" i="7"/>
  <c r="G114" i="7"/>
  <c r="G123" i="7"/>
  <c r="G133" i="7"/>
  <c r="G168" i="7"/>
  <c r="H168" i="7"/>
  <c r="I40" i="7"/>
  <c r="I55" i="7"/>
  <c r="I70" i="7"/>
  <c r="I81" i="7"/>
  <c r="I168" i="7"/>
  <c r="J168" i="7"/>
  <c r="K168" i="7"/>
  <c r="L168" i="7"/>
  <c r="N168" i="7"/>
  <c r="C82" i="7"/>
  <c r="C90" i="7"/>
  <c r="C99" i="7"/>
  <c r="C107" i="7"/>
  <c r="C115" i="7"/>
  <c r="C124" i="7"/>
  <c r="C169" i="7"/>
  <c r="D169" i="7"/>
  <c r="E82" i="7"/>
  <c r="E90" i="7"/>
  <c r="E99" i="7"/>
  <c r="E107" i="7"/>
  <c r="E115" i="7"/>
  <c r="E124" i="7"/>
  <c r="E169" i="7"/>
  <c r="F169" i="7"/>
  <c r="G82" i="7"/>
  <c r="G90" i="7"/>
  <c r="G99" i="7"/>
  <c r="G107" i="7"/>
  <c r="G115" i="7"/>
  <c r="G124" i="7"/>
  <c r="G169" i="7"/>
  <c r="H169" i="7"/>
  <c r="I82" i="7"/>
  <c r="I169" i="7"/>
  <c r="J169" i="7"/>
  <c r="K169" i="7"/>
  <c r="L169" i="7"/>
  <c r="N169" i="7"/>
  <c r="C15" i="7"/>
  <c r="C170" i="7"/>
  <c r="D170" i="7"/>
  <c r="E170" i="7"/>
  <c r="F170" i="7"/>
  <c r="G15" i="7"/>
  <c r="G170" i="7"/>
  <c r="H170" i="7"/>
  <c r="I15" i="7"/>
  <c r="I170" i="7"/>
  <c r="J170" i="7"/>
  <c r="K15" i="7"/>
  <c r="K170" i="7"/>
  <c r="L170" i="7"/>
  <c r="N170" i="7"/>
  <c r="C30" i="7"/>
  <c r="C171" i="7"/>
  <c r="D171" i="7"/>
  <c r="E30" i="7"/>
  <c r="E171" i="7"/>
  <c r="F171" i="7"/>
  <c r="G30" i="7"/>
  <c r="G171" i="7"/>
  <c r="H171" i="7"/>
  <c r="I30" i="7"/>
  <c r="I171" i="7"/>
  <c r="J171" i="7"/>
  <c r="K171" i="7"/>
  <c r="L171" i="7"/>
  <c r="N171" i="7"/>
  <c r="C45" i="7"/>
  <c r="C172" i="7"/>
  <c r="D172" i="7"/>
  <c r="E45" i="7"/>
  <c r="E172" i="7"/>
  <c r="F172" i="7"/>
  <c r="G45" i="7"/>
  <c r="G172" i="7"/>
  <c r="H172" i="7"/>
  <c r="I45" i="7"/>
  <c r="I172" i="7"/>
  <c r="J172" i="7"/>
  <c r="K172" i="7"/>
  <c r="L172" i="7"/>
  <c r="N172" i="7"/>
  <c r="C60" i="7"/>
  <c r="C173" i="7"/>
  <c r="D173" i="7"/>
  <c r="E60" i="7"/>
  <c r="E173" i="7"/>
  <c r="F173" i="7"/>
  <c r="G60" i="7"/>
  <c r="G173" i="7"/>
  <c r="H173" i="7"/>
  <c r="I60" i="7"/>
  <c r="I173" i="7"/>
  <c r="J173" i="7"/>
  <c r="K173" i="7"/>
  <c r="L173" i="7"/>
  <c r="N173" i="7"/>
  <c r="C75" i="7"/>
  <c r="C174" i="7"/>
  <c r="D174" i="7"/>
  <c r="E75" i="7"/>
  <c r="E174" i="7"/>
  <c r="F174" i="7"/>
  <c r="G75" i="7"/>
  <c r="G174" i="7"/>
  <c r="H174" i="7"/>
  <c r="I75" i="7"/>
  <c r="I174" i="7"/>
  <c r="J174" i="7"/>
  <c r="K174" i="7"/>
  <c r="L174" i="7"/>
  <c r="N174" i="7"/>
  <c r="C83" i="7"/>
  <c r="C175" i="7"/>
  <c r="D175" i="7"/>
  <c r="E83" i="7"/>
  <c r="E175" i="7"/>
  <c r="F175" i="7"/>
  <c r="G83" i="7"/>
  <c r="G175" i="7"/>
  <c r="H175" i="7"/>
  <c r="I83" i="7"/>
  <c r="I175" i="7"/>
  <c r="J175" i="7"/>
  <c r="K175" i="7"/>
  <c r="L175" i="7"/>
  <c r="N175" i="7"/>
  <c r="C91" i="7"/>
  <c r="C176" i="7"/>
  <c r="D176" i="7"/>
  <c r="E91" i="7"/>
  <c r="E176" i="7"/>
  <c r="F176" i="7"/>
  <c r="G91" i="7"/>
  <c r="G176" i="7"/>
  <c r="H176" i="7"/>
  <c r="I176" i="7"/>
  <c r="J176" i="7"/>
  <c r="K176" i="7"/>
  <c r="L176" i="7"/>
  <c r="N176" i="7"/>
  <c r="C100" i="7"/>
  <c r="C177" i="7"/>
  <c r="D177" i="7"/>
  <c r="E100" i="7"/>
  <c r="E177" i="7"/>
  <c r="F177" i="7"/>
  <c r="G100" i="7"/>
  <c r="G177" i="7"/>
  <c r="H177" i="7"/>
  <c r="I177" i="7"/>
  <c r="J177" i="7"/>
  <c r="K177" i="7"/>
  <c r="L177" i="7"/>
  <c r="N177" i="7"/>
  <c r="C108" i="7"/>
  <c r="C178" i="7"/>
  <c r="D178" i="7"/>
  <c r="E108" i="7"/>
  <c r="E178" i="7"/>
  <c r="F178" i="7"/>
  <c r="G108" i="7"/>
  <c r="G178" i="7"/>
  <c r="H178" i="7"/>
  <c r="I178" i="7"/>
  <c r="J178" i="7"/>
  <c r="K178" i="7"/>
  <c r="L178" i="7"/>
  <c r="N178" i="7"/>
  <c r="C116" i="7"/>
  <c r="C179" i="7"/>
  <c r="D179" i="7"/>
  <c r="E116" i="7"/>
  <c r="E179" i="7"/>
  <c r="F179" i="7"/>
  <c r="G116" i="7"/>
  <c r="G179" i="7"/>
  <c r="H179" i="7"/>
  <c r="I179" i="7"/>
  <c r="J179" i="7"/>
  <c r="K179" i="7"/>
  <c r="L179" i="7"/>
  <c r="N179" i="7"/>
  <c r="C125" i="7"/>
  <c r="C180" i="7"/>
  <c r="D180" i="7"/>
  <c r="E125" i="7"/>
  <c r="E180" i="7"/>
  <c r="F180" i="7"/>
  <c r="G125" i="7"/>
  <c r="G180" i="7"/>
  <c r="H180" i="7"/>
  <c r="I180" i="7"/>
  <c r="J180" i="7"/>
  <c r="K180" i="7"/>
  <c r="L180" i="7"/>
  <c r="N180" i="7"/>
  <c r="C134" i="7"/>
  <c r="C181" i="7"/>
  <c r="D181" i="7"/>
  <c r="E134" i="7"/>
  <c r="E181" i="7"/>
  <c r="F181" i="7"/>
  <c r="G134" i="7"/>
  <c r="G181" i="7"/>
  <c r="H181" i="7"/>
  <c r="I181" i="7"/>
  <c r="J181" i="7"/>
  <c r="K181" i="7"/>
  <c r="L181" i="7"/>
  <c r="N181" i="7"/>
  <c r="C143" i="7"/>
  <c r="C182" i="7"/>
  <c r="D182" i="7"/>
  <c r="E143" i="7"/>
  <c r="E182" i="7"/>
  <c r="F182" i="7"/>
  <c r="G182" i="7"/>
  <c r="H182" i="7"/>
  <c r="I182" i="7"/>
  <c r="J182" i="7"/>
  <c r="K182" i="7"/>
  <c r="L182" i="7"/>
  <c r="N182" i="7"/>
  <c r="N184" i="7"/>
  <c r="C187" i="7"/>
  <c r="D187" i="7"/>
  <c r="C32" i="5"/>
  <c r="E2" i="7"/>
  <c r="E187" i="7"/>
  <c r="F187" i="7"/>
  <c r="G187" i="7"/>
  <c r="H187" i="7"/>
  <c r="I187" i="7"/>
  <c r="J187" i="7"/>
  <c r="L187" i="7"/>
  <c r="N187" i="7"/>
  <c r="C188" i="7"/>
  <c r="D188" i="7"/>
  <c r="E188" i="7"/>
  <c r="F188" i="7"/>
  <c r="G188" i="7"/>
  <c r="H188" i="7"/>
  <c r="I188" i="7"/>
  <c r="J188" i="7"/>
  <c r="L188" i="7"/>
  <c r="N188" i="7"/>
  <c r="N189" i="7"/>
  <c r="N191" i="7"/>
  <c r="C43" i="5"/>
  <c r="C45" i="5" s="1"/>
  <c r="C6" i="5"/>
  <c r="C38" i="5"/>
  <c r="D41" i="5"/>
  <c r="D43" i="5"/>
  <c r="D44" i="5" s="1"/>
  <c r="D6" i="5"/>
  <c r="D38" i="5"/>
  <c r="E41" i="5"/>
  <c r="E43" i="5"/>
  <c r="E44" i="5"/>
  <c r="E45" i="5" s="1"/>
  <c r="E6" i="5"/>
  <c r="E38" i="5"/>
  <c r="F41" i="5"/>
  <c r="F43" i="5"/>
  <c r="F44" i="5" s="1"/>
  <c r="F6" i="5"/>
  <c r="F38" i="5"/>
  <c r="G41" i="5"/>
  <c r="G43" i="5"/>
  <c r="G44" i="5" s="1"/>
  <c r="G6" i="5"/>
  <c r="G38" i="5"/>
  <c r="H41" i="5"/>
  <c r="H43" i="5"/>
  <c r="H44" i="5" s="1"/>
  <c r="H6" i="5"/>
  <c r="H38" i="5"/>
  <c r="I41" i="5"/>
  <c r="I43" i="5"/>
  <c r="I37" i="5" s="1"/>
  <c r="I44" i="5"/>
  <c r="I45" i="5" s="1"/>
  <c r="I6" i="5"/>
  <c r="I38" i="5"/>
  <c r="J41" i="5"/>
  <c r="J43" i="5"/>
  <c r="J44" i="5" s="1"/>
  <c r="J6" i="5"/>
  <c r="J38" i="5"/>
  <c r="K41" i="5"/>
  <c r="K43" i="5"/>
  <c r="K44" i="5" s="1"/>
  <c r="K6" i="5"/>
  <c r="K38" i="5"/>
  <c r="L41" i="5"/>
  <c r="L43" i="5"/>
  <c r="L44" i="5" s="1"/>
  <c r="L6" i="5"/>
  <c r="L38" i="5"/>
  <c r="M41" i="5"/>
  <c r="M43" i="5"/>
  <c r="M44" i="5"/>
  <c r="M45" i="5" s="1"/>
  <c r="M6" i="5"/>
  <c r="M38" i="5"/>
  <c r="N41" i="5"/>
  <c r="N43" i="5"/>
  <c r="N44" i="5" s="1"/>
  <c r="N6" i="5"/>
  <c r="N38" i="5"/>
  <c r="O41" i="5"/>
  <c r="O43" i="5"/>
  <c r="O44" i="5" s="1"/>
  <c r="O6" i="5"/>
  <c r="O38" i="5"/>
  <c r="M136" i="7"/>
  <c r="M127" i="7"/>
  <c r="M119" i="7"/>
  <c r="M110" i="7"/>
  <c r="M102" i="7"/>
  <c r="M94" i="7"/>
  <c r="M85" i="7"/>
  <c r="M77" i="7"/>
  <c r="M62" i="7"/>
  <c r="M47" i="7"/>
  <c r="M32" i="7"/>
  <c r="M17" i="7"/>
  <c r="M2" i="7"/>
  <c r="D184" i="7"/>
  <c r="D189" i="7"/>
  <c r="D191" i="7"/>
  <c r="F184" i="7"/>
  <c r="F189" i="7"/>
  <c r="F191" i="7"/>
  <c r="H184" i="7"/>
  <c r="H189" i="7"/>
  <c r="H191" i="7"/>
  <c r="J184" i="7"/>
  <c r="J189" i="7"/>
  <c r="J191" i="7"/>
  <c r="L184" i="7"/>
  <c r="L189" i="7"/>
  <c r="L191" i="7"/>
  <c r="M160" i="7"/>
  <c r="M161" i="7"/>
  <c r="M162" i="7"/>
  <c r="M164" i="7"/>
  <c r="M165" i="7"/>
  <c r="M166" i="7"/>
  <c r="M167" i="7"/>
  <c r="M149" i="7"/>
  <c r="M150" i="7"/>
  <c r="M151" i="7"/>
  <c r="M152" i="7"/>
  <c r="M153" i="7"/>
  <c r="M154" i="7"/>
  <c r="M155" i="7"/>
  <c r="M156" i="7"/>
  <c r="M157" i="7"/>
  <c r="M158" i="7"/>
  <c r="M159" i="7"/>
  <c r="M163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48" i="7"/>
  <c r="M187" i="7"/>
  <c r="M188" i="7"/>
  <c r="M189" i="7"/>
  <c r="K189" i="7"/>
  <c r="I189" i="7"/>
  <c r="G189" i="7"/>
  <c r="E189" i="7"/>
  <c r="C189" i="7"/>
  <c r="P28" i="5"/>
  <c r="P29" i="5"/>
  <c r="P30" i="5"/>
  <c r="P31" i="5"/>
  <c r="D65" i="2"/>
  <c r="D77" i="2"/>
  <c r="D50" i="2"/>
  <c r="D62" i="2"/>
  <c r="D35" i="2"/>
  <c r="D39" i="2"/>
  <c r="D47" i="2"/>
  <c r="D76" i="2"/>
  <c r="D75" i="2"/>
  <c r="D74" i="2"/>
  <c r="D73" i="2"/>
  <c r="D72" i="2"/>
  <c r="D71" i="2"/>
  <c r="D70" i="2"/>
  <c r="D69" i="2"/>
  <c r="D68" i="2"/>
  <c r="D67" i="2"/>
  <c r="D66" i="2"/>
  <c r="D31" i="2"/>
  <c r="D30" i="2"/>
  <c r="D29" i="2"/>
  <c r="D28" i="2"/>
  <c r="D27" i="2"/>
  <c r="D26" i="2"/>
  <c r="D25" i="2"/>
  <c r="D24" i="2"/>
  <c r="D23" i="2"/>
  <c r="D22" i="2"/>
  <c r="D21" i="2"/>
  <c r="D20" i="2"/>
  <c r="D36" i="5"/>
  <c r="E36" i="5"/>
  <c r="F36" i="5"/>
  <c r="G36" i="5"/>
  <c r="H36" i="5"/>
  <c r="I36" i="5"/>
  <c r="J36" i="5"/>
  <c r="K36" i="5"/>
  <c r="L36" i="5"/>
  <c r="M36" i="5"/>
  <c r="N36" i="5"/>
  <c r="O36" i="5"/>
  <c r="D37" i="5"/>
  <c r="E37" i="5"/>
  <c r="F37" i="5"/>
  <c r="J37" i="5"/>
  <c r="K37" i="5"/>
  <c r="M37" i="5"/>
  <c r="N37" i="5"/>
  <c r="O37" i="5"/>
  <c r="P3" i="5"/>
  <c r="P4" i="5"/>
  <c r="P6" i="5"/>
  <c r="P9" i="5"/>
  <c r="P10" i="5"/>
  <c r="P11" i="5"/>
  <c r="P12" i="5"/>
  <c r="P13" i="5"/>
  <c r="P14" i="5"/>
  <c r="P15" i="5"/>
  <c r="P16" i="5"/>
  <c r="P17" i="5"/>
  <c r="P18" i="5"/>
  <c r="P20" i="5"/>
  <c r="P23" i="5"/>
  <c r="P24" i="5"/>
  <c r="P25" i="5"/>
  <c r="P27" i="5"/>
  <c r="P32" i="5"/>
  <c r="P35" i="5"/>
  <c r="P38" i="5"/>
  <c r="F146" i="2"/>
  <c r="F145" i="2"/>
  <c r="F144" i="2"/>
  <c r="F143" i="2"/>
  <c r="F142" i="2"/>
  <c r="F141" i="2"/>
  <c r="F136" i="2"/>
  <c r="F135" i="2"/>
  <c r="F134" i="2"/>
  <c r="F133" i="2"/>
  <c r="F132" i="2"/>
  <c r="F131" i="2"/>
  <c r="F122" i="2"/>
  <c r="F123" i="2"/>
  <c r="F124" i="2"/>
  <c r="F125" i="2"/>
  <c r="F126" i="2"/>
  <c r="F127" i="2"/>
  <c r="F117" i="2"/>
  <c r="F116" i="2"/>
  <c r="F115" i="2"/>
  <c r="F114" i="2"/>
  <c r="F113" i="2"/>
  <c r="F109" i="2"/>
  <c r="F108" i="2"/>
  <c r="F107" i="2"/>
  <c r="F106" i="2"/>
  <c r="F105" i="2"/>
  <c r="F110" i="2"/>
  <c r="F101" i="2"/>
  <c r="F100" i="2"/>
  <c r="F99" i="2"/>
  <c r="F98" i="2"/>
  <c r="F97" i="2"/>
  <c r="F102" i="2"/>
  <c r="F92" i="2"/>
  <c r="F88" i="2"/>
  <c r="F89" i="2"/>
  <c r="F90" i="2"/>
  <c r="F91" i="2"/>
  <c r="F93" i="2"/>
  <c r="F84" i="2"/>
  <c r="F83" i="2"/>
  <c r="F82" i="2"/>
  <c r="F81" i="2"/>
  <c r="F80" i="2"/>
  <c r="F85" i="2"/>
  <c r="F76" i="2"/>
  <c r="F75" i="2"/>
  <c r="F74" i="2"/>
  <c r="F73" i="2"/>
  <c r="F72" i="2"/>
  <c r="F71" i="2"/>
  <c r="F70" i="2"/>
  <c r="F69" i="2"/>
  <c r="F68" i="2"/>
  <c r="F67" i="2"/>
  <c r="F66" i="2"/>
  <c r="F65" i="2"/>
  <c r="F61" i="2"/>
  <c r="F60" i="2"/>
  <c r="F59" i="2"/>
  <c r="F58" i="2"/>
  <c r="F57" i="2"/>
  <c r="F56" i="2"/>
  <c r="F55" i="2"/>
  <c r="F54" i="2"/>
  <c r="F53" i="2"/>
  <c r="F50" i="2"/>
  <c r="F51" i="2"/>
  <c r="F52" i="2"/>
  <c r="F62" i="2"/>
  <c r="F46" i="2"/>
  <c r="F45" i="2"/>
  <c r="F44" i="2"/>
  <c r="F43" i="2"/>
  <c r="F42" i="2"/>
  <c r="F41" i="2"/>
  <c r="F40" i="2"/>
  <c r="F39" i="2"/>
  <c r="F38" i="2"/>
  <c r="F37" i="2"/>
  <c r="F36" i="2"/>
  <c r="F35" i="2"/>
  <c r="F31" i="2"/>
  <c r="F30" i="2"/>
  <c r="F29" i="2"/>
  <c r="F28" i="2"/>
  <c r="F27" i="2"/>
  <c r="F26" i="2"/>
  <c r="F25" i="2"/>
  <c r="F24" i="2"/>
  <c r="F23" i="2"/>
  <c r="F22" i="2"/>
  <c r="F21" i="2"/>
  <c r="F20" i="2"/>
  <c r="F6" i="2"/>
  <c r="F7" i="2"/>
  <c r="F8" i="2"/>
  <c r="F9" i="2"/>
  <c r="F10" i="2"/>
  <c r="F11" i="2"/>
  <c r="F12" i="2"/>
  <c r="F13" i="2"/>
  <c r="F14" i="2"/>
  <c r="F15" i="2"/>
  <c r="F16" i="2"/>
  <c r="F5" i="2"/>
  <c r="F17" i="2"/>
  <c r="F77" i="2"/>
  <c r="F147" i="2"/>
  <c r="F118" i="2"/>
  <c r="F137" i="2"/>
  <c r="F47" i="2"/>
  <c r="F32" i="2"/>
  <c r="K145" i="7"/>
  <c r="I145" i="7"/>
  <c r="G145" i="7"/>
  <c r="D144" i="2"/>
  <c r="D134" i="2"/>
  <c r="C42" i="2"/>
  <c r="C38" i="2"/>
  <c r="D146" i="2"/>
  <c r="D145" i="2"/>
  <c r="D143" i="2"/>
  <c r="D142" i="2"/>
  <c r="D141" i="2"/>
  <c r="D136" i="2"/>
  <c r="D135" i="2"/>
  <c r="D133" i="2"/>
  <c r="D132" i="2"/>
  <c r="D131" i="2"/>
  <c r="D137" i="2"/>
  <c r="D147" i="2"/>
  <c r="E145" i="7"/>
  <c r="D126" i="2"/>
  <c r="D125" i="2"/>
  <c r="D124" i="2"/>
  <c r="D123" i="2"/>
  <c r="D122" i="2"/>
  <c r="D117" i="2"/>
  <c r="D116" i="2"/>
  <c r="D115" i="2"/>
  <c r="D114" i="2"/>
  <c r="D113" i="2"/>
  <c r="D109" i="2"/>
  <c r="D108" i="2"/>
  <c r="D107" i="2"/>
  <c r="D106" i="2"/>
  <c r="D105" i="2"/>
  <c r="D101" i="2"/>
  <c r="D100" i="2"/>
  <c r="D99" i="2"/>
  <c r="D98" i="2"/>
  <c r="D97" i="2"/>
  <c r="D92" i="2"/>
  <c r="D91" i="2"/>
  <c r="D90" i="2"/>
  <c r="D89" i="2"/>
  <c r="D88" i="2"/>
  <c r="D84" i="2"/>
  <c r="D83" i="2"/>
  <c r="D82" i="2"/>
  <c r="D81" i="2"/>
  <c r="D80" i="2"/>
  <c r="D61" i="2"/>
  <c r="D60" i="2"/>
  <c r="D59" i="2"/>
  <c r="D58" i="2"/>
  <c r="D57" i="2"/>
  <c r="D56" i="2"/>
  <c r="D55" i="2"/>
  <c r="D54" i="2"/>
  <c r="D53" i="2"/>
  <c r="D52" i="2"/>
  <c r="D51" i="2"/>
  <c r="D46" i="2"/>
  <c r="D45" i="2"/>
  <c r="D44" i="2"/>
  <c r="D43" i="2"/>
  <c r="D42" i="2"/>
  <c r="D41" i="2"/>
  <c r="D40" i="2"/>
  <c r="D38" i="2"/>
  <c r="D37" i="2"/>
  <c r="D36" i="2"/>
  <c r="D16" i="2"/>
  <c r="D15" i="2"/>
  <c r="D14" i="2"/>
  <c r="D13" i="2"/>
  <c r="D12" i="2"/>
  <c r="D11" i="2"/>
  <c r="D10" i="2"/>
  <c r="D9" i="2"/>
  <c r="D8" i="2"/>
  <c r="D7" i="2"/>
  <c r="D6" i="2"/>
  <c r="D5" i="2"/>
  <c r="D127" i="2"/>
  <c r="D85" i="2"/>
  <c r="D118" i="2"/>
  <c r="D110" i="2"/>
  <c r="D102" i="2"/>
  <c r="D93" i="2"/>
  <c r="D32" i="2"/>
  <c r="D17" i="2"/>
  <c r="C145" i="7"/>
  <c r="N145" i="7"/>
  <c r="C36" i="5"/>
  <c r="P36" i="5"/>
  <c r="C41" i="5"/>
  <c r="C44" i="5"/>
  <c r="K21" i="5"/>
  <c r="J21" i="5"/>
  <c r="L21" i="5"/>
  <c r="M21" i="5"/>
  <c r="E21" i="5"/>
  <c r="J33" i="5"/>
  <c r="N21" i="5"/>
  <c r="F21" i="5"/>
  <c r="J7" i="5"/>
  <c r="O21" i="5"/>
  <c r="G21" i="5"/>
  <c r="H21" i="5"/>
  <c r="D21" i="5"/>
  <c r="I21" i="5"/>
  <c r="D33" i="5"/>
  <c r="M7" i="5"/>
  <c r="E7" i="5"/>
  <c r="F7" i="5"/>
  <c r="K7" i="5"/>
  <c r="L7" i="5"/>
  <c r="K33" i="5"/>
  <c r="L33" i="5"/>
  <c r="I7" i="5"/>
  <c r="D7" i="5"/>
  <c r="N7" i="5"/>
  <c r="E33" i="5"/>
  <c r="G7" i="5"/>
  <c r="N33" i="5"/>
  <c r="F33" i="5"/>
  <c r="H7" i="5"/>
  <c r="O33" i="5"/>
  <c r="G33" i="5"/>
  <c r="M33" i="5"/>
  <c r="O7" i="5"/>
  <c r="C33" i="5"/>
  <c r="H33" i="5"/>
  <c r="I33" i="5"/>
  <c r="C21" i="5"/>
  <c r="H42" i="5"/>
  <c r="G42" i="5"/>
  <c r="O42" i="5"/>
  <c r="J42" i="5"/>
  <c r="K42" i="5"/>
  <c r="M42" i="5"/>
  <c r="E42" i="5"/>
  <c r="D42" i="5"/>
  <c r="N42" i="5"/>
  <c r="I42" i="5"/>
  <c r="F42" i="5"/>
  <c r="L42" i="5"/>
  <c r="I8" i="5"/>
  <c r="P7" i="5"/>
  <c r="P33" i="5"/>
  <c r="M22" i="5"/>
  <c r="M8" i="5"/>
  <c r="P21" i="5"/>
  <c r="P42" i="5"/>
  <c r="C37" i="5"/>
  <c r="C34" i="5"/>
  <c r="C22" i="5"/>
  <c r="G45" i="5" l="1"/>
  <c r="G34" i="5"/>
  <c r="G22" i="5"/>
  <c r="G8" i="5"/>
  <c r="K22" i="5"/>
  <c r="K8" i="5"/>
  <c r="K45" i="5"/>
  <c r="K34" i="5"/>
  <c r="G37" i="5"/>
  <c r="E22" i="5"/>
  <c r="L22" i="5"/>
  <c r="L34" i="5"/>
  <c r="L45" i="5"/>
  <c r="L8" i="5"/>
  <c r="J34" i="5"/>
  <c r="J45" i="5"/>
  <c r="J22" i="5"/>
  <c r="J8" i="5"/>
  <c r="H34" i="5"/>
  <c r="H22" i="5"/>
  <c r="H45" i="5"/>
  <c r="H8" i="5"/>
  <c r="O34" i="5"/>
  <c r="O22" i="5"/>
  <c r="O8" i="5"/>
  <c r="O45" i="5"/>
  <c r="F45" i="5"/>
  <c r="F34" i="5"/>
  <c r="F8" i="5"/>
  <c r="F22" i="5"/>
  <c r="D8" i="5"/>
  <c r="P8" i="5" s="1"/>
  <c r="D22" i="5"/>
  <c r="D45" i="5"/>
  <c r="D34" i="5"/>
  <c r="N22" i="5"/>
  <c r="N8" i="5"/>
  <c r="N34" i="5"/>
  <c r="N45" i="5"/>
  <c r="L37" i="5"/>
  <c r="I34" i="5"/>
  <c r="E8" i="5"/>
  <c r="E34" i="5"/>
  <c r="I22" i="5"/>
  <c r="M34" i="5"/>
  <c r="H37" i="5"/>
  <c r="P37" i="5" s="1"/>
  <c r="P34" i="5" l="1"/>
  <c r="P45" i="5"/>
  <c r="N193" i="7" s="1"/>
  <c r="P22" i="5"/>
</calcChain>
</file>

<file path=xl/sharedStrings.xml><?xml version="1.0" encoding="utf-8"?>
<sst xmlns="http://schemas.openxmlformats.org/spreadsheetml/2006/main" count="445" uniqueCount="131">
  <si>
    <t>School</t>
  </si>
  <si>
    <t>Area</t>
  </si>
  <si>
    <t>Requests for school items for students</t>
  </si>
  <si>
    <t>Jaffna</t>
  </si>
  <si>
    <t>GRADES</t>
  </si>
  <si>
    <t>O'Level</t>
  </si>
  <si>
    <t>Total</t>
  </si>
  <si>
    <t>A'Level</t>
  </si>
  <si>
    <t xml:space="preserve">Total Cost for Bags &amp; Shoes </t>
  </si>
  <si>
    <t xml:space="preserve">Total Cost for Bags / Shoes / Exercise Books </t>
  </si>
  <si>
    <t>Dehiattakandiya</t>
  </si>
  <si>
    <t>Jaffna District Total</t>
  </si>
  <si>
    <t>Dehiattakandiya Schools Total</t>
  </si>
  <si>
    <t>Total Cost for Bags</t>
  </si>
  <si>
    <t>Grade 1 - Items per child</t>
  </si>
  <si>
    <t>Item</t>
  </si>
  <si>
    <t>Per Child</t>
  </si>
  <si>
    <t>Price Per Item</t>
  </si>
  <si>
    <t>Total Value</t>
  </si>
  <si>
    <t>Pencil Case</t>
  </si>
  <si>
    <t>80 Pages Single Rule (1/2")</t>
  </si>
  <si>
    <t>80 Pages Square Rule (1/2")</t>
  </si>
  <si>
    <t>80 Pages Botony Books</t>
  </si>
  <si>
    <t>Pastels</t>
  </si>
  <si>
    <t>Pencil Eraser</t>
  </si>
  <si>
    <t>12" Ruler</t>
  </si>
  <si>
    <t>Scissors</t>
  </si>
  <si>
    <t>Pencils</t>
  </si>
  <si>
    <t>Sharpners</t>
  </si>
  <si>
    <t>Drawing Book (20 Page)</t>
  </si>
  <si>
    <t>School Bag</t>
  </si>
  <si>
    <t>Grade 2 - Items per child</t>
  </si>
  <si>
    <t>Grade 3 - Items per child</t>
  </si>
  <si>
    <t>120 Pages Single Rule</t>
  </si>
  <si>
    <t>120 Pages Square Rule</t>
  </si>
  <si>
    <t xml:space="preserve">Erasers </t>
  </si>
  <si>
    <t>Pens (Blue)</t>
  </si>
  <si>
    <t>Grade 4 - Items per child</t>
  </si>
  <si>
    <t>Grade 5 - Items per child</t>
  </si>
  <si>
    <t>Grade 6 - Items per child</t>
  </si>
  <si>
    <t>160 Pages Single Rule</t>
  </si>
  <si>
    <t>160 Pages Square Rule</t>
  </si>
  <si>
    <t>Mathematical Instrument Box</t>
  </si>
  <si>
    <t>Grade 7 - Items per child</t>
  </si>
  <si>
    <t>Grade 8 - Items per child</t>
  </si>
  <si>
    <t>Grade 9 - Items per child</t>
  </si>
  <si>
    <t>Grade 10 - Items per child</t>
  </si>
  <si>
    <t>Grade 11 - Items per child</t>
  </si>
  <si>
    <t>Grade 1 -  Total no. of Students</t>
  </si>
  <si>
    <t>Grade 2 -  Total no. of Students</t>
  </si>
  <si>
    <t>Grade 3 -  Total no. of Students</t>
  </si>
  <si>
    <t>Grade 4 -  Total no. of Students</t>
  </si>
  <si>
    <t>Grade 5 -  Total no. of Students</t>
  </si>
  <si>
    <t>Grade 6 -  Total no. of Students</t>
  </si>
  <si>
    <t>Grade 7 -  Total no. of Students</t>
  </si>
  <si>
    <t>Grade 8 -  Total no. of Students</t>
  </si>
  <si>
    <t>Grade 9 -  Total no. of Students</t>
  </si>
  <si>
    <t>Grade 10 -  Total no. of Students</t>
  </si>
  <si>
    <t>Grade 11 -  Total no. of Students</t>
  </si>
  <si>
    <t>200 Pages CR Books</t>
  </si>
  <si>
    <t>Grade 12 -  Total no. of Students</t>
  </si>
  <si>
    <t>A'Level -  Total no. of Students</t>
  </si>
  <si>
    <t>School Bag - Grade 1</t>
  </si>
  <si>
    <t>School Bag - Grade 2</t>
  </si>
  <si>
    <t>School Bag - Grade 3</t>
  </si>
  <si>
    <t>School Bag - Grade 4</t>
  </si>
  <si>
    <t>School Bag - Grade 5</t>
  </si>
  <si>
    <t>School Bag - Grade 6</t>
  </si>
  <si>
    <t>School Bag - Grade 7</t>
  </si>
  <si>
    <t>School Bag - Grade 8</t>
  </si>
  <si>
    <t>School Bag - Grade 9</t>
  </si>
  <si>
    <t>School Bag - Grade 10</t>
  </si>
  <si>
    <t>School Bag - Grade 11</t>
  </si>
  <si>
    <t>School Bag - Grade 12</t>
  </si>
  <si>
    <t>School Bag - A'Level</t>
  </si>
  <si>
    <t>Pencil Case - Grade 1-5</t>
  </si>
  <si>
    <t>Pencil Case - Grade 12 &amp; A'Level</t>
  </si>
  <si>
    <t>Erasers</t>
  </si>
  <si>
    <t>Required</t>
  </si>
  <si>
    <t>Total No. of students</t>
  </si>
  <si>
    <t>Total Cost of Bags and School Items</t>
  </si>
  <si>
    <t>DSI Vouchers</t>
  </si>
  <si>
    <t>Total Cost</t>
  </si>
  <si>
    <t>Grade 6 - A'Level</t>
  </si>
  <si>
    <t>Retail Value</t>
  </si>
  <si>
    <t>Muslim Vidyalaya</t>
  </si>
  <si>
    <t>Mahawelipura Vidyalaya</t>
  </si>
  <si>
    <t>Somapura Adarsha Vidyalaya</t>
  </si>
  <si>
    <t>Pansal Godalla Primary School</t>
  </si>
  <si>
    <t>Ariyamankeni Vidyalaya</t>
  </si>
  <si>
    <t>Kavantissa Vidyalaya</t>
  </si>
  <si>
    <t>Gamini Vidyalaya</t>
  </si>
  <si>
    <t>Nilapola Vidyalaya</t>
  </si>
  <si>
    <t>Somadevi Vidyalaya</t>
  </si>
  <si>
    <t>Al Thaj Maha Vidyalaya</t>
  </si>
  <si>
    <t>Godagama Anagarika Dharmapala Vidyalaya</t>
  </si>
  <si>
    <t>Godagama, Matara</t>
  </si>
  <si>
    <t>Suriyapura</t>
  </si>
  <si>
    <t>Somapura</t>
  </si>
  <si>
    <t>Trincomalee District</t>
  </si>
  <si>
    <t>Jinnanagar, Toppur</t>
  </si>
  <si>
    <t>Wan Ela, Kanthale</t>
  </si>
  <si>
    <t>Wan Ela, Kinniya</t>
  </si>
  <si>
    <t>Lingapuram, Keliveddy</t>
  </si>
  <si>
    <t>Seruvila</t>
  </si>
  <si>
    <t>Neelapola</t>
  </si>
  <si>
    <t>Aluvihara Maha Vidyalaya</t>
  </si>
  <si>
    <t>Aluvihara, Matale</t>
  </si>
  <si>
    <t>Total Cost of School Packs</t>
  </si>
  <si>
    <t>Total no. of students</t>
  </si>
  <si>
    <t>Cost of a bag</t>
  </si>
  <si>
    <t>Cost of a shoe</t>
  </si>
  <si>
    <t>Total cost of a bag and shoes per child</t>
  </si>
  <si>
    <t>Cost of school items per child</t>
  </si>
  <si>
    <t>Total cost of a school pack per child</t>
  </si>
  <si>
    <t>200 Pages Single Rule</t>
  </si>
  <si>
    <t>200 Pages Square Rule</t>
  </si>
  <si>
    <t>Delft Sumbramania Vidyalayam</t>
  </si>
  <si>
    <t>Delft Saivapragasa Vidyalyam</t>
  </si>
  <si>
    <t>Delft Sriskantha Vidyalayam</t>
  </si>
  <si>
    <t>Delft Mangayatkarasi Vidyalayam</t>
  </si>
  <si>
    <t>Delft Seekiriyampallam GTM Vidyalayam</t>
  </si>
  <si>
    <t>Delft Mavilithurai RCTM Vidyalayam</t>
  </si>
  <si>
    <t>Delft Maha Vidyalayam</t>
  </si>
  <si>
    <t>Analaitivu South GTMS</t>
  </si>
  <si>
    <t>Analaitivu Sathasiva Maha Vidyalaya</t>
  </si>
  <si>
    <t>Seruvavila</t>
  </si>
  <si>
    <t>Matara</t>
  </si>
  <si>
    <t>Matala</t>
  </si>
  <si>
    <t>Grade 1 - Grade 5</t>
  </si>
  <si>
    <t>Cost per Child (excluding voucher for shoes)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</si>
</sst>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name val="Calibri"/>
      <family val="2"/>
      <scheme val="minor"/>
    </font>
    <font>
      <sz val="14"/>
      <name val="Arial"/>
      <family val="2"/>
    </font>
    <font>
      <b/>
      <u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2" fillId="5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3" fontId="0" fillId="0" borderId="1" xfId="1" applyFont="1" applyFill="1" applyBorder="1"/>
    <xf numFmtId="0" fontId="0" fillId="5" borderId="1" xfId="0" applyFill="1" applyBorder="1" applyAlignment="1">
      <alignment horizontal="center" vertical="center"/>
    </xf>
    <xf numFmtId="43" fontId="2" fillId="5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43" fontId="2" fillId="3" borderId="1" xfId="1" applyFont="1" applyFill="1" applyBorder="1"/>
    <xf numFmtId="43" fontId="2" fillId="3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43" fontId="2" fillId="6" borderId="1" xfId="0" applyNumberFormat="1" applyFont="1" applyFill="1" applyBorder="1" applyAlignment="1">
      <alignment horizontal="center" vertical="top"/>
    </xf>
    <xf numFmtId="3" fontId="2" fillId="6" borderId="1" xfId="0" applyNumberFormat="1" applyFont="1" applyFill="1" applyBorder="1" applyAlignment="1">
      <alignment horizontal="center" vertical="top"/>
    </xf>
    <xf numFmtId="37" fontId="2" fillId="6" borderId="1" xfId="0" applyNumberFormat="1" applyFont="1" applyFill="1" applyBorder="1" applyAlignment="1">
      <alignment horizontal="center" vertical="top"/>
    </xf>
    <xf numFmtId="3" fontId="2" fillId="6" borderId="1" xfId="1" applyNumberFormat="1" applyFont="1" applyFill="1" applyBorder="1" applyAlignment="1">
      <alignment horizontal="center" vertical="top"/>
    </xf>
    <xf numFmtId="43" fontId="2" fillId="3" borderId="1" xfId="1" applyFont="1" applyFill="1" applyBorder="1" applyAlignment="1">
      <alignment vertical="center"/>
    </xf>
    <xf numFmtId="0" fontId="2" fillId="0" borderId="2" xfId="0" applyFont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3" fillId="0" borderId="0" xfId="0" applyFont="1"/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Font="1" applyBorder="1" applyAlignment="1">
      <alignment horizontal="center" wrapText="1"/>
    </xf>
    <xf numFmtId="43" fontId="0" fillId="0" borderId="1" xfId="1" applyFont="1" applyBorder="1"/>
    <xf numFmtId="4" fontId="0" fillId="0" borderId="1" xfId="0" applyNumberForma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3" fontId="5" fillId="0" borderId="1" xfId="1" applyFont="1" applyBorder="1"/>
    <xf numFmtId="4" fontId="0" fillId="0" borderId="0" xfId="0" applyNumberForma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/>
    <xf numFmtId="43" fontId="7" fillId="5" borderId="1" xfId="1" applyFont="1" applyFill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4" fontId="0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6" fillId="0" borderId="0" xfId="0" applyFont="1"/>
    <xf numFmtId="43" fontId="2" fillId="5" borderId="1" xfId="1" applyFont="1" applyFill="1" applyBorder="1"/>
    <xf numFmtId="0" fontId="4" fillId="0" borderId="1" xfId="0" applyFont="1" applyBorder="1" applyAlignment="1">
      <alignment horizontal="left" vertical="top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/>
    <xf numFmtId="43" fontId="6" fillId="0" borderId="0" xfId="1" applyFont="1" applyBorder="1"/>
    <xf numFmtId="0" fontId="4" fillId="0" borderId="1" xfId="0" applyFont="1" applyBorder="1" applyAlignment="1">
      <alignment vertical="top"/>
    </xf>
    <xf numFmtId="0" fontId="0" fillId="0" borderId="0" xfId="0" applyFont="1"/>
    <xf numFmtId="43" fontId="0" fillId="0" borderId="0" xfId="1" applyFont="1"/>
    <xf numFmtId="43" fontId="2" fillId="0" borderId="0" xfId="0" applyNumberFormat="1" applyFont="1" applyFill="1" applyBorder="1"/>
    <xf numFmtId="0" fontId="5" fillId="0" borderId="0" xfId="0" applyFont="1" applyBorder="1" applyAlignment="1">
      <alignment horizontal="center"/>
    </xf>
    <xf numFmtId="43" fontId="5" fillId="0" borderId="0" xfId="1" applyFont="1" applyBorder="1"/>
    <xf numFmtId="0" fontId="0" fillId="0" borderId="2" xfId="0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/>
    </xf>
    <xf numFmtId="43" fontId="2" fillId="0" borderId="0" xfId="1" applyFont="1" applyFill="1" applyBorder="1"/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8" fillId="0" borderId="0" xfId="0" applyFont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43" fontId="8" fillId="0" borderId="0" xfId="1" applyFont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8" fillId="0" borderId="0" xfId="0" applyFont="1" applyFill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 wrapText="1"/>
    </xf>
    <xf numFmtId="4" fontId="8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4" fontId="8" fillId="0" borderId="0" xfId="0" applyNumberFormat="1" applyFont="1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0" xfId="0" applyFont="1"/>
    <xf numFmtId="0" fontId="11" fillId="0" borderId="1" xfId="0" applyFont="1" applyBorder="1" applyAlignment="1">
      <alignment horizontal="left" vertical="top"/>
    </xf>
    <xf numFmtId="0" fontId="12" fillId="0" borderId="0" xfId="0" applyFont="1" applyBorder="1" applyAlignment="1">
      <alignment horizontal="center" wrapText="1"/>
    </xf>
    <xf numFmtId="0" fontId="13" fillId="0" borderId="0" xfId="0" applyFont="1" applyBorder="1"/>
    <xf numFmtId="0" fontId="11" fillId="0" borderId="1" xfId="0" applyFont="1" applyBorder="1" applyAlignment="1">
      <alignment vertical="top"/>
    </xf>
    <xf numFmtId="0" fontId="12" fillId="0" borderId="0" xfId="0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3" fontId="8" fillId="0" borderId="6" xfId="0" applyNumberFormat="1" applyFont="1" applyBorder="1"/>
    <xf numFmtId="43" fontId="8" fillId="0" borderId="0" xfId="0" applyNumberFormat="1" applyFont="1"/>
    <xf numFmtId="164" fontId="8" fillId="0" borderId="0" xfId="1" applyNumberFormat="1" applyFont="1"/>
    <xf numFmtId="0" fontId="0" fillId="6" borderId="0" xfId="0" applyFill="1"/>
    <xf numFmtId="43" fontId="8" fillId="0" borderId="0" xfId="0" applyNumberFormat="1" applyFont="1" applyBorder="1"/>
    <xf numFmtId="0" fontId="10" fillId="0" borderId="5" xfId="0" applyFont="1" applyBorder="1"/>
    <xf numFmtId="0" fontId="8" fillId="0" borderId="5" xfId="0" applyFont="1" applyBorder="1"/>
    <xf numFmtId="164" fontId="8" fillId="0" borderId="0" xfId="0" applyNumberFormat="1" applyFont="1"/>
    <xf numFmtId="0" fontId="8" fillId="0" borderId="0" xfId="0" applyFont="1" applyFill="1" applyAlignment="1">
      <alignment horizontal="right"/>
    </xf>
    <xf numFmtId="39" fontId="0" fillId="0" borderId="0" xfId="0" applyNumberFormat="1"/>
    <xf numFmtId="164" fontId="10" fillId="0" borderId="1" xfId="1" applyNumberFormat="1" applyFont="1" applyBorder="1"/>
    <xf numFmtId="0" fontId="10" fillId="0" borderId="1" xfId="0" applyFont="1" applyBorder="1" applyAlignment="1">
      <alignment horizontal="center"/>
    </xf>
    <xf numFmtId="164" fontId="10" fillId="0" borderId="1" xfId="1" applyNumberFormat="1" applyFont="1" applyBorder="1" applyAlignment="1">
      <alignment horizontal="center"/>
    </xf>
    <xf numFmtId="43" fontId="10" fillId="0" borderId="0" xfId="1" applyFont="1"/>
    <xf numFmtId="0" fontId="10" fillId="0" borderId="0" xfId="0" applyFont="1"/>
    <xf numFmtId="0" fontId="2" fillId="0" borderId="0" xfId="0" applyFont="1"/>
    <xf numFmtId="0" fontId="2" fillId="6" borderId="0" xfId="0" applyFont="1" applyFill="1"/>
    <xf numFmtId="0" fontId="2" fillId="4" borderId="3" xfId="0" applyFont="1" applyFill="1" applyBorder="1" applyAlignment="1"/>
    <xf numFmtId="0" fontId="2" fillId="4" borderId="4" xfId="0" applyFont="1" applyFill="1" applyBorder="1" applyAlignment="1"/>
    <xf numFmtId="0" fontId="2" fillId="7" borderId="1" xfId="0" applyFont="1" applyFill="1" applyBorder="1" applyAlignment="1">
      <alignment horizontal="center" vertical="top"/>
    </xf>
    <xf numFmtId="37" fontId="2" fillId="7" borderId="1" xfId="1" applyNumberFormat="1" applyFont="1" applyFill="1" applyBorder="1" applyAlignment="1">
      <alignment horizontal="center" vertical="top"/>
    </xf>
    <xf numFmtId="0" fontId="0" fillId="7" borderId="1" xfId="0" applyFill="1" applyBorder="1" applyAlignment="1">
      <alignment horizontal="center" vertical="top"/>
    </xf>
    <xf numFmtId="3" fontId="2" fillId="7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37" fontId="2" fillId="7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7" fontId="0" fillId="0" borderId="0" xfId="0" applyNumberFormat="1" applyAlignment="1">
      <alignment vertical="center"/>
    </xf>
    <xf numFmtId="0" fontId="0" fillId="8" borderId="1" xfId="0" applyFill="1" applyBorder="1" applyAlignment="1">
      <alignment horizontal="center" vertical="top"/>
    </xf>
    <xf numFmtId="43" fontId="10" fillId="0" borderId="5" xfId="1" applyFont="1" applyBorder="1"/>
    <xf numFmtId="43" fontId="8" fillId="0" borderId="5" xfId="1" applyFont="1" applyBorder="1"/>
    <xf numFmtId="43" fontId="8" fillId="0" borderId="6" xfId="1" applyFont="1" applyBorder="1"/>
    <xf numFmtId="43" fontId="10" fillId="0" borderId="7" xfId="1" applyFont="1" applyBorder="1"/>
    <xf numFmtId="164" fontId="8" fillId="0" borderId="6" xfId="1" applyNumberFormat="1" applyFont="1" applyBorder="1"/>
    <xf numFmtId="0" fontId="8" fillId="0" borderId="0" xfId="0" applyFont="1" applyAlignment="1">
      <alignment horizontal="right" wrapText="1"/>
    </xf>
    <xf numFmtId="164" fontId="8" fillId="0" borderId="6" xfId="1" applyNumberFormat="1" applyFont="1" applyBorder="1" applyAlignment="1">
      <alignment horizontal="right"/>
    </xf>
    <xf numFmtId="43" fontId="0" fillId="0" borderId="0" xfId="0" applyNumberFormat="1"/>
    <xf numFmtId="43" fontId="8" fillId="9" borderId="0" xfId="1" applyFont="1" applyFill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zoomScale="80" zoomScaleNormal="80" workbookViewId="0"/>
  </sheetViews>
  <sheetFormatPr defaultRowHeight="15" x14ac:dyDescent="0.25"/>
  <cols>
    <col min="1" max="1" width="32.140625" style="1" customWidth="1"/>
    <col min="2" max="2" width="17.7109375" style="1" bestFit="1" customWidth="1"/>
    <col min="3" max="3" width="13.85546875" bestFit="1" customWidth="1"/>
    <col min="4" max="6" width="12.28515625" bestFit="1" customWidth="1"/>
    <col min="7" max="7" width="13.85546875" customWidth="1"/>
    <col min="8" max="15" width="12.28515625" bestFit="1" customWidth="1"/>
    <col min="16" max="16" width="16.85546875" customWidth="1"/>
  </cols>
  <sheetData>
    <row r="1" spans="1:16" x14ac:dyDescent="0.25">
      <c r="A1" s="3" t="s">
        <v>0</v>
      </c>
      <c r="B1" s="3" t="s">
        <v>1</v>
      </c>
      <c r="C1" s="121" t="s">
        <v>4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2" t="s">
        <v>6</v>
      </c>
    </row>
    <row r="2" spans="1:16" x14ac:dyDescent="0.25">
      <c r="A2" s="100" t="s">
        <v>2</v>
      </c>
      <c r="B2" s="101"/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6">
        <v>9</v>
      </c>
      <c r="L2" s="6">
        <v>10</v>
      </c>
      <c r="M2" s="6" t="s">
        <v>5</v>
      </c>
      <c r="N2" s="6">
        <v>12</v>
      </c>
      <c r="O2" s="6" t="s">
        <v>7</v>
      </c>
      <c r="P2" s="122"/>
    </row>
    <row r="3" spans="1:16" s="2" customFormat="1" ht="30" x14ac:dyDescent="0.25">
      <c r="A3" s="4" t="s">
        <v>95</v>
      </c>
      <c r="B3" s="4" t="s">
        <v>96</v>
      </c>
      <c r="C3" s="16"/>
      <c r="D3" s="16">
        <v>30</v>
      </c>
      <c r="E3" s="16">
        <v>28</v>
      </c>
      <c r="F3" s="16">
        <v>11</v>
      </c>
      <c r="G3" s="16">
        <v>35</v>
      </c>
      <c r="H3" s="16">
        <v>17</v>
      </c>
      <c r="I3" s="16">
        <v>18</v>
      </c>
      <c r="J3" s="16">
        <v>20</v>
      </c>
      <c r="K3" s="16">
        <v>14</v>
      </c>
      <c r="L3" s="16">
        <v>10</v>
      </c>
      <c r="M3" s="16">
        <v>4</v>
      </c>
      <c r="N3" s="16">
        <v>14</v>
      </c>
      <c r="O3" s="16"/>
      <c r="P3" s="16">
        <f t="shared" ref="P3:P31" si="0">SUM(C3:O3)</f>
        <v>201</v>
      </c>
    </row>
    <row r="4" spans="1:16" s="2" customFormat="1" ht="30" customHeight="1" x14ac:dyDescent="0.25">
      <c r="A4" s="4" t="s">
        <v>106</v>
      </c>
      <c r="B4" s="4" t="s">
        <v>107</v>
      </c>
      <c r="C4" s="16"/>
      <c r="D4" s="16">
        <v>6</v>
      </c>
      <c r="E4" s="16">
        <v>6</v>
      </c>
      <c r="F4" s="16">
        <v>4</v>
      </c>
      <c r="G4" s="16">
        <v>6</v>
      </c>
      <c r="H4" s="16">
        <v>4</v>
      </c>
      <c r="I4" s="16"/>
      <c r="J4" s="16"/>
      <c r="K4" s="16"/>
      <c r="L4" s="16"/>
      <c r="M4" s="16"/>
      <c r="N4" s="16"/>
      <c r="O4" s="16"/>
      <c r="P4" s="16">
        <f t="shared" si="0"/>
        <v>26</v>
      </c>
    </row>
    <row r="5" spans="1:16" s="2" customFormat="1" x14ac:dyDescent="0.25">
      <c r="A5" s="5"/>
      <c r="B5" s="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s="2" customFormat="1" x14ac:dyDescent="0.25">
      <c r="A6" s="22"/>
      <c r="B6" s="5"/>
      <c r="C6" s="102">
        <f>SUM(C3:C5)</f>
        <v>0</v>
      </c>
      <c r="D6" s="102">
        <f t="shared" ref="D6:P6" si="1">SUM(D3:D5)</f>
        <v>36</v>
      </c>
      <c r="E6" s="102">
        <f t="shared" si="1"/>
        <v>34</v>
      </c>
      <c r="F6" s="102">
        <f t="shared" si="1"/>
        <v>15</v>
      </c>
      <c r="G6" s="102">
        <f t="shared" si="1"/>
        <v>41</v>
      </c>
      <c r="H6" s="102">
        <f t="shared" si="1"/>
        <v>21</v>
      </c>
      <c r="I6" s="102">
        <f t="shared" si="1"/>
        <v>18</v>
      </c>
      <c r="J6" s="102">
        <f t="shared" si="1"/>
        <v>20</v>
      </c>
      <c r="K6" s="102">
        <f t="shared" si="1"/>
        <v>14</v>
      </c>
      <c r="L6" s="102">
        <f t="shared" si="1"/>
        <v>10</v>
      </c>
      <c r="M6" s="102">
        <f t="shared" si="1"/>
        <v>4</v>
      </c>
      <c r="N6" s="102">
        <f t="shared" si="1"/>
        <v>14</v>
      </c>
      <c r="O6" s="102">
        <f t="shared" si="1"/>
        <v>0</v>
      </c>
      <c r="P6" s="102">
        <f t="shared" si="1"/>
        <v>227</v>
      </c>
    </row>
    <row r="7" spans="1:16" s="2" customFormat="1" x14ac:dyDescent="0.25">
      <c r="A7" s="13" t="s">
        <v>8</v>
      </c>
      <c r="B7" s="5"/>
      <c r="C7" s="17"/>
      <c r="D7" s="17">
        <f t="shared" ref="D7:O7" si="2">+D6*D41</f>
        <v>43200</v>
      </c>
      <c r="E7" s="17">
        <f t="shared" si="2"/>
        <v>44200</v>
      </c>
      <c r="F7" s="17">
        <f t="shared" si="2"/>
        <v>19500</v>
      </c>
      <c r="G7" s="17">
        <f t="shared" si="2"/>
        <v>53300</v>
      </c>
      <c r="H7" s="17">
        <f t="shared" si="2"/>
        <v>32550</v>
      </c>
      <c r="I7" s="17">
        <f t="shared" si="2"/>
        <v>27900</v>
      </c>
      <c r="J7" s="17">
        <f t="shared" si="2"/>
        <v>31000</v>
      </c>
      <c r="K7" s="17">
        <f t="shared" si="2"/>
        <v>21700</v>
      </c>
      <c r="L7" s="17">
        <f t="shared" si="2"/>
        <v>16500</v>
      </c>
      <c r="M7" s="17">
        <f t="shared" si="2"/>
        <v>6600</v>
      </c>
      <c r="N7" s="17">
        <f t="shared" si="2"/>
        <v>23100</v>
      </c>
      <c r="O7" s="17">
        <f t="shared" si="2"/>
        <v>0</v>
      </c>
      <c r="P7" s="17">
        <f>SUM(C7:O7)</f>
        <v>319550</v>
      </c>
    </row>
    <row r="8" spans="1:16" s="2" customFormat="1" x14ac:dyDescent="0.25">
      <c r="A8" s="13" t="s">
        <v>108</v>
      </c>
      <c r="B8" s="5"/>
      <c r="C8" s="17"/>
      <c r="D8" s="17">
        <f t="shared" ref="D8:O8" si="3">+D6*D44</f>
        <v>59940</v>
      </c>
      <c r="E8" s="17">
        <f t="shared" si="3"/>
        <v>58650</v>
      </c>
      <c r="F8" s="17">
        <f t="shared" si="3"/>
        <v>27375</v>
      </c>
      <c r="G8" s="17">
        <f t="shared" si="3"/>
        <v>74825</v>
      </c>
      <c r="H8" s="17">
        <f t="shared" si="3"/>
        <v>45570</v>
      </c>
      <c r="I8" s="17">
        <f t="shared" si="3"/>
        <v>39060</v>
      </c>
      <c r="J8" s="17">
        <f t="shared" si="3"/>
        <v>43400</v>
      </c>
      <c r="K8" s="17">
        <f t="shared" si="3"/>
        <v>30380</v>
      </c>
      <c r="L8" s="17">
        <f t="shared" si="3"/>
        <v>23900</v>
      </c>
      <c r="M8" s="17">
        <f t="shared" si="3"/>
        <v>9560</v>
      </c>
      <c r="N8" s="17">
        <f t="shared" si="3"/>
        <v>32760</v>
      </c>
      <c r="O8" s="17">
        <f t="shared" si="3"/>
        <v>0</v>
      </c>
      <c r="P8" s="17">
        <f>SUM(C8:O8)</f>
        <v>445420</v>
      </c>
    </row>
    <row r="9" spans="1:16" s="2" customFormat="1" x14ac:dyDescent="0.25">
      <c r="A9" s="54" t="s">
        <v>85</v>
      </c>
      <c r="B9" s="5" t="s">
        <v>102</v>
      </c>
      <c r="C9" s="16"/>
      <c r="D9" s="16">
        <v>6</v>
      </c>
      <c r="E9" s="16">
        <v>8</v>
      </c>
      <c r="F9" s="16">
        <v>6</v>
      </c>
      <c r="G9" s="16">
        <v>10</v>
      </c>
      <c r="H9" s="16">
        <v>10</v>
      </c>
      <c r="I9" s="16">
        <v>10</v>
      </c>
      <c r="J9" s="16">
        <v>8</v>
      </c>
      <c r="K9" s="16">
        <v>6</v>
      </c>
      <c r="L9" s="16">
        <v>6</v>
      </c>
      <c r="M9" s="16"/>
      <c r="N9" s="16"/>
      <c r="O9" s="16"/>
      <c r="P9" s="16">
        <f t="shared" si="0"/>
        <v>70</v>
      </c>
    </row>
    <row r="10" spans="1:16" s="2" customFormat="1" x14ac:dyDescent="0.25">
      <c r="A10" s="54" t="s">
        <v>86</v>
      </c>
      <c r="B10" s="5" t="s">
        <v>97</v>
      </c>
      <c r="C10" s="16"/>
      <c r="D10" s="16">
        <v>27</v>
      </c>
      <c r="E10" s="16">
        <v>29</v>
      </c>
      <c r="F10" s="16">
        <v>27</v>
      </c>
      <c r="G10" s="16">
        <v>28</v>
      </c>
      <c r="H10" s="16">
        <v>24</v>
      </c>
      <c r="I10" s="16">
        <v>24</v>
      </c>
      <c r="J10" s="16">
        <v>14</v>
      </c>
      <c r="K10" s="16">
        <v>27</v>
      </c>
      <c r="L10" s="16">
        <v>24</v>
      </c>
      <c r="M10" s="16">
        <v>16</v>
      </c>
      <c r="N10" s="16">
        <v>16</v>
      </c>
      <c r="O10" s="16"/>
      <c r="P10" s="16">
        <f t="shared" si="0"/>
        <v>256</v>
      </c>
    </row>
    <row r="11" spans="1:16" s="2" customFormat="1" x14ac:dyDescent="0.25">
      <c r="A11" s="23" t="s">
        <v>87</v>
      </c>
      <c r="B11" s="4" t="s">
        <v>98</v>
      </c>
      <c r="C11" s="16"/>
      <c r="D11" s="16">
        <v>24</v>
      </c>
      <c r="E11" s="16">
        <v>20</v>
      </c>
      <c r="F11" s="16">
        <v>23</v>
      </c>
      <c r="G11" s="16">
        <v>21</v>
      </c>
      <c r="H11" s="16">
        <v>29</v>
      </c>
      <c r="I11" s="16">
        <v>30</v>
      </c>
      <c r="J11" s="16">
        <v>19</v>
      </c>
      <c r="K11" s="16">
        <v>19</v>
      </c>
      <c r="L11" s="16">
        <v>24</v>
      </c>
      <c r="M11" s="16">
        <v>22</v>
      </c>
      <c r="N11" s="16">
        <v>32</v>
      </c>
      <c r="O11" s="16">
        <v>8</v>
      </c>
      <c r="P11" s="16">
        <f t="shared" si="0"/>
        <v>271</v>
      </c>
    </row>
    <row r="12" spans="1:16" s="2" customFormat="1" ht="30" x14ac:dyDescent="0.25">
      <c r="A12" s="23" t="s">
        <v>94</v>
      </c>
      <c r="B12" s="4" t="s">
        <v>100</v>
      </c>
      <c r="C12" s="16"/>
      <c r="D12" s="16">
        <v>14</v>
      </c>
      <c r="E12" s="16">
        <v>19</v>
      </c>
      <c r="F12" s="16">
        <v>16</v>
      </c>
      <c r="G12" s="16">
        <v>11</v>
      </c>
      <c r="H12" s="16">
        <v>30</v>
      </c>
      <c r="I12" s="16">
        <v>25</v>
      </c>
      <c r="J12" s="16">
        <v>23</v>
      </c>
      <c r="K12" s="16">
        <v>12</v>
      </c>
      <c r="L12" s="16">
        <v>23</v>
      </c>
      <c r="M12" s="16">
        <v>11</v>
      </c>
      <c r="N12" s="16">
        <v>14</v>
      </c>
      <c r="O12" s="16">
        <v>13</v>
      </c>
      <c r="P12" s="16">
        <f t="shared" si="0"/>
        <v>211</v>
      </c>
    </row>
    <row r="13" spans="1:16" s="2" customFormat="1" ht="30" customHeight="1" x14ac:dyDescent="0.25">
      <c r="A13" s="23" t="s">
        <v>88</v>
      </c>
      <c r="B13" s="4" t="s">
        <v>101</v>
      </c>
      <c r="C13" s="16"/>
      <c r="D13" s="16">
        <v>17</v>
      </c>
      <c r="E13" s="16">
        <v>20</v>
      </c>
      <c r="F13" s="16">
        <v>22</v>
      </c>
      <c r="G13" s="16">
        <v>26</v>
      </c>
      <c r="H13" s="16">
        <v>14</v>
      </c>
      <c r="I13" s="16"/>
      <c r="J13" s="16"/>
      <c r="K13" s="16"/>
      <c r="L13" s="16"/>
      <c r="M13" s="16"/>
      <c r="N13" s="16"/>
      <c r="O13" s="16"/>
      <c r="P13" s="16">
        <f t="shared" si="0"/>
        <v>99</v>
      </c>
    </row>
    <row r="14" spans="1:16" s="2" customFormat="1" ht="30" x14ac:dyDescent="0.25">
      <c r="A14" s="23" t="s">
        <v>89</v>
      </c>
      <c r="B14" s="4" t="s">
        <v>103</v>
      </c>
      <c r="C14" s="16"/>
      <c r="D14" s="16">
        <v>5</v>
      </c>
      <c r="E14" s="16">
        <v>10</v>
      </c>
      <c r="F14" s="16">
        <v>6</v>
      </c>
      <c r="G14" s="16">
        <v>11</v>
      </c>
      <c r="H14" s="16">
        <v>11</v>
      </c>
      <c r="I14" s="16"/>
      <c r="J14" s="16"/>
      <c r="K14" s="16"/>
      <c r="L14" s="16"/>
      <c r="M14" s="16"/>
      <c r="N14" s="16"/>
      <c r="O14" s="16"/>
      <c r="P14" s="16">
        <f t="shared" si="0"/>
        <v>43</v>
      </c>
    </row>
    <row r="15" spans="1:16" s="2" customFormat="1" x14ac:dyDescent="0.25">
      <c r="A15" s="23" t="s">
        <v>90</v>
      </c>
      <c r="B15" s="4" t="s">
        <v>104</v>
      </c>
      <c r="C15" s="16"/>
      <c r="D15" s="16">
        <v>15</v>
      </c>
      <c r="E15" s="16">
        <v>14</v>
      </c>
      <c r="F15" s="16">
        <v>8</v>
      </c>
      <c r="G15" s="16">
        <v>16</v>
      </c>
      <c r="H15" s="16">
        <v>14</v>
      </c>
      <c r="I15" s="16"/>
      <c r="J15" s="16"/>
      <c r="K15" s="16"/>
      <c r="L15" s="16"/>
      <c r="M15" s="16"/>
      <c r="N15" s="16"/>
      <c r="O15" s="16"/>
      <c r="P15" s="16">
        <f t="shared" si="0"/>
        <v>67</v>
      </c>
    </row>
    <row r="16" spans="1:16" s="2" customFormat="1" x14ac:dyDescent="0.25">
      <c r="A16" s="23" t="s">
        <v>91</v>
      </c>
      <c r="B16" s="4" t="s">
        <v>98</v>
      </c>
      <c r="C16" s="16"/>
      <c r="D16" s="16">
        <v>8</v>
      </c>
      <c r="E16" s="16">
        <v>6</v>
      </c>
      <c r="F16" s="16">
        <v>7</v>
      </c>
      <c r="G16" s="16">
        <v>13</v>
      </c>
      <c r="H16" s="16">
        <v>9</v>
      </c>
      <c r="I16" s="16"/>
      <c r="J16" s="16"/>
      <c r="K16" s="16"/>
      <c r="L16" s="16"/>
      <c r="M16" s="16"/>
      <c r="N16" s="16"/>
      <c r="O16" s="16"/>
      <c r="P16" s="16">
        <f t="shared" si="0"/>
        <v>43</v>
      </c>
    </row>
    <row r="17" spans="1:16" s="2" customFormat="1" x14ac:dyDescent="0.25">
      <c r="A17" s="23" t="s">
        <v>92</v>
      </c>
      <c r="B17" s="4" t="s">
        <v>105</v>
      </c>
      <c r="C17" s="16"/>
      <c r="D17" s="55">
        <v>22</v>
      </c>
      <c r="E17" s="55">
        <v>13</v>
      </c>
      <c r="F17" s="55">
        <v>12</v>
      </c>
      <c r="G17" s="55">
        <v>11</v>
      </c>
      <c r="H17" s="55">
        <v>7</v>
      </c>
      <c r="I17" s="16">
        <v>8</v>
      </c>
      <c r="J17" s="16">
        <v>12</v>
      </c>
      <c r="K17" s="16">
        <v>5</v>
      </c>
      <c r="L17" s="16">
        <v>6</v>
      </c>
      <c r="M17" s="16">
        <v>10</v>
      </c>
      <c r="N17" s="16">
        <v>11</v>
      </c>
      <c r="O17" s="16">
        <v>4</v>
      </c>
      <c r="P17" s="16">
        <f t="shared" si="0"/>
        <v>121</v>
      </c>
    </row>
    <row r="18" spans="1:16" s="2" customFormat="1" x14ac:dyDescent="0.25">
      <c r="A18" s="23" t="s">
        <v>93</v>
      </c>
      <c r="B18" s="4" t="s">
        <v>98</v>
      </c>
      <c r="C18" s="16"/>
      <c r="D18" s="16">
        <v>31</v>
      </c>
      <c r="E18" s="16">
        <v>24</v>
      </c>
      <c r="F18" s="16">
        <v>15</v>
      </c>
      <c r="G18" s="16">
        <v>20</v>
      </c>
      <c r="H18" s="16">
        <v>23</v>
      </c>
      <c r="I18" s="16">
        <v>25</v>
      </c>
      <c r="J18" s="16">
        <v>31</v>
      </c>
      <c r="K18" s="16">
        <v>24</v>
      </c>
      <c r="L18" s="16">
        <v>30</v>
      </c>
      <c r="M18" s="16">
        <v>33</v>
      </c>
      <c r="N18" s="16">
        <v>15</v>
      </c>
      <c r="O18" s="16">
        <v>20</v>
      </c>
      <c r="P18" s="16">
        <f t="shared" si="0"/>
        <v>291</v>
      </c>
    </row>
    <row r="19" spans="1:16" s="2" customFormat="1" x14ac:dyDescent="0.25">
      <c r="A19" s="23"/>
      <c r="B19" s="4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s="2" customFormat="1" x14ac:dyDescent="0.25">
      <c r="A20" s="13" t="s">
        <v>99</v>
      </c>
      <c r="B20" s="4"/>
      <c r="C20" s="102">
        <f t="shared" ref="C20:P20" si="4">SUM(C9:C19)</f>
        <v>0</v>
      </c>
      <c r="D20" s="102">
        <f t="shared" si="4"/>
        <v>169</v>
      </c>
      <c r="E20" s="102">
        <f t="shared" si="4"/>
        <v>163</v>
      </c>
      <c r="F20" s="102">
        <f t="shared" si="4"/>
        <v>142</v>
      </c>
      <c r="G20" s="102">
        <f t="shared" si="4"/>
        <v>167</v>
      </c>
      <c r="H20" s="102">
        <f t="shared" si="4"/>
        <v>171</v>
      </c>
      <c r="I20" s="102">
        <f t="shared" si="4"/>
        <v>122</v>
      </c>
      <c r="J20" s="102">
        <f t="shared" si="4"/>
        <v>107</v>
      </c>
      <c r="K20" s="102">
        <f t="shared" si="4"/>
        <v>93</v>
      </c>
      <c r="L20" s="102">
        <f t="shared" si="4"/>
        <v>113</v>
      </c>
      <c r="M20" s="102">
        <f t="shared" si="4"/>
        <v>92</v>
      </c>
      <c r="N20" s="102">
        <f t="shared" si="4"/>
        <v>88</v>
      </c>
      <c r="O20" s="102">
        <f t="shared" si="4"/>
        <v>45</v>
      </c>
      <c r="P20" s="105">
        <f t="shared" si="4"/>
        <v>1472</v>
      </c>
    </row>
    <row r="21" spans="1:16" s="2" customFormat="1" x14ac:dyDescent="0.25">
      <c r="A21" s="13" t="s">
        <v>8</v>
      </c>
      <c r="B21" s="4"/>
      <c r="C21" s="19">
        <f t="shared" ref="C21:O21" si="5">+C20*C41</f>
        <v>0</v>
      </c>
      <c r="D21" s="19">
        <f t="shared" si="5"/>
        <v>202800</v>
      </c>
      <c r="E21" s="19">
        <f t="shared" si="5"/>
        <v>211900</v>
      </c>
      <c r="F21" s="19">
        <f t="shared" si="5"/>
        <v>184600</v>
      </c>
      <c r="G21" s="19">
        <f t="shared" si="5"/>
        <v>217100</v>
      </c>
      <c r="H21" s="19">
        <f t="shared" si="5"/>
        <v>265050</v>
      </c>
      <c r="I21" s="19">
        <f t="shared" si="5"/>
        <v>189100</v>
      </c>
      <c r="J21" s="19">
        <f t="shared" si="5"/>
        <v>165850</v>
      </c>
      <c r="K21" s="19">
        <f t="shared" si="5"/>
        <v>144150</v>
      </c>
      <c r="L21" s="19">
        <f t="shared" si="5"/>
        <v>186450</v>
      </c>
      <c r="M21" s="19">
        <f t="shared" si="5"/>
        <v>151800</v>
      </c>
      <c r="N21" s="19">
        <f t="shared" si="5"/>
        <v>145200</v>
      </c>
      <c r="O21" s="19">
        <f t="shared" si="5"/>
        <v>74250</v>
      </c>
      <c r="P21" s="19">
        <f t="shared" ref="P21:P22" si="6">SUM(C21:O21)</f>
        <v>2138250</v>
      </c>
    </row>
    <row r="22" spans="1:16" s="2" customFormat="1" x14ac:dyDescent="0.25">
      <c r="A22" s="13" t="s">
        <v>108</v>
      </c>
      <c r="B22" s="4"/>
      <c r="C22" s="19">
        <f t="shared" ref="C22:O22" si="7">+C20*C44</f>
        <v>0</v>
      </c>
      <c r="D22" s="19">
        <f t="shared" si="7"/>
        <v>281385</v>
      </c>
      <c r="E22" s="19">
        <f t="shared" si="7"/>
        <v>281175</v>
      </c>
      <c r="F22" s="19">
        <f t="shared" si="7"/>
        <v>259150</v>
      </c>
      <c r="G22" s="19">
        <f t="shared" si="7"/>
        <v>304775</v>
      </c>
      <c r="H22" s="19">
        <f t="shared" si="7"/>
        <v>371070</v>
      </c>
      <c r="I22" s="19">
        <f t="shared" si="7"/>
        <v>264740</v>
      </c>
      <c r="J22" s="19">
        <f t="shared" si="7"/>
        <v>232190</v>
      </c>
      <c r="K22" s="19">
        <f t="shared" si="7"/>
        <v>201810</v>
      </c>
      <c r="L22" s="19">
        <f t="shared" si="7"/>
        <v>270070</v>
      </c>
      <c r="M22" s="19">
        <f t="shared" si="7"/>
        <v>219880</v>
      </c>
      <c r="N22" s="19">
        <f t="shared" si="7"/>
        <v>205920</v>
      </c>
      <c r="O22" s="19">
        <f t="shared" si="7"/>
        <v>105300</v>
      </c>
      <c r="P22" s="19">
        <f t="shared" si="6"/>
        <v>2997465</v>
      </c>
    </row>
    <row r="23" spans="1:16" s="2" customFormat="1" x14ac:dyDescent="0.25">
      <c r="A23" s="4" t="s">
        <v>117</v>
      </c>
      <c r="B23" s="4" t="s">
        <v>3</v>
      </c>
      <c r="C23" s="16"/>
      <c r="D23" s="16">
        <v>4</v>
      </c>
      <c r="E23" s="16">
        <v>3</v>
      </c>
      <c r="F23" s="16">
        <v>4</v>
      </c>
      <c r="G23" s="16">
        <v>6</v>
      </c>
      <c r="H23" s="16">
        <v>3</v>
      </c>
      <c r="I23" s="16"/>
      <c r="J23" s="16"/>
      <c r="K23" s="16"/>
      <c r="L23" s="16"/>
      <c r="M23" s="16"/>
      <c r="N23" s="16"/>
      <c r="O23" s="16"/>
      <c r="P23" s="16">
        <f t="shared" si="0"/>
        <v>20</v>
      </c>
    </row>
    <row r="24" spans="1:16" s="2" customFormat="1" x14ac:dyDescent="0.25">
      <c r="A24" s="4" t="s">
        <v>118</v>
      </c>
      <c r="B24" s="4" t="s">
        <v>3</v>
      </c>
      <c r="C24" s="16"/>
      <c r="D24" s="16">
        <v>3</v>
      </c>
      <c r="E24" s="16">
        <v>1</v>
      </c>
      <c r="F24" s="16">
        <v>2</v>
      </c>
      <c r="G24" s="16">
        <v>3</v>
      </c>
      <c r="H24" s="16">
        <v>3</v>
      </c>
      <c r="I24" s="16">
        <v>4</v>
      </c>
      <c r="J24" s="16">
        <v>8</v>
      </c>
      <c r="K24" s="16">
        <v>4</v>
      </c>
      <c r="L24" s="16">
        <v>3</v>
      </c>
      <c r="M24" s="16">
        <v>3</v>
      </c>
      <c r="N24" s="16">
        <v>6</v>
      </c>
      <c r="O24" s="16"/>
      <c r="P24" s="16">
        <f t="shared" si="0"/>
        <v>40</v>
      </c>
    </row>
    <row r="25" spans="1:16" s="2" customFormat="1" x14ac:dyDescent="0.25">
      <c r="A25" s="4" t="s">
        <v>119</v>
      </c>
      <c r="B25" s="4" t="s">
        <v>3</v>
      </c>
      <c r="C25" s="16"/>
      <c r="D25" s="16">
        <v>1</v>
      </c>
      <c r="E25" s="16">
        <v>8</v>
      </c>
      <c r="F25" s="16">
        <v>2</v>
      </c>
      <c r="G25" s="16">
        <v>3</v>
      </c>
      <c r="H25" s="16">
        <v>4</v>
      </c>
      <c r="I25" s="16"/>
      <c r="J25" s="16"/>
      <c r="K25" s="16"/>
      <c r="L25" s="16"/>
      <c r="M25" s="16"/>
      <c r="N25" s="16"/>
      <c r="O25" s="16"/>
      <c r="P25" s="16">
        <f t="shared" si="0"/>
        <v>18</v>
      </c>
    </row>
    <row r="26" spans="1:16" s="2" customFormat="1" ht="32.25" customHeight="1" x14ac:dyDescent="0.25">
      <c r="A26" s="4" t="s">
        <v>120</v>
      </c>
      <c r="B26" s="4" t="s">
        <v>3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6">
        <v>22</v>
      </c>
    </row>
    <row r="27" spans="1:16" s="2" customFormat="1" ht="30" x14ac:dyDescent="0.25">
      <c r="A27" s="4" t="s">
        <v>121</v>
      </c>
      <c r="B27" s="4" t="s">
        <v>3</v>
      </c>
      <c r="C27" s="16"/>
      <c r="D27" s="16">
        <v>2</v>
      </c>
      <c r="E27" s="16">
        <v>4</v>
      </c>
      <c r="F27" s="16">
        <v>4</v>
      </c>
      <c r="G27" s="16">
        <v>5</v>
      </c>
      <c r="H27" s="16">
        <v>5</v>
      </c>
      <c r="I27" s="16"/>
      <c r="J27" s="16"/>
      <c r="K27" s="16"/>
      <c r="L27" s="16"/>
      <c r="M27" s="16"/>
      <c r="N27" s="16"/>
      <c r="O27" s="16"/>
      <c r="P27" s="16">
        <f t="shared" si="0"/>
        <v>20</v>
      </c>
    </row>
    <row r="28" spans="1:16" s="2" customFormat="1" ht="30" x14ac:dyDescent="0.25">
      <c r="A28" s="4" t="s">
        <v>122</v>
      </c>
      <c r="B28" s="4" t="s">
        <v>3</v>
      </c>
      <c r="C28" s="16"/>
      <c r="D28" s="16">
        <v>10</v>
      </c>
      <c r="E28" s="16">
        <v>6</v>
      </c>
      <c r="F28" s="16">
        <v>12</v>
      </c>
      <c r="G28" s="16">
        <v>10</v>
      </c>
      <c r="H28" s="16">
        <v>6</v>
      </c>
      <c r="I28" s="16"/>
      <c r="J28" s="16"/>
      <c r="K28" s="16"/>
      <c r="L28" s="16"/>
      <c r="M28" s="16"/>
      <c r="N28" s="16"/>
      <c r="O28" s="16"/>
      <c r="P28" s="16">
        <f t="shared" si="0"/>
        <v>44</v>
      </c>
    </row>
    <row r="29" spans="1:16" s="2" customFormat="1" x14ac:dyDescent="0.25">
      <c r="A29" s="4" t="s">
        <v>123</v>
      </c>
      <c r="B29" s="4" t="s">
        <v>3</v>
      </c>
      <c r="C29" s="16"/>
      <c r="D29" s="16"/>
      <c r="E29" s="16"/>
      <c r="F29" s="16"/>
      <c r="G29" s="16"/>
      <c r="H29" s="16"/>
      <c r="I29" s="16">
        <v>4</v>
      </c>
      <c r="J29" s="16">
        <v>13</v>
      </c>
      <c r="K29" s="16">
        <v>6</v>
      </c>
      <c r="L29" s="16">
        <v>8</v>
      </c>
      <c r="M29" s="16">
        <v>7</v>
      </c>
      <c r="N29" s="16">
        <v>8</v>
      </c>
      <c r="O29" s="16">
        <v>4</v>
      </c>
      <c r="P29" s="16">
        <f t="shared" si="0"/>
        <v>50</v>
      </c>
    </row>
    <row r="30" spans="1:16" s="2" customFormat="1" x14ac:dyDescent="0.25">
      <c r="A30" s="4" t="s">
        <v>124</v>
      </c>
      <c r="B30" s="4" t="s">
        <v>3</v>
      </c>
      <c r="C30" s="16"/>
      <c r="D30" s="16">
        <v>5</v>
      </c>
      <c r="E30" s="16">
        <v>12</v>
      </c>
      <c r="F30" s="16">
        <v>10</v>
      </c>
      <c r="G30" s="16">
        <v>12</v>
      </c>
      <c r="H30" s="16">
        <v>11</v>
      </c>
      <c r="I30" s="16"/>
      <c r="J30" s="16"/>
      <c r="K30" s="16"/>
      <c r="L30" s="16"/>
      <c r="M30" s="16"/>
      <c r="N30" s="16"/>
      <c r="O30" s="16"/>
      <c r="P30" s="16">
        <f t="shared" si="0"/>
        <v>50</v>
      </c>
    </row>
    <row r="31" spans="1:16" s="2" customFormat="1" ht="30" x14ac:dyDescent="0.25">
      <c r="A31" s="4" t="s">
        <v>125</v>
      </c>
      <c r="B31" s="4" t="s">
        <v>3</v>
      </c>
      <c r="C31" s="16"/>
      <c r="D31" s="16"/>
      <c r="E31" s="16"/>
      <c r="F31" s="16"/>
      <c r="G31" s="16"/>
      <c r="H31" s="16"/>
      <c r="I31" s="16"/>
      <c r="J31" s="16">
        <v>21</v>
      </c>
      <c r="K31" s="16">
        <v>32</v>
      </c>
      <c r="L31" s="16"/>
      <c r="M31" s="16"/>
      <c r="N31" s="16"/>
      <c r="O31" s="16"/>
      <c r="P31" s="16">
        <f t="shared" si="0"/>
        <v>53</v>
      </c>
    </row>
    <row r="32" spans="1:16" s="2" customFormat="1" x14ac:dyDescent="0.25">
      <c r="A32" s="13" t="s">
        <v>11</v>
      </c>
      <c r="B32" s="4"/>
      <c r="C32" s="102">
        <f t="shared" ref="C32:P32" si="8">SUM(C23:C31)</f>
        <v>0</v>
      </c>
      <c r="D32" s="102">
        <f t="shared" si="8"/>
        <v>25</v>
      </c>
      <c r="E32" s="102">
        <f t="shared" si="8"/>
        <v>34</v>
      </c>
      <c r="F32" s="102">
        <f t="shared" si="8"/>
        <v>34</v>
      </c>
      <c r="G32" s="102">
        <f t="shared" si="8"/>
        <v>39</v>
      </c>
      <c r="H32" s="102">
        <f t="shared" si="8"/>
        <v>32</v>
      </c>
      <c r="I32" s="102">
        <f t="shared" si="8"/>
        <v>8</v>
      </c>
      <c r="J32" s="102">
        <f t="shared" si="8"/>
        <v>42</v>
      </c>
      <c r="K32" s="102">
        <f t="shared" si="8"/>
        <v>42</v>
      </c>
      <c r="L32" s="102">
        <f t="shared" si="8"/>
        <v>11</v>
      </c>
      <c r="M32" s="102">
        <f t="shared" si="8"/>
        <v>10</v>
      </c>
      <c r="N32" s="102">
        <f t="shared" si="8"/>
        <v>14</v>
      </c>
      <c r="O32" s="102">
        <f t="shared" si="8"/>
        <v>4</v>
      </c>
      <c r="P32" s="102">
        <f t="shared" si="8"/>
        <v>317</v>
      </c>
    </row>
    <row r="33" spans="1:18" s="2" customFormat="1" x14ac:dyDescent="0.25">
      <c r="A33" s="13" t="s">
        <v>8</v>
      </c>
      <c r="B33" s="4"/>
      <c r="C33" s="18">
        <f t="shared" ref="C33:O33" si="9">+C32*C41</f>
        <v>0</v>
      </c>
      <c r="D33" s="18">
        <f t="shared" si="9"/>
        <v>30000</v>
      </c>
      <c r="E33" s="18">
        <f t="shared" si="9"/>
        <v>44200</v>
      </c>
      <c r="F33" s="18">
        <f t="shared" si="9"/>
        <v>44200</v>
      </c>
      <c r="G33" s="18">
        <f t="shared" si="9"/>
        <v>50700</v>
      </c>
      <c r="H33" s="18">
        <f t="shared" si="9"/>
        <v>49600</v>
      </c>
      <c r="I33" s="18">
        <f t="shared" si="9"/>
        <v>12400</v>
      </c>
      <c r="J33" s="18">
        <f t="shared" si="9"/>
        <v>65100</v>
      </c>
      <c r="K33" s="18">
        <f t="shared" si="9"/>
        <v>65100</v>
      </c>
      <c r="L33" s="18">
        <f t="shared" si="9"/>
        <v>18150</v>
      </c>
      <c r="M33" s="18">
        <f t="shared" si="9"/>
        <v>16500</v>
      </c>
      <c r="N33" s="18">
        <f t="shared" si="9"/>
        <v>23100</v>
      </c>
      <c r="O33" s="18">
        <f t="shared" si="9"/>
        <v>6600</v>
      </c>
      <c r="P33" s="18">
        <f>SUM(C33:O33)</f>
        <v>425650</v>
      </c>
    </row>
    <row r="34" spans="1:18" s="2" customFormat="1" x14ac:dyDescent="0.25">
      <c r="A34" s="13" t="s">
        <v>108</v>
      </c>
      <c r="B34" s="4"/>
      <c r="C34" s="18">
        <f t="shared" ref="C34:O34" si="10">+C32*C44</f>
        <v>0</v>
      </c>
      <c r="D34" s="18">
        <f t="shared" si="10"/>
        <v>41625</v>
      </c>
      <c r="E34" s="18">
        <f t="shared" si="10"/>
        <v>58650</v>
      </c>
      <c r="F34" s="18">
        <f t="shared" si="10"/>
        <v>62050</v>
      </c>
      <c r="G34" s="18">
        <f t="shared" si="10"/>
        <v>71175</v>
      </c>
      <c r="H34" s="18">
        <f t="shared" si="10"/>
        <v>69440</v>
      </c>
      <c r="I34" s="18">
        <f t="shared" si="10"/>
        <v>17360</v>
      </c>
      <c r="J34" s="18">
        <f t="shared" si="10"/>
        <v>91140</v>
      </c>
      <c r="K34" s="18">
        <f t="shared" si="10"/>
        <v>91140</v>
      </c>
      <c r="L34" s="18">
        <f t="shared" si="10"/>
        <v>26290</v>
      </c>
      <c r="M34" s="18">
        <f t="shared" si="10"/>
        <v>23900</v>
      </c>
      <c r="N34" s="18">
        <f t="shared" si="10"/>
        <v>32760</v>
      </c>
      <c r="O34" s="18">
        <f t="shared" si="10"/>
        <v>9360</v>
      </c>
      <c r="P34" s="18">
        <f>SUM(C34:O34)</f>
        <v>594890</v>
      </c>
    </row>
    <row r="35" spans="1:18" s="2" customFormat="1" x14ac:dyDescent="0.25">
      <c r="A35" s="13" t="s">
        <v>12</v>
      </c>
      <c r="B35" s="4" t="s">
        <v>10</v>
      </c>
      <c r="C35" s="103">
        <v>1100</v>
      </c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5">
        <f t="shared" ref="P35" si="11">SUM(C35:O35)</f>
        <v>1100</v>
      </c>
    </row>
    <row r="36" spans="1:18" s="2" customFormat="1" x14ac:dyDescent="0.25">
      <c r="A36" s="13" t="s">
        <v>13</v>
      </c>
      <c r="B36" s="4"/>
      <c r="C36" s="20">
        <f>+C35*C39</f>
        <v>440000</v>
      </c>
      <c r="D36" s="20">
        <f t="shared" ref="D36:O36" si="12">+D35*D39</f>
        <v>0</v>
      </c>
      <c r="E36" s="20">
        <f t="shared" si="12"/>
        <v>0</v>
      </c>
      <c r="F36" s="20">
        <f t="shared" si="12"/>
        <v>0</v>
      </c>
      <c r="G36" s="20">
        <f t="shared" si="12"/>
        <v>0</v>
      </c>
      <c r="H36" s="20">
        <f t="shared" si="12"/>
        <v>0</v>
      </c>
      <c r="I36" s="20">
        <f t="shared" si="12"/>
        <v>0</v>
      </c>
      <c r="J36" s="20">
        <f t="shared" si="12"/>
        <v>0</v>
      </c>
      <c r="K36" s="20">
        <f t="shared" si="12"/>
        <v>0</v>
      </c>
      <c r="L36" s="20">
        <f t="shared" si="12"/>
        <v>0</v>
      </c>
      <c r="M36" s="20">
        <f t="shared" si="12"/>
        <v>0</v>
      </c>
      <c r="N36" s="20">
        <f t="shared" si="12"/>
        <v>0</v>
      </c>
      <c r="O36" s="20">
        <f t="shared" si="12"/>
        <v>0</v>
      </c>
      <c r="P36" s="18">
        <f>SUM(C36:O36)</f>
        <v>440000</v>
      </c>
    </row>
    <row r="37" spans="1:18" s="2" customFormat="1" x14ac:dyDescent="0.25">
      <c r="A37" s="13" t="s">
        <v>108</v>
      </c>
      <c r="B37" s="4"/>
      <c r="C37" s="20">
        <f>+C36+(C35*C43)</f>
        <v>951500</v>
      </c>
      <c r="D37" s="20">
        <f t="shared" ref="D37:O37" si="13">+D36+(D35*D43)</f>
        <v>0</v>
      </c>
      <c r="E37" s="20">
        <f t="shared" si="13"/>
        <v>0</v>
      </c>
      <c r="F37" s="20">
        <f t="shared" si="13"/>
        <v>0</v>
      </c>
      <c r="G37" s="20">
        <f t="shared" si="13"/>
        <v>0</v>
      </c>
      <c r="H37" s="20">
        <f t="shared" si="13"/>
        <v>0</v>
      </c>
      <c r="I37" s="20">
        <f t="shared" si="13"/>
        <v>0</v>
      </c>
      <c r="J37" s="20">
        <f t="shared" si="13"/>
        <v>0</v>
      </c>
      <c r="K37" s="20">
        <f t="shared" si="13"/>
        <v>0</v>
      </c>
      <c r="L37" s="20">
        <f t="shared" si="13"/>
        <v>0</v>
      </c>
      <c r="M37" s="20">
        <f t="shared" si="13"/>
        <v>0</v>
      </c>
      <c r="N37" s="20">
        <f t="shared" si="13"/>
        <v>0</v>
      </c>
      <c r="O37" s="20">
        <f t="shared" si="13"/>
        <v>0</v>
      </c>
      <c r="P37" s="18">
        <f>SUM(C37:O37)</f>
        <v>951500</v>
      </c>
    </row>
    <row r="38" spans="1:18" s="109" customFormat="1" ht="30.75" customHeight="1" x14ac:dyDescent="0.25">
      <c r="A38" s="106" t="s">
        <v>109</v>
      </c>
      <c r="B38" s="107"/>
      <c r="C38" s="108">
        <f t="shared" ref="C38:P38" si="14">+C6+C20+C32+C35</f>
        <v>1100</v>
      </c>
      <c r="D38" s="108">
        <f t="shared" si="14"/>
        <v>230</v>
      </c>
      <c r="E38" s="108">
        <f t="shared" si="14"/>
        <v>231</v>
      </c>
      <c r="F38" s="108">
        <f t="shared" si="14"/>
        <v>191</v>
      </c>
      <c r="G38" s="108">
        <f t="shared" si="14"/>
        <v>247</v>
      </c>
      <c r="H38" s="108">
        <f t="shared" si="14"/>
        <v>224</v>
      </c>
      <c r="I38" s="108">
        <f t="shared" si="14"/>
        <v>148</v>
      </c>
      <c r="J38" s="108">
        <f t="shared" si="14"/>
        <v>169</v>
      </c>
      <c r="K38" s="108">
        <f t="shared" si="14"/>
        <v>149</v>
      </c>
      <c r="L38" s="108">
        <f t="shared" si="14"/>
        <v>134</v>
      </c>
      <c r="M38" s="108">
        <f t="shared" si="14"/>
        <v>106</v>
      </c>
      <c r="N38" s="108">
        <f t="shared" si="14"/>
        <v>116</v>
      </c>
      <c r="O38" s="108">
        <f t="shared" si="14"/>
        <v>49</v>
      </c>
      <c r="P38" s="108">
        <f t="shared" si="14"/>
        <v>3116</v>
      </c>
      <c r="Q38" s="110"/>
      <c r="R38" s="110"/>
    </row>
    <row r="39" spans="1:18" s="2" customFormat="1" x14ac:dyDescent="0.25">
      <c r="A39" s="4" t="s">
        <v>110</v>
      </c>
      <c r="B39" s="4"/>
      <c r="C39" s="10">
        <v>400</v>
      </c>
      <c r="D39" s="10">
        <v>400</v>
      </c>
      <c r="E39" s="10">
        <v>500</v>
      </c>
      <c r="F39" s="10">
        <v>500</v>
      </c>
      <c r="G39" s="10">
        <v>500</v>
      </c>
      <c r="H39" s="10">
        <v>550</v>
      </c>
      <c r="I39" s="10">
        <v>550</v>
      </c>
      <c r="J39" s="10">
        <v>550</v>
      </c>
      <c r="K39" s="10">
        <v>550</v>
      </c>
      <c r="L39" s="10">
        <v>650</v>
      </c>
      <c r="M39" s="10">
        <v>650</v>
      </c>
      <c r="N39" s="10">
        <v>650</v>
      </c>
      <c r="O39" s="10">
        <v>650</v>
      </c>
      <c r="P39" s="8"/>
    </row>
    <row r="40" spans="1:18" s="2" customFormat="1" x14ac:dyDescent="0.25">
      <c r="A40" s="4" t="s">
        <v>111</v>
      </c>
      <c r="B40" s="4"/>
      <c r="C40" s="10">
        <v>800</v>
      </c>
      <c r="D40" s="10">
        <v>800</v>
      </c>
      <c r="E40" s="10">
        <v>800</v>
      </c>
      <c r="F40" s="10">
        <v>800</v>
      </c>
      <c r="G40" s="10">
        <v>800</v>
      </c>
      <c r="H40" s="10">
        <v>1000</v>
      </c>
      <c r="I40" s="10">
        <v>1000</v>
      </c>
      <c r="J40" s="10">
        <v>1000</v>
      </c>
      <c r="K40" s="10">
        <v>1000</v>
      </c>
      <c r="L40" s="10">
        <v>1000</v>
      </c>
      <c r="M40" s="10">
        <v>1000</v>
      </c>
      <c r="N40" s="10">
        <v>1000</v>
      </c>
      <c r="O40" s="10">
        <v>1000</v>
      </c>
      <c r="P40" s="8"/>
    </row>
    <row r="41" spans="1:18" s="2" customFormat="1" ht="30" x14ac:dyDescent="0.25">
      <c r="A41" s="4" t="s">
        <v>112</v>
      </c>
      <c r="B41" s="4"/>
      <c r="C41" s="12">
        <f>SUM(C39:C40)</f>
        <v>1200</v>
      </c>
      <c r="D41" s="12">
        <f t="shared" ref="D41:O41" si="15">SUM(D39:D40)</f>
        <v>1200</v>
      </c>
      <c r="E41" s="12">
        <f t="shared" si="15"/>
        <v>1300</v>
      </c>
      <c r="F41" s="12">
        <f t="shared" si="15"/>
        <v>1300</v>
      </c>
      <c r="G41" s="12">
        <f t="shared" si="15"/>
        <v>1300</v>
      </c>
      <c r="H41" s="12">
        <f t="shared" si="15"/>
        <v>1550</v>
      </c>
      <c r="I41" s="12">
        <f t="shared" si="15"/>
        <v>1550</v>
      </c>
      <c r="J41" s="12">
        <f t="shared" si="15"/>
        <v>1550</v>
      </c>
      <c r="K41" s="12">
        <f t="shared" si="15"/>
        <v>1550</v>
      </c>
      <c r="L41" s="12">
        <f t="shared" si="15"/>
        <v>1650</v>
      </c>
      <c r="M41" s="12">
        <f t="shared" si="15"/>
        <v>1650</v>
      </c>
      <c r="N41" s="12">
        <f t="shared" si="15"/>
        <v>1650</v>
      </c>
      <c r="O41" s="12">
        <f t="shared" si="15"/>
        <v>1650</v>
      </c>
      <c r="P41" s="9"/>
    </row>
    <row r="42" spans="1:18" s="2" customFormat="1" x14ac:dyDescent="0.25">
      <c r="A42" s="13" t="s">
        <v>8</v>
      </c>
      <c r="B42" s="4"/>
      <c r="C42" s="14"/>
      <c r="D42" s="14">
        <f t="shared" ref="D42:O42" si="16">+D21+D33+D36+D7</f>
        <v>276000</v>
      </c>
      <c r="E42" s="14">
        <f t="shared" si="16"/>
        <v>300300</v>
      </c>
      <c r="F42" s="14">
        <f t="shared" si="16"/>
        <v>248300</v>
      </c>
      <c r="G42" s="14">
        <f t="shared" si="16"/>
        <v>321100</v>
      </c>
      <c r="H42" s="14">
        <f t="shared" si="16"/>
        <v>347200</v>
      </c>
      <c r="I42" s="14">
        <f t="shared" si="16"/>
        <v>229400</v>
      </c>
      <c r="J42" s="14">
        <f t="shared" si="16"/>
        <v>261950</v>
      </c>
      <c r="K42" s="14">
        <f t="shared" si="16"/>
        <v>230950</v>
      </c>
      <c r="L42" s="14">
        <f t="shared" si="16"/>
        <v>221100</v>
      </c>
      <c r="M42" s="14">
        <f t="shared" si="16"/>
        <v>174900</v>
      </c>
      <c r="N42" s="14">
        <f t="shared" si="16"/>
        <v>191400</v>
      </c>
      <c r="O42" s="14">
        <f t="shared" si="16"/>
        <v>80850</v>
      </c>
      <c r="P42" s="14">
        <f>SUM(C42:O42)</f>
        <v>2883450</v>
      </c>
    </row>
    <row r="43" spans="1:18" s="2" customFormat="1" x14ac:dyDescent="0.25">
      <c r="A43" s="4" t="s">
        <v>113</v>
      </c>
      <c r="B43" s="4"/>
      <c r="C43" s="10">
        <f>+'Cost per child'!D17-Budget!C39</f>
        <v>465</v>
      </c>
      <c r="D43" s="10">
        <f>+'Cost per child'!D32-Budget!D39</f>
        <v>465</v>
      </c>
      <c r="E43" s="10">
        <f>+'Cost per child'!D47-Budget!E39</f>
        <v>425</v>
      </c>
      <c r="F43" s="10">
        <f>+'Cost per child'!D62-Budget!F39</f>
        <v>525</v>
      </c>
      <c r="G43" s="10">
        <f>+'Cost per child'!D77-Budget!G39</f>
        <v>525</v>
      </c>
      <c r="H43" s="10">
        <f>+'Cost per child'!D85-Budget!H39</f>
        <v>620</v>
      </c>
      <c r="I43" s="10">
        <f>+'Cost per child'!D93-Budget!I39</f>
        <v>620</v>
      </c>
      <c r="J43" s="10">
        <f>+'Cost per child'!D102-Budget!J39</f>
        <v>620</v>
      </c>
      <c r="K43" s="10">
        <f>+'Cost per child'!D110-Budget!J39</f>
        <v>620</v>
      </c>
      <c r="L43" s="10">
        <f>+'Cost per child'!D118-Budget!L39</f>
        <v>740</v>
      </c>
      <c r="M43" s="10">
        <f>+'Cost per child'!D127-Budget!M39</f>
        <v>740</v>
      </c>
      <c r="N43" s="10">
        <f>+'Cost per child'!D137-Budget!N39</f>
        <v>690</v>
      </c>
      <c r="O43" s="10">
        <f>+'Cost per child'!D147-Budget!O39</f>
        <v>690</v>
      </c>
      <c r="P43" s="8"/>
    </row>
    <row r="44" spans="1:18" s="2" customFormat="1" ht="30" x14ac:dyDescent="0.25">
      <c r="A44" s="4" t="s">
        <v>114</v>
      </c>
      <c r="B44" s="4"/>
      <c r="C44" s="12">
        <f>+C41+C43</f>
        <v>1665</v>
      </c>
      <c r="D44" s="12">
        <f t="shared" ref="D44:O44" si="17">+D41+D43</f>
        <v>1665</v>
      </c>
      <c r="E44" s="12">
        <f t="shared" si="17"/>
        <v>1725</v>
      </c>
      <c r="F44" s="12">
        <f t="shared" si="17"/>
        <v>1825</v>
      </c>
      <c r="G44" s="12">
        <f t="shared" si="17"/>
        <v>1825</v>
      </c>
      <c r="H44" s="12">
        <f t="shared" si="17"/>
        <v>2170</v>
      </c>
      <c r="I44" s="12">
        <f t="shared" si="17"/>
        <v>2170</v>
      </c>
      <c r="J44" s="12">
        <f t="shared" si="17"/>
        <v>2170</v>
      </c>
      <c r="K44" s="12">
        <f t="shared" si="17"/>
        <v>2170</v>
      </c>
      <c r="L44" s="12">
        <f t="shared" si="17"/>
        <v>2390</v>
      </c>
      <c r="M44" s="12">
        <f t="shared" si="17"/>
        <v>2390</v>
      </c>
      <c r="N44" s="12">
        <f t="shared" si="17"/>
        <v>2340</v>
      </c>
      <c r="O44" s="12">
        <f t="shared" si="17"/>
        <v>2340</v>
      </c>
      <c r="P44" s="11"/>
    </row>
    <row r="45" spans="1:18" s="2" customFormat="1" ht="30" x14ac:dyDescent="0.25">
      <c r="A45" s="13" t="s">
        <v>9</v>
      </c>
      <c r="B45" s="4"/>
      <c r="C45" s="21">
        <f>+(C43+C39)*C38</f>
        <v>951500</v>
      </c>
      <c r="D45" s="21">
        <f t="shared" ref="D45:O45" si="18">+D44*D38</f>
        <v>382950</v>
      </c>
      <c r="E45" s="21">
        <f t="shared" si="18"/>
        <v>398475</v>
      </c>
      <c r="F45" s="21">
        <f t="shared" si="18"/>
        <v>348575</v>
      </c>
      <c r="G45" s="21">
        <f t="shared" si="18"/>
        <v>450775</v>
      </c>
      <c r="H45" s="21">
        <f t="shared" si="18"/>
        <v>486080</v>
      </c>
      <c r="I45" s="21">
        <f t="shared" si="18"/>
        <v>321160</v>
      </c>
      <c r="J45" s="21">
        <f t="shared" si="18"/>
        <v>366730</v>
      </c>
      <c r="K45" s="21">
        <f t="shared" si="18"/>
        <v>323330</v>
      </c>
      <c r="L45" s="21">
        <f t="shared" si="18"/>
        <v>320260</v>
      </c>
      <c r="M45" s="21">
        <f t="shared" si="18"/>
        <v>253340</v>
      </c>
      <c r="N45" s="21">
        <f t="shared" si="18"/>
        <v>271440</v>
      </c>
      <c r="O45" s="21">
        <f t="shared" si="18"/>
        <v>114660</v>
      </c>
      <c r="P45" s="15">
        <f>SUM(C45:O45)</f>
        <v>4989275</v>
      </c>
    </row>
    <row r="46" spans="1:18" s="2" customFormat="1" x14ac:dyDescent="0.25">
      <c r="A46" s="4"/>
      <c r="B46" s="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8"/>
    </row>
    <row r="48" spans="1:18" x14ac:dyDescent="0.25">
      <c r="P48" s="92"/>
    </row>
  </sheetData>
  <mergeCells count="2">
    <mergeCell ref="C1:O1"/>
    <mergeCell ref="P1:P2"/>
  </mergeCells>
  <pageMargins left="0.45" right="0.45" top="0.75" bottom="0.75" header="0.3" footer="0.3"/>
  <pageSetup paperSize="9" scale="90" orientation="landscape" r:id="rId1"/>
  <ignoredErrors>
    <ignoredError sqref="P32 P20" formula="1"/>
    <ignoredError sqref="C6:P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workbookViewId="0"/>
  </sheetViews>
  <sheetFormatPr defaultRowHeight="15" x14ac:dyDescent="0.25"/>
  <cols>
    <col min="1" max="1" width="34.7109375" bestFit="1" customWidth="1"/>
    <col min="2" max="2" width="8" style="25" customWidth="1"/>
    <col min="3" max="3" width="9.42578125" customWidth="1"/>
    <col min="4" max="4" width="10.42578125" bestFit="1" customWidth="1"/>
    <col min="5" max="5" width="10.5703125" bestFit="1" customWidth="1"/>
    <col min="6" max="6" width="9.5703125" bestFit="1" customWidth="1"/>
  </cols>
  <sheetData>
    <row r="1" spans="1:6" ht="18.75" x14ac:dyDescent="0.3">
      <c r="A1" s="126" t="s">
        <v>130</v>
      </c>
    </row>
    <row r="3" spans="1:6" x14ac:dyDescent="0.25">
      <c r="A3" s="24" t="s">
        <v>14</v>
      </c>
    </row>
    <row r="4" spans="1:6" ht="25.5" x14ac:dyDescent="0.25">
      <c r="A4" s="26" t="s">
        <v>15</v>
      </c>
      <c r="B4" s="27" t="s">
        <v>16</v>
      </c>
      <c r="C4" s="27" t="s">
        <v>17</v>
      </c>
      <c r="D4" s="27" t="s">
        <v>18</v>
      </c>
      <c r="E4" s="123" t="s">
        <v>84</v>
      </c>
      <c r="F4" s="123"/>
    </row>
    <row r="5" spans="1:6" x14ac:dyDescent="0.25">
      <c r="A5" s="38" t="s">
        <v>19</v>
      </c>
      <c r="B5" s="29">
        <v>1</v>
      </c>
      <c r="C5" s="30">
        <v>40</v>
      </c>
      <c r="D5" s="30">
        <f>+B5*C5</f>
        <v>40</v>
      </c>
      <c r="E5" s="30">
        <v>60</v>
      </c>
      <c r="F5" s="30">
        <f>+E5*B5</f>
        <v>60</v>
      </c>
    </row>
    <row r="6" spans="1:6" x14ac:dyDescent="0.25">
      <c r="A6" s="40" t="s">
        <v>20</v>
      </c>
      <c r="B6" s="32">
        <v>2</v>
      </c>
      <c r="C6" s="33">
        <v>35</v>
      </c>
      <c r="D6" s="30">
        <f t="shared" ref="D6:D16" si="0">+B6*C6</f>
        <v>70</v>
      </c>
      <c r="E6" s="30">
        <v>50</v>
      </c>
      <c r="F6" s="30">
        <f t="shared" ref="F6:F16" si="1">+E6*B6</f>
        <v>100</v>
      </c>
    </row>
    <row r="7" spans="1:6" x14ac:dyDescent="0.25">
      <c r="A7" s="40" t="s">
        <v>21</v>
      </c>
      <c r="B7" s="32">
        <v>2</v>
      </c>
      <c r="C7" s="33">
        <v>35</v>
      </c>
      <c r="D7" s="30">
        <f t="shared" si="0"/>
        <v>70</v>
      </c>
      <c r="E7" s="30">
        <v>50</v>
      </c>
      <c r="F7" s="30">
        <f t="shared" si="1"/>
        <v>100</v>
      </c>
    </row>
    <row r="8" spans="1:6" x14ac:dyDescent="0.25">
      <c r="A8" s="40" t="s">
        <v>22</v>
      </c>
      <c r="B8" s="32">
        <v>2</v>
      </c>
      <c r="C8" s="33">
        <v>35</v>
      </c>
      <c r="D8" s="30">
        <f t="shared" si="0"/>
        <v>70</v>
      </c>
      <c r="E8" s="30">
        <v>50</v>
      </c>
      <c r="F8" s="30">
        <f t="shared" si="1"/>
        <v>100</v>
      </c>
    </row>
    <row r="9" spans="1:6" x14ac:dyDescent="0.25">
      <c r="A9" s="40" t="s">
        <v>23</v>
      </c>
      <c r="B9" s="32">
        <v>1</v>
      </c>
      <c r="C9" s="33">
        <v>80</v>
      </c>
      <c r="D9" s="30">
        <f t="shared" si="0"/>
        <v>80</v>
      </c>
      <c r="E9" s="30">
        <v>100</v>
      </c>
      <c r="F9" s="30">
        <f t="shared" si="1"/>
        <v>100</v>
      </c>
    </row>
    <row r="10" spans="1:6" x14ac:dyDescent="0.25">
      <c r="A10" s="40" t="s">
        <v>24</v>
      </c>
      <c r="B10" s="32">
        <v>1</v>
      </c>
      <c r="C10" s="33">
        <v>10</v>
      </c>
      <c r="D10" s="30">
        <f t="shared" si="0"/>
        <v>10</v>
      </c>
      <c r="E10" s="30">
        <v>10</v>
      </c>
      <c r="F10" s="30">
        <f t="shared" si="1"/>
        <v>10</v>
      </c>
    </row>
    <row r="11" spans="1:6" x14ac:dyDescent="0.25">
      <c r="A11" s="40" t="s">
        <v>25</v>
      </c>
      <c r="B11" s="32">
        <v>1</v>
      </c>
      <c r="C11" s="33">
        <v>15</v>
      </c>
      <c r="D11" s="30">
        <f t="shared" si="0"/>
        <v>15</v>
      </c>
      <c r="E11" s="30">
        <v>25</v>
      </c>
      <c r="F11" s="30">
        <f t="shared" si="1"/>
        <v>25</v>
      </c>
    </row>
    <row r="12" spans="1:6" x14ac:dyDescent="0.25">
      <c r="A12" s="40" t="s">
        <v>26</v>
      </c>
      <c r="B12" s="32">
        <v>1</v>
      </c>
      <c r="C12" s="33">
        <v>30</v>
      </c>
      <c r="D12" s="30">
        <f t="shared" si="0"/>
        <v>30</v>
      </c>
      <c r="E12" s="30">
        <v>40</v>
      </c>
      <c r="F12" s="30">
        <f t="shared" si="1"/>
        <v>40</v>
      </c>
    </row>
    <row r="13" spans="1:6" x14ac:dyDescent="0.25">
      <c r="A13" s="40" t="s">
        <v>27</v>
      </c>
      <c r="B13" s="32">
        <v>2</v>
      </c>
      <c r="C13" s="33">
        <v>10</v>
      </c>
      <c r="D13" s="30">
        <f t="shared" si="0"/>
        <v>20</v>
      </c>
      <c r="E13" s="30">
        <v>10</v>
      </c>
      <c r="F13" s="30">
        <f t="shared" si="1"/>
        <v>20</v>
      </c>
    </row>
    <row r="14" spans="1:6" x14ac:dyDescent="0.25">
      <c r="A14" s="40" t="s">
        <v>28</v>
      </c>
      <c r="B14" s="32">
        <v>1</v>
      </c>
      <c r="C14" s="33">
        <v>10</v>
      </c>
      <c r="D14" s="30">
        <f t="shared" si="0"/>
        <v>10</v>
      </c>
      <c r="E14" s="30">
        <v>10</v>
      </c>
      <c r="F14" s="30">
        <f t="shared" si="1"/>
        <v>10</v>
      </c>
    </row>
    <row r="15" spans="1:6" x14ac:dyDescent="0.25">
      <c r="A15" s="40" t="s">
        <v>29</v>
      </c>
      <c r="B15" s="32">
        <v>1</v>
      </c>
      <c r="C15" s="33">
        <v>50</v>
      </c>
      <c r="D15" s="30">
        <f t="shared" si="0"/>
        <v>50</v>
      </c>
      <c r="E15" s="30">
        <v>50</v>
      </c>
      <c r="F15" s="30">
        <f t="shared" si="1"/>
        <v>50</v>
      </c>
    </row>
    <row r="16" spans="1:6" x14ac:dyDescent="0.25">
      <c r="A16" s="40" t="s">
        <v>30</v>
      </c>
      <c r="B16" s="32">
        <v>1</v>
      </c>
      <c r="C16" s="33">
        <v>400</v>
      </c>
      <c r="D16" s="30">
        <f t="shared" si="0"/>
        <v>400</v>
      </c>
      <c r="E16" s="30">
        <v>500</v>
      </c>
      <c r="F16" s="30">
        <f t="shared" si="1"/>
        <v>500</v>
      </c>
    </row>
    <row r="17" spans="1:6" x14ac:dyDescent="0.25">
      <c r="A17" s="34"/>
      <c r="B17" s="35"/>
      <c r="C17" s="36"/>
      <c r="D17" s="37">
        <f>SUM(D5:D16)</f>
        <v>865</v>
      </c>
      <c r="F17" s="37">
        <f>SUM(F5:F16)</f>
        <v>1115</v>
      </c>
    </row>
    <row r="18" spans="1:6" x14ac:dyDescent="0.25">
      <c r="A18" s="24" t="s">
        <v>31</v>
      </c>
      <c r="B18"/>
    </row>
    <row r="19" spans="1:6" ht="25.5" x14ac:dyDescent="0.25">
      <c r="A19" s="26" t="s">
        <v>15</v>
      </c>
      <c r="B19" s="27" t="s">
        <v>16</v>
      </c>
      <c r="C19" s="27" t="s">
        <v>17</v>
      </c>
      <c r="D19" s="27" t="s">
        <v>18</v>
      </c>
      <c r="E19" s="123" t="s">
        <v>84</v>
      </c>
      <c r="F19" s="123"/>
    </row>
    <row r="20" spans="1:6" x14ac:dyDescent="0.25">
      <c r="A20" s="38" t="s">
        <v>19</v>
      </c>
      <c r="B20" s="39">
        <v>1</v>
      </c>
      <c r="C20" s="30">
        <v>40</v>
      </c>
      <c r="D20" s="30">
        <f t="shared" ref="D20:D31" si="2">+B20*C20</f>
        <v>40</v>
      </c>
      <c r="E20" s="30">
        <v>60</v>
      </c>
      <c r="F20" s="30">
        <f>+E20*B20</f>
        <v>60</v>
      </c>
    </row>
    <row r="21" spans="1:6" x14ac:dyDescent="0.25">
      <c r="A21" s="40" t="s">
        <v>20</v>
      </c>
      <c r="B21" s="41">
        <v>2</v>
      </c>
      <c r="C21" s="33">
        <v>35</v>
      </c>
      <c r="D21" s="30">
        <f t="shared" si="2"/>
        <v>70</v>
      </c>
      <c r="E21" s="30">
        <v>50</v>
      </c>
      <c r="F21" s="30">
        <f t="shared" ref="F21:F31" si="3">+E21*B21</f>
        <v>100</v>
      </c>
    </row>
    <row r="22" spans="1:6" x14ac:dyDescent="0.25">
      <c r="A22" s="40" t="s">
        <v>21</v>
      </c>
      <c r="B22" s="41">
        <v>2</v>
      </c>
      <c r="C22" s="33">
        <v>35</v>
      </c>
      <c r="D22" s="30">
        <f t="shared" si="2"/>
        <v>70</v>
      </c>
      <c r="E22" s="30">
        <v>50</v>
      </c>
      <c r="F22" s="30">
        <f t="shared" si="3"/>
        <v>100</v>
      </c>
    </row>
    <row r="23" spans="1:6" x14ac:dyDescent="0.25">
      <c r="A23" s="40" t="s">
        <v>22</v>
      </c>
      <c r="B23" s="41">
        <v>2</v>
      </c>
      <c r="C23" s="33">
        <v>35</v>
      </c>
      <c r="D23" s="30">
        <f t="shared" si="2"/>
        <v>70</v>
      </c>
      <c r="E23" s="30">
        <v>50</v>
      </c>
      <c r="F23" s="30">
        <f t="shared" si="3"/>
        <v>100</v>
      </c>
    </row>
    <row r="24" spans="1:6" x14ac:dyDescent="0.25">
      <c r="A24" s="31" t="s">
        <v>24</v>
      </c>
      <c r="B24" s="32">
        <v>1</v>
      </c>
      <c r="C24" s="33">
        <v>10</v>
      </c>
      <c r="D24" s="30">
        <f t="shared" si="2"/>
        <v>10</v>
      </c>
      <c r="E24" s="30">
        <v>10</v>
      </c>
      <c r="F24" s="30">
        <f t="shared" si="3"/>
        <v>10</v>
      </c>
    </row>
    <row r="25" spans="1:6" x14ac:dyDescent="0.25">
      <c r="A25" s="31" t="s">
        <v>25</v>
      </c>
      <c r="B25" s="32">
        <v>1</v>
      </c>
      <c r="C25" s="33">
        <v>15</v>
      </c>
      <c r="D25" s="30">
        <f t="shared" si="2"/>
        <v>15</v>
      </c>
      <c r="E25" s="30">
        <v>25</v>
      </c>
      <c r="F25" s="30">
        <f t="shared" si="3"/>
        <v>25</v>
      </c>
    </row>
    <row r="26" spans="1:6" x14ac:dyDescent="0.25">
      <c r="A26" s="40" t="s">
        <v>27</v>
      </c>
      <c r="B26" s="41">
        <v>2</v>
      </c>
      <c r="C26" s="33">
        <v>10</v>
      </c>
      <c r="D26" s="30">
        <f t="shared" si="2"/>
        <v>20</v>
      </c>
      <c r="E26" s="30">
        <v>10</v>
      </c>
      <c r="F26" s="30">
        <f t="shared" si="3"/>
        <v>20</v>
      </c>
    </row>
    <row r="27" spans="1:6" x14ac:dyDescent="0.25">
      <c r="A27" s="40" t="s">
        <v>28</v>
      </c>
      <c r="B27" s="41">
        <v>1</v>
      </c>
      <c r="C27" s="33">
        <v>10</v>
      </c>
      <c r="D27" s="30">
        <f t="shared" si="2"/>
        <v>10</v>
      </c>
      <c r="E27" s="30">
        <v>10</v>
      </c>
      <c r="F27" s="30">
        <f t="shared" si="3"/>
        <v>10</v>
      </c>
    </row>
    <row r="28" spans="1:6" x14ac:dyDescent="0.25">
      <c r="A28" s="40" t="s">
        <v>26</v>
      </c>
      <c r="B28" s="32">
        <v>1</v>
      </c>
      <c r="C28" s="33">
        <v>30</v>
      </c>
      <c r="D28" s="30">
        <f t="shared" si="2"/>
        <v>30</v>
      </c>
      <c r="E28" s="30">
        <v>40</v>
      </c>
      <c r="F28" s="30">
        <f t="shared" si="3"/>
        <v>40</v>
      </c>
    </row>
    <row r="29" spans="1:6" x14ac:dyDescent="0.25">
      <c r="A29" s="31" t="s">
        <v>29</v>
      </c>
      <c r="B29" s="32">
        <v>1</v>
      </c>
      <c r="C29" s="33">
        <v>50</v>
      </c>
      <c r="D29" s="30">
        <f t="shared" si="2"/>
        <v>50</v>
      </c>
      <c r="E29" s="30">
        <v>50</v>
      </c>
      <c r="F29" s="30">
        <f t="shared" si="3"/>
        <v>50</v>
      </c>
    </row>
    <row r="30" spans="1:6" x14ac:dyDescent="0.25">
      <c r="A30" s="40" t="s">
        <v>23</v>
      </c>
      <c r="B30" s="41">
        <v>1</v>
      </c>
      <c r="C30" s="33">
        <v>80</v>
      </c>
      <c r="D30" s="30">
        <f t="shared" si="2"/>
        <v>80</v>
      </c>
      <c r="E30" s="30">
        <v>100</v>
      </c>
      <c r="F30" s="30">
        <f t="shared" si="3"/>
        <v>100</v>
      </c>
    </row>
    <row r="31" spans="1:6" x14ac:dyDescent="0.25">
      <c r="A31" s="40" t="s">
        <v>30</v>
      </c>
      <c r="B31" s="41">
        <v>1</v>
      </c>
      <c r="C31" s="33">
        <v>400</v>
      </c>
      <c r="D31" s="30">
        <f t="shared" si="2"/>
        <v>400</v>
      </c>
      <c r="E31" s="30">
        <v>500</v>
      </c>
      <c r="F31" s="30">
        <f t="shared" si="3"/>
        <v>500</v>
      </c>
    </row>
    <row r="32" spans="1:6" x14ac:dyDescent="0.25">
      <c r="A32" s="42"/>
      <c r="B32" s="42"/>
      <c r="C32" s="42"/>
      <c r="D32" s="43">
        <f>SUM(D20:D31)</f>
        <v>865</v>
      </c>
      <c r="F32" s="37">
        <f>SUM(F20:F31)</f>
        <v>1115</v>
      </c>
    </row>
    <row r="33" spans="1:6" x14ac:dyDescent="0.25">
      <c r="A33" s="24" t="s">
        <v>32</v>
      </c>
    </row>
    <row r="34" spans="1:6" ht="25.5" x14ac:dyDescent="0.25">
      <c r="A34" s="44" t="s">
        <v>15</v>
      </c>
      <c r="B34" s="27" t="s">
        <v>16</v>
      </c>
      <c r="C34" s="27" t="s">
        <v>17</v>
      </c>
      <c r="D34" s="27" t="s">
        <v>18</v>
      </c>
      <c r="E34" s="123" t="s">
        <v>84</v>
      </c>
      <c r="F34" s="123"/>
    </row>
    <row r="35" spans="1:6" x14ac:dyDescent="0.25">
      <c r="A35" s="28" t="s">
        <v>19</v>
      </c>
      <c r="B35" s="29">
        <v>1</v>
      </c>
      <c r="C35" s="30">
        <v>40</v>
      </c>
      <c r="D35" s="30">
        <f>+B35*C35</f>
        <v>40</v>
      </c>
      <c r="E35" s="30">
        <v>60</v>
      </c>
      <c r="F35" s="30">
        <f>+E35*B35</f>
        <v>60</v>
      </c>
    </row>
    <row r="36" spans="1:6" x14ac:dyDescent="0.25">
      <c r="A36" s="31" t="s">
        <v>33</v>
      </c>
      <c r="B36" s="32">
        <v>4</v>
      </c>
      <c r="C36" s="33">
        <v>50</v>
      </c>
      <c r="D36" s="30">
        <f t="shared" ref="D36:D46" si="4">+B36*C36</f>
        <v>200</v>
      </c>
      <c r="E36" s="30">
        <v>55</v>
      </c>
      <c r="F36" s="30">
        <f t="shared" ref="F36:F46" si="5">+E36*B36</f>
        <v>220</v>
      </c>
    </row>
    <row r="37" spans="1:6" x14ac:dyDescent="0.25">
      <c r="A37" s="31" t="s">
        <v>34</v>
      </c>
      <c r="B37" s="32">
        <v>1</v>
      </c>
      <c r="C37" s="33">
        <v>50</v>
      </c>
      <c r="D37" s="30">
        <f t="shared" si="4"/>
        <v>50</v>
      </c>
      <c r="E37" s="30">
        <v>55</v>
      </c>
      <c r="F37" s="30">
        <f t="shared" si="5"/>
        <v>55</v>
      </c>
    </row>
    <row r="38" spans="1:6" x14ac:dyDescent="0.25">
      <c r="A38" s="31" t="s">
        <v>35</v>
      </c>
      <c r="B38" s="32">
        <v>1</v>
      </c>
      <c r="C38" s="33">
        <f>+C24</f>
        <v>10</v>
      </c>
      <c r="D38" s="30">
        <f t="shared" si="4"/>
        <v>10</v>
      </c>
      <c r="E38" s="30">
        <v>10</v>
      </c>
      <c r="F38" s="30">
        <f t="shared" si="5"/>
        <v>10</v>
      </c>
    </row>
    <row r="39" spans="1:6" x14ac:dyDescent="0.25">
      <c r="A39" s="31" t="s">
        <v>25</v>
      </c>
      <c r="B39" s="32">
        <v>1</v>
      </c>
      <c r="C39" s="33">
        <v>15</v>
      </c>
      <c r="D39" s="30">
        <f t="shared" si="4"/>
        <v>15</v>
      </c>
      <c r="E39" s="30">
        <v>15</v>
      </c>
      <c r="F39" s="30">
        <f t="shared" si="5"/>
        <v>15</v>
      </c>
    </row>
    <row r="40" spans="1:6" x14ac:dyDescent="0.25">
      <c r="A40" s="31" t="s">
        <v>27</v>
      </c>
      <c r="B40" s="32">
        <v>2</v>
      </c>
      <c r="C40" s="33">
        <v>10</v>
      </c>
      <c r="D40" s="30">
        <f t="shared" si="4"/>
        <v>20</v>
      </c>
      <c r="E40" s="30">
        <v>10</v>
      </c>
      <c r="F40" s="30">
        <f t="shared" si="5"/>
        <v>20</v>
      </c>
    </row>
    <row r="41" spans="1:6" x14ac:dyDescent="0.25">
      <c r="A41" s="31" t="s">
        <v>36</v>
      </c>
      <c r="B41" s="32">
        <v>2</v>
      </c>
      <c r="C41" s="33">
        <v>10</v>
      </c>
      <c r="D41" s="30">
        <f t="shared" si="4"/>
        <v>20</v>
      </c>
      <c r="E41" s="30">
        <v>15</v>
      </c>
      <c r="F41" s="30">
        <f t="shared" si="5"/>
        <v>30</v>
      </c>
    </row>
    <row r="42" spans="1:6" x14ac:dyDescent="0.25">
      <c r="A42" s="31" t="s">
        <v>28</v>
      </c>
      <c r="B42" s="32">
        <v>1</v>
      </c>
      <c r="C42" s="33">
        <f>+C27</f>
        <v>10</v>
      </c>
      <c r="D42" s="30">
        <f t="shared" si="4"/>
        <v>10</v>
      </c>
      <c r="E42" s="30">
        <v>10</v>
      </c>
      <c r="F42" s="30">
        <f t="shared" si="5"/>
        <v>10</v>
      </c>
    </row>
    <row r="43" spans="1:6" x14ac:dyDescent="0.25">
      <c r="A43" s="31" t="s">
        <v>26</v>
      </c>
      <c r="B43" s="32">
        <v>1</v>
      </c>
      <c r="C43" s="33">
        <v>30</v>
      </c>
      <c r="D43" s="30">
        <f t="shared" si="4"/>
        <v>30</v>
      </c>
      <c r="E43" s="30">
        <v>40</v>
      </c>
      <c r="F43" s="30">
        <f t="shared" si="5"/>
        <v>40</v>
      </c>
    </row>
    <row r="44" spans="1:6" x14ac:dyDescent="0.25">
      <c r="A44" s="31" t="s">
        <v>29</v>
      </c>
      <c r="B44" s="32">
        <v>1</v>
      </c>
      <c r="C44" s="33">
        <v>50</v>
      </c>
      <c r="D44" s="30">
        <f t="shared" si="4"/>
        <v>50</v>
      </c>
      <c r="E44" s="30">
        <v>50</v>
      </c>
      <c r="F44" s="30">
        <f t="shared" si="5"/>
        <v>50</v>
      </c>
    </row>
    <row r="45" spans="1:6" x14ac:dyDescent="0.25">
      <c r="A45" s="31" t="s">
        <v>23</v>
      </c>
      <c r="B45" s="32">
        <v>1</v>
      </c>
      <c r="C45" s="33">
        <v>80</v>
      </c>
      <c r="D45" s="30">
        <f t="shared" si="4"/>
        <v>80</v>
      </c>
      <c r="E45" s="30">
        <v>100</v>
      </c>
      <c r="F45" s="30">
        <f t="shared" si="5"/>
        <v>100</v>
      </c>
    </row>
    <row r="46" spans="1:6" x14ac:dyDescent="0.25">
      <c r="A46" s="31" t="s">
        <v>30</v>
      </c>
      <c r="B46" s="32">
        <v>1</v>
      </c>
      <c r="C46" s="33">
        <v>400</v>
      </c>
      <c r="D46" s="30">
        <f t="shared" si="4"/>
        <v>400</v>
      </c>
      <c r="E46" s="30">
        <v>600</v>
      </c>
      <c r="F46" s="30">
        <f t="shared" si="5"/>
        <v>600</v>
      </c>
    </row>
    <row r="47" spans="1:6" x14ac:dyDescent="0.25">
      <c r="A47" s="34"/>
      <c r="B47" s="45"/>
      <c r="C47" s="46"/>
      <c r="D47" s="37">
        <f>SUM(D35:D46)</f>
        <v>925</v>
      </c>
      <c r="F47" s="37">
        <f>SUM(F35:F46)</f>
        <v>1210</v>
      </c>
    </row>
    <row r="48" spans="1:6" x14ac:dyDescent="0.25">
      <c r="A48" s="24" t="s">
        <v>37</v>
      </c>
      <c r="B48"/>
    </row>
    <row r="49" spans="1:6" ht="25.5" x14ac:dyDescent="0.25">
      <c r="A49" s="44" t="s">
        <v>15</v>
      </c>
      <c r="B49" s="27" t="s">
        <v>16</v>
      </c>
      <c r="C49" s="27" t="s">
        <v>17</v>
      </c>
      <c r="D49" s="27" t="s">
        <v>18</v>
      </c>
      <c r="E49" s="123" t="s">
        <v>84</v>
      </c>
      <c r="F49" s="123"/>
    </row>
    <row r="50" spans="1:6" x14ac:dyDescent="0.25">
      <c r="A50" s="28" t="s">
        <v>19</v>
      </c>
      <c r="B50" s="29">
        <v>1</v>
      </c>
      <c r="C50" s="30">
        <v>40</v>
      </c>
      <c r="D50" s="30">
        <f>+B50*C50</f>
        <v>40</v>
      </c>
      <c r="E50" s="30">
        <v>60</v>
      </c>
      <c r="F50" s="30">
        <f>+E50*B50</f>
        <v>60</v>
      </c>
    </row>
    <row r="51" spans="1:6" x14ac:dyDescent="0.25">
      <c r="A51" s="31" t="s">
        <v>33</v>
      </c>
      <c r="B51" s="32">
        <v>4</v>
      </c>
      <c r="C51" s="33">
        <v>50</v>
      </c>
      <c r="D51" s="30">
        <f t="shared" ref="D51:D61" si="6">+B51*C51</f>
        <v>200</v>
      </c>
      <c r="E51" s="30">
        <v>55</v>
      </c>
      <c r="F51" s="30">
        <f t="shared" ref="F51:F61" si="7">+E51*B51</f>
        <v>220</v>
      </c>
    </row>
    <row r="52" spans="1:6" x14ac:dyDescent="0.25">
      <c r="A52" s="31" t="s">
        <v>34</v>
      </c>
      <c r="B52" s="32">
        <v>1</v>
      </c>
      <c r="C52" s="33">
        <v>50</v>
      </c>
      <c r="D52" s="30">
        <f t="shared" si="6"/>
        <v>50</v>
      </c>
      <c r="E52" s="30">
        <v>55</v>
      </c>
      <c r="F52" s="30">
        <f t="shared" si="7"/>
        <v>55</v>
      </c>
    </row>
    <row r="53" spans="1:6" x14ac:dyDescent="0.25">
      <c r="A53" s="31" t="s">
        <v>35</v>
      </c>
      <c r="B53" s="32">
        <v>1</v>
      </c>
      <c r="C53" s="33">
        <v>10</v>
      </c>
      <c r="D53" s="30">
        <f t="shared" si="6"/>
        <v>10</v>
      </c>
      <c r="E53" s="30">
        <v>10</v>
      </c>
      <c r="F53" s="30">
        <f t="shared" si="7"/>
        <v>10</v>
      </c>
    </row>
    <row r="54" spans="1:6" x14ac:dyDescent="0.25">
      <c r="A54" s="31" t="s">
        <v>25</v>
      </c>
      <c r="B54" s="32">
        <v>1</v>
      </c>
      <c r="C54" s="33">
        <v>15</v>
      </c>
      <c r="D54" s="30">
        <f t="shared" si="6"/>
        <v>15</v>
      </c>
      <c r="E54" s="30">
        <v>25</v>
      </c>
      <c r="F54" s="30">
        <f t="shared" si="7"/>
        <v>25</v>
      </c>
    </row>
    <row r="55" spans="1:6" x14ac:dyDescent="0.25">
      <c r="A55" s="31" t="s">
        <v>27</v>
      </c>
      <c r="B55" s="32">
        <v>2</v>
      </c>
      <c r="C55" s="33">
        <v>10</v>
      </c>
      <c r="D55" s="30">
        <f t="shared" si="6"/>
        <v>20</v>
      </c>
      <c r="E55" s="30">
        <v>10</v>
      </c>
      <c r="F55" s="30">
        <f t="shared" si="7"/>
        <v>20</v>
      </c>
    </row>
    <row r="56" spans="1:6" x14ac:dyDescent="0.25">
      <c r="A56" s="31" t="s">
        <v>36</v>
      </c>
      <c r="B56" s="32">
        <v>2</v>
      </c>
      <c r="C56" s="33">
        <v>10</v>
      </c>
      <c r="D56" s="30">
        <f t="shared" si="6"/>
        <v>20</v>
      </c>
      <c r="E56" s="30">
        <v>15</v>
      </c>
      <c r="F56" s="30">
        <f t="shared" si="7"/>
        <v>30</v>
      </c>
    </row>
    <row r="57" spans="1:6" x14ac:dyDescent="0.25">
      <c r="A57" s="31" t="s">
        <v>28</v>
      </c>
      <c r="B57" s="32">
        <v>1</v>
      </c>
      <c r="C57" s="33">
        <v>10</v>
      </c>
      <c r="D57" s="30">
        <f t="shared" si="6"/>
        <v>10</v>
      </c>
      <c r="E57" s="30">
        <v>10</v>
      </c>
      <c r="F57" s="30">
        <f t="shared" si="7"/>
        <v>10</v>
      </c>
    </row>
    <row r="58" spans="1:6" x14ac:dyDescent="0.25">
      <c r="A58" s="31" t="s">
        <v>26</v>
      </c>
      <c r="B58" s="32">
        <v>1</v>
      </c>
      <c r="C58" s="33">
        <v>30</v>
      </c>
      <c r="D58" s="30">
        <f t="shared" si="6"/>
        <v>30</v>
      </c>
      <c r="E58" s="30">
        <v>40</v>
      </c>
      <c r="F58" s="30">
        <f t="shared" si="7"/>
        <v>40</v>
      </c>
    </row>
    <row r="59" spans="1:6" x14ac:dyDescent="0.25">
      <c r="A59" s="31" t="s">
        <v>29</v>
      </c>
      <c r="B59" s="32">
        <v>1</v>
      </c>
      <c r="C59" s="33">
        <v>50</v>
      </c>
      <c r="D59" s="30">
        <f t="shared" si="6"/>
        <v>50</v>
      </c>
      <c r="E59" s="30">
        <v>50</v>
      </c>
      <c r="F59" s="30">
        <f t="shared" si="7"/>
        <v>50</v>
      </c>
    </row>
    <row r="60" spans="1:6" x14ac:dyDescent="0.25">
      <c r="A60" s="31" t="s">
        <v>23</v>
      </c>
      <c r="B60" s="32">
        <v>1</v>
      </c>
      <c r="C60" s="33">
        <v>80</v>
      </c>
      <c r="D60" s="30">
        <f t="shared" si="6"/>
        <v>80</v>
      </c>
      <c r="E60" s="30">
        <v>100</v>
      </c>
      <c r="F60" s="30">
        <f t="shared" si="7"/>
        <v>100</v>
      </c>
    </row>
    <row r="61" spans="1:6" x14ac:dyDescent="0.25">
      <c r="A61" s="31" t="s">
        <v>30</v>
      </c>
      <c r="B61" s="32">
        <v>1</v>
      </c>
      <c r="C61" s="33">
        <v>500</v>
      </c>
      <c r="D61" s="30">
        <f t="shared" si="6"/>
        <v>500</v>
      </c>
      <c r="E61" s="30">
        <v>750</v>
      </c>
      <c r="F61" s="30">
        <f t="shared" si="7"/>
        <v>750</v>
      </c>
    </row>
    <row r="62" spans="1:6" x14ac:dyDescent="0.25">
      <c r="A62" s="34"/>
      <c r="B62" s="36"/>
      <c r="C62" s="36"/>
      <c r="D62" s="37">
        <f>SUM(D50:D61)</f>
        <v>1025</v>
      </c>
      <c r="F62" s="37">
        <f>SUM(F50:F61)</f>
        <v>1370</v>
      </c>
    </row>
    <row r="63" spans="1:6" x14ac:dyDescent="0.25">
      <c r="A63" s="24" t="s">
        <v>38</v>
      </c>
    </row>
    <row r="64" spans="1:6" ht="25.5" x14ac:dyDescent="0.25">
      <c r="A64" s="44" t="s">
        <v>15</v>
      </c>
      <c r="B64" s="27" t="s">
        <v>16</v>
      </c>
      <c r="C64" s="27" t="s">
        <v>17</v>
      </c>
      <c r="D64" s="27" t="s">
        <v>18</v>
      </c>
      <c r="E64" s="123" t="s">
        <v>84</v>
      </c>
      <c r="F64" s="123"/>
    </row>
    <row r="65" spans="1:6" x14ac:dyDescent="0.25">
      <c r="A65" s="28" t="s">
        <v>19</v>
      </c>
      <c r="B65" s="29">
        <v>1</v>
      </c>
      <c r="C65" s="30">
        <v>40</v>
      </c>
      <c r="D65" s="30">
        <f>+B65*C65</f>
        <v>40</v>
      </c>
      <c r="E65" s="30">
        <v>60</v>
      </c>
      <c r="F65" s="30">
        <f>+E65*B65</f>
        <v>60</v>
      </c>
    </row>
    <row r="66" spans="1:6" x14ac:dyDescent="0.25">
      <c r="A66" s="31" t="s">
        <v>33</v>
      </c>
      <c r="B66" s="32">
        <v>4</v>
      </c>
      <c r="C66" s="33">
        <v>50</v>
      </c>
      <c r="D66" s="30">
        <f t="shared" ref="D66:D76" si="8">+B66*C66</f>
        <v>200</v>
      </c>
      <c r="E66" s="30">
        <v>55</v>
      </c>
      <c r="F66" s="30">
        <f t="shared" ref="F66:F76" si="9">+E66*B66</f>
        <v>220</v>
      </c>
    </row>
    <row r="67" spans="1:6" x14ac:dyDescent="0.25">
      <c r="A67" s="31" t="s">
        <v>34</v>
      </c>
      <c r="B67" s="32">
        <v>1</v>
      </c>
      <c r="C67" s="33">
        <v>50</v>
      </c>
      <c r="D67" s="30">
        <f t="shared" si="8"/>
        <v>50</v>
      </c>
      <c r="E67" s="30">
        <v>55</v>
      </c>
      <c r="F67" s="30">
        <f t="shared" si="9"/>
        <v>55</v>
      </c>
    </row>
    <row r="68" spans="1:6" x14ac:dyDescent="0.25">
      <c r="A68" s="31" t="s">
        <v>35</v>
      </c>
      <c r="B68" s="32">
        <v>1</v>
      </c>
      <c r="C68" s="33">
        <v>10</v>
      </c>
      <c r="D68" s="30">
        <f t="shared" si="8"/>
        <v>10</v>
      </c>
      <c r="E68" s="30">
        <v>10</v>
      </c>
      <c r="F68" s="30">
        <f t="shared" si="9"/>
        <v>10</v>
      </c>
    </row>
    <row r="69" spans="1:6" x14ac:dyDescent="0.25">
      <c r="A69" s="31" t="s">
        <v>25</v>
      </c>
      <c r="B69" s="32">
        <v>1</v>
      </c>
      <c r="C69" s="33">
        <v>15</v>
      </c>
      <c r="D69" s="30">
        <f t="shared" si="8"/>
        <v>15</v>
      </c>
      <c r="E69" s="30">
        <v>25</v>
      </c>
      <c r="F69" s="30">
        <f t="shared" si="9"/>
        <v>25</v>
      </c>
    </row>
    <row r="70" spans="1:6" x14ac:dyDescent="0.25">
      <c r="A70" s="31" t="s">
        <v>27</v>
      </c>
      <c r="B70" s="32">
        <v>2</v>
      </c>
      <c r="C70" s="33">
        <v>10</v>
      </c>
      <c r="D70" s="30">
        <f t="shared" si="8"/>
        <v>20</v>
      </c>
      <c r="E70" s="30">
        <v>10</v>
      </c>
      <c r="F70" s="30">
        <f t="shared" si="9"/>
        <v>20</v>
      </c>
    </row>
    <row r="71" spans="1:6" x14ac:dyDescent="0.25">
      <c r="A71" s="31" t="s">
        <v>36</v>
      </c>
      <c r="B71" s="32">
        <v>2</v>
      </c>
      <c r="C71" s="33">
        <v>10</v>
      </c>
      <c r="D71" s="30">
        <f t="shared" si="8"/>
        <v>20</v>
      </c>
      <c r="E71" s="30">
        <v>15</v>
      </c>
      <c r="F71" s="30">
        <f t="shared" si="9"/>
        <v>30</v>
      </c>
    </row>
    <row r="72" spans="1:6" x14ac:dyDescent="0.25">
      <c r="A72" s="31" t="s">
        <v>28</v>
      </c>
      <c r="B72" s="32">
        <v>1</v>
      </c>
      <c r="C72" s="33">
        <v>10</v>
      </c>
      <c r="D72" s="30">
        <f t="shared" si="8"/>
        <v>10</v>
      </c>
      <c r="E72" s="30">
        <v>10</v>
      </c>
      <c r="F72" s="30">
        <f t="shared" si="9"/>
        <v>10</v>
      </c>
    </row>
    <row r="73" spans="1:6" x14ac:dyDescent="0.25">
      <c r="A73" s="31" t="s">
        <v>26</v>
      </c>
      <c r="B73" s="32">
        <v>1</v>
      </c>
      <c r="C73" s="33">
        <v>30</v>
      </c>
      <c r="D73" s="30">
        <f t="shared" si="8"/>
        <v>30</v>
      </c>
      <c r="E73" s="30">
        <v>40</v>
      </c>
      <c r="F73" s="30">
        <f t="shared" si="9"/>
        <v>40</v>
      </c>
    </row>
    <row r="74" spans="1:6" x14ac:dyDescent="0.25">
      <c r="A74" s="31" t="s">
        <v>29</v>
      </c>
      <c r="B74" s="32">
        <v>1</v>
      </c>
      <c r="C74" s="33">
        <v>50</v>
      </c>
      <c r="D74" s="30">
        <f t="shared" si="8"/>
        <v>50</v>
      </c>
      <c r="E74" s="30">
        <v>50</v>
      </c>
      <c r="F74" s="30">
        <f t="shared" si="9"/>
        <v>50</v>
      </c>
    </row>
    <row r="75" spans="1:6" x14ac:dyDescent="0.25">
      <c r="A75" s="31" t="s">
        <v>23</v>
      </c>
      <c r="B75" s="32">
        <v>1</v>
      </c>
      <c r="C75" s="33">
        <v>80</v>
      </c>
      <c r="D75" s="30">
        <f t="shared" si="8"/>
        <v>80</v>
      </c>
      <c r="E75" s="30">
        <v>100</v>
      </c>
      <c r="F75" s="30">
        <f t="shared" si="9"/>
        <v>100</v>
      </c>
    </row>
    <row r="76" spans="1:6" x14ac:dyDescent="0.25">
      <c r="A76" s="31" t="s">
        <v>30</v>
      </c>
      <c r="B76" s="32">
        <v>1</v>
      </c>
      <c r="C76" s="33">
        <v>500</v>
      </c>
      <c r="D76" s="30">
        <f t="shared" si="8"/>
        <v>500</v>
      </c>
      <c r="E76" s="30">
        <v>750</v>
      </c>
      <c r="F76" s="30">
        <f t="shared" si="9"/>
        <v>750</v>
      </c>
    </row>
    <row r="77" spans="1:6" x14ac:dyDescent="0.25">
      <c r="A77" s="34"/>
      <c r="B77" s="35"/>
      <c r="C77" s="47"/>
      <c r="D77" s="37">
        <f>SUM(D65:D76)</f>
        <v>1025</v>
      </c>
      <c r="F77" s="37">
        <f>SUM(F65:F76)</f>
        <v>1370</v>
      </c>
    </row>
    <row r="78" spans="1:6" x14ac:dyDescent="0.25">
      <c r="A78" s="24" t="s">
        <v>39</v>
      </c>
      <c r="B78"/>
    </row>
    <row r="79" spans="1:6" ht="25.5" x14ac:dyDescent="0.25">
      <c r="A79" s="48" t="s">
        <v>15</v>
      </c>
      <c r="B79" s="27" t="s">
        <v>16</v>
      </c>
      <c r="C79" s="27" t="s">
        <v>17</v>
      </c>
      <c r="D79" s="27" t="s">
        <v>18</v>
      </c>
      <c r="E79" s="123" t="s">
        <v>84</v>
      </c>
      <c r="F79" s="123"/>
    </row>
    <row r="80" spans="1:6" x14ac:dyDescent="0.25">
      <c r="A80" s="31" t="s">
        <v>40</v>
      </c>
      <c r="B80" s="41">
        <v>6</v>
      </c>
      <c r="C80" s="33">
        <v>60</v>
      </c>
      <c r="D80" s="30">
        <f>+B80*C80</f>
        <v>360</v>
      </c>
      <c r="E80" s="30">
        <v>75</v>
      </c>
      <c r="F80" s="30">
        <f>+E80*B80</f>
        <v>450</v>
      </c>
    </row>
    <row r="81" spans="1:6" x14ac:dyDescent="0.25">
      <c r="A81" s="31" t="s">
        <v>41</v>
      </c>
      <c r="B81" s="41">
        <v>2</v>
      </c>
      <c r="C81" s="33">
        <v>60</v>
      </c>
      <c r="D81" s="30">
        <f>+B81*C81</f>
        <v>120</v>
      </c>
      <c r="E81" s="30">
        <v>75</v>
      </c>
      <c r="F81" s="30">
        <f t="shared" ref="F81:F83" si="10">+E81*B81</f>
        <v>150</v>
      </c>
    </row>
    <row r="82" spans="1:6" x14ac:dyDescent="0.25">
      <c r="A82" s="31" t="s">
        <v>36</v>
      </c>
      <c r="B82" s="41">
        <v>2</v>
      </c>
      <c r="C82" s="33">
        <v>10</v>
      </c>
      <c r="D82" s="30">
        <f>+B82*C82</f>
        <v>20</v>
      </c>
      <c r="E82" s="30">
        <v>15</v>
      </c>
      <c r="F82" s="30">
        <f t="shared" si="10"/>
        <v>30</v>
      </c>
    </row>
    <row r="83" spans="1:6" x14ac:dyDescent="0.25">
      <c r="A83" s="31" t="s">
        <v>42</v>
      </c>
      <c r="B83" s="41">
        <v>1</v>
      </c>
      <c r="C83" s="30">
        <v>120</v>
      </c>
      <c r="D83" s="30">
        <f>+B83*C83</f>
        <v>120</v>
      </c>
      <c r="E83" s="30">
        <v>150</v>
      </c>
      <c r="F83" s="30">
        <f t="shared" si="10"/>
        <v>150</v>
      </c>
    </row>
    <row r="84" spans="1:6" x14ac:dyDescent="0.25">
      <c r="A84" s="31" t="s">
        <v>30</v>
      </c>
      <c r="B84" s="41">
        <v>1</v>
      </c>
      <c r="C84" s="33">
        <v>550</v>
      </c>
      <c r="D84" s="30">
        <f>+B84*C84</f>
        <v>550</v>
      </c>
      <c r="E84" s="30">
        <v>650</v>
      </c>
      <c r="F84" s="30">
        <f t="shared" ref="F84" si="11">+E84*B84</f>
        <v>650</v>
      </c>
    </row>
    <row r="85" spans="1:6" x14ac:dyDescent="0.25">
      <c r="B85" s="49"/>
      <c r="C85" s="50"/>
      <c r="D85" s="43">
        <f>SUM(D80:D84)</f>
        <v>1170</v>
      </c>
      <c r="F85" s="43">
        <f>SUM(F80:F84)</f>
        <v>1430</v>
      </c>
    </row>
    <row r="86" spans="1:6" x14ac:dyDescent="0.25">
      <c r="A86" s="24" t="s">
        <v>43</v>
      </c>
    </row>
    <row r="87" spans="1:6" ht="25.5" x14ac:dyDescent="0.25">
      <c r="A87" s="48" t="s">
        <v>15</v>
      </c>
      <c r="B87" s="27" t="s">
        <v>16</v>
      </c>
      <c r="C87" s="27" t="s">
        <v>17</v>
      </c>
      <c r="D87" s="27" t="s">
        <v>18</v>
      </c>
      <c r="E87" s="123" t="s">
        <v>84</v>
      </c>
      <c r="F87" s="123"/>
    </row>
    <row r="88" spans="1:6" x14ac:dyDescent="0.25">
      <c r="A88" s="31" t="s">
        <v>40</v>
      </c>
      <c r="B88" s="41">
        <v>6</v>
      </c>
      <c r="C88" s="33">
        <v>60</v>
      </c>
      <c r="D88" s="30">
        <f>+B88*C88</f>
        <v>360</v>
      </c>
      <c r="E88" s="30">
        <v>75</v>
      </c>
      <c r="F88" s="30">
        <f>+E88*B88</f>
        <v>450</v>
      </c>
    </row>
    <row r="89" spans="1:6" x14ac:dyDescent="0.25">
      <c r="A89" s="31" t="s">
        <v>41</v>
      </c>
      <c r="B89" s="41">
        <v>2</v>
      </c>
      <c r="C89" s="33">
        <v>60</v>
      </c>
      <c r="D89" s="30">
        <f>+B89*C89</f>
        <v>120</v>
      </c>
      <c r="E89" s="30">
        <v>75</v>
      </c>
      <c r="F89" s="30">
        <f t="shared" ref="F89:F92" si="12">+E89*B89</f>
        <v>150</v>
      </c>
    </row>
    <row r="90" spans="1:6" x14ac:dyDescent="0.25">
      <c r="A90" s="31" t="s">
        <v>36</v>
      </c>
      <c r="B90" s="41">
        <v>2</v>
      </c>
      <c r="C90" s="33">
        <v>10</v>
      </c>
      <c r="D90" s="30">
        <f>+B90*C90</f>
        <v>20</v>
      </c>
      <c r="E90" s="30">
        <v>15</v>
      </c>
      <c r="F90" s="30">
        <f t="shared" si="12"/>
        <v>30</v>
      </c>
    </row>
    <row r="91" spans="1:6" x14ac:dyDescent="0.25">
      <c r="A91" s="31" t="s">
        <v>42</v>
      </c>
      <c r="B91" s="41">
        <v>1</v>
      </c>
      <c r="C91" s="30">
        <v>120</v>
      </c>
      <c r="D91" s="30">
        <f>+B91*C91</f>
        <v>120</v>
      </c>
      <c r="E91" s="30">
        <v>150</v>
      </c>
      <c r="F91" s="30">
        <f t="shared" si="12"/>
        <v>150</v>
      </c>
    </row>
    <row r="92" spans="1:6" x14ac:dyDescent="0.25">
      <c r="A92" s="31" t="s">
        <v>30</v>
      </c>
      <c r="B92" s="41">
        <v>1</v>
      </c>
      <c r="C92" s="33">
        <v>550</v>
      </c>
      <c r="D92" s="30">
        <f>+B92*C92</f>
        <v>550</v>
      </c>
      <c r="E92" s="30">
        <v>650</v>
      </c>
      <c r="F92" s="30">
        <f t="shared" si="12"/>
        <v>650</v>
      </c>
    </row>
    <row r="93" spans="1:6" x14ac:dyDescent="0.25">
      <c r="D93" s="12">
        <f>SUM(D88:D92)</f>
        <v>1170</v>
      </c>
      <c r="F93" s="43">
        <f>SUM(F88:F92)</f>
        <v>1430</v>
      </c>
    </row>
    <row r="94" spans="1:6" x14ac:dyDescent="0.25">
      <c r="D94" s="51"/>
    </row>
    <row r="95" spans="1:6" x14ac:dyDescent="0.25">
      <c r="A95" s="24" t="s">
        <v>44</v>
      </c>
      <c r="B95"/>
    </row>
    <row r="96" spans="1:6" ht="25.5" x14ac:dyDescent="0.25">
      <c r="A96" s="48" t="s">
        <v>15</v>
      </c>
      <c r="B96" s="27" t="s">
        <v>16</v>
      </c>
      <c r="C96" s="27" t="s">
        <v>17</v>
      </c>
      <c r="D96" s="27" t="s">
        <v>18</v>
      </c>
      <c r="E96" s="123" t="s">
        <v>84</v>
      </c>
      <c r="F96" s="123"/>
    </row>
    <row r="97" spans="1:6" x14ac:dyDescent="0.25">
      <c r="A97" s="31" t="s">
        <v>40</v>
      </c>
      <c r="B97" s="41">
        <v>6</v>
      </c>
      <c r="C97" s="33">
        <v>60</v>
      </c>
      <c r="D97" s="30">
        <f>+B97*C97</f>
        <v>360</v>
      </c>
      <c r="E97" s="30">
        <v>75</v>
      </c>
      <c r="F97" s="30">
        <f>+E97*B97</f>
        <v>450</v>
      </c>
    </row>
    <row r="98" spans="1:6" x14ac:dyDescent="0.25">
      <c r="A98" s="31" t="s">
        <v>41</v>
      </c>
      <c r="B98" s="41">
        <v>2</v>
      </c>
      <c r="C98" s="33">
        <v>60</v>
      </c>
      <c r="D98" s="30">
        <f>+B98*C98</f>
        <v>120</v>
      </c>
      <c r="E98" s="30">
        <v>75</v>
      </c>
      <c r="F98" s="30">
        <f t="shared" ref="F98:F101" si="13">+E98*B98</f>
        <v>150</v>
      </c>
    </row>
    <row r="99" spans="1:6" x14ac:dyDescent="0.25">
      <c r="A99" s="31" t="s">
        <v>36</v>
      </c>
      <c r="B99" s="41">
        <v>2</v>
      </c>
      <c r="C99" s="33">
        <v>10</v>
      </c>
      <c r="D99" s="30">
        <f>+B99*C99</f>
        <v>20</v>
      </c>
      <c r="E99" s="30">
        <v>15</v>
      </c>
      <c r="F99" s="30">
        <f t="shared" si="13"/>
        <v>30</v>
      </c>
    </row>
    <row r="100" spans="1:6" x14ac:dyDescent="0.25">
      <c r="A100" s="31" t="s">
        <v>42</v>
      </c>
      <c r="B100" s="41">
        <v>1</v>
      </c>
      <c r="C100" s="30">
        <v>120</v>
      </c>
      <c r="D100" s="30">
        <f>+B100*C100</f>
        <v>120</v>
      </c>
      <c r="E100" s="30">
        <v>150</v>
      </c>
      <c r="F100" s="30">
        <f t="shared" si="13"/>
        <v>150</v>
      </c>
    </row>
    <row r="101" spans="1:6" x14ac:dyDescent="0.25">
      <c r="A101" s="31" t="s">
        <v>30</v>
      </c>
      <c r="B101" s="41">
        <v>1</v>
      </c>
      <c r="C101" s="33">
        <v>550</v>
      </c>
      <c r="D101" s="30">
        <f>+B101*C101</f>
        <v>550</v>
      </c>
      <c r="E101" s="30">
        <v>650</v>
      </c>
      <c r="F101" s="30">
        <f t="shared" si="13"/>
        <v>650</v>
      </c>
    </row>
    <row r="102" spans="1:6" x14ac:dyDescent="0.25">
      <c r="B102"/>
      <c r="D102" s="12">
        <f>SUM(D97:D101)</f>
        <v>1170</v>
      </c>
      <c r="F102" s="43">
        <f>SUM(F97:F101)</f>
        <v>1430</v>
      </c>
    </row>
    <row r="103" spans="1:6" x14ac:dyDescent="0.25">
      <c r="A103" s="24" t="s">
        <v>45</v>
      </c>
    </row>
    <row r="104" spans="1:6" ht="25.5" x14ac:dyDescent="0.25">
      <c r="A104" s="48" t="s">
        <v>15</v>
      </c>
      <c r="B104" s="27" t="s">
        <v>16</v>
      </c>
      <c r="C104" s="27" t="s">
        <v>17</v>
      </c>
      <c r="D104" s="27" t="s">
        <v>18</v>
      </c>
      <c r="E104" s="123" t="s">
        <v>84</v>
      </c>
      <c r="F104" s="123"/>
    </row>
    <row r="105" spans="1:6" x14ac:dyDescent="0.25">
      <c r="A105" s="31" t="s">
        <v>40</v>
      </c>
      <c r="B105" s="41">
        <v>6</v>
      </c>
      <c r="C105" s="33">
        <v>60</v>
      </c>
      <c r="D105" s="30">
        <f>+B105*C105</f>
        <v>360</v>
      </c>
      <c r="E105" s="30">
        <v>75</v>
      </c>
      <c r="F105" s="30">
        <f>+E105*B105</f>
        <v>450</v>
      </c>
    </row>
    <row r="106" spans="1:6" x14ac:dyDescent="0.25">
      <c r="A106" s="31" t="s">
        <v>41</v>
      </c>
      <c r="B106" s="41">
        <v>2</v>
      </c>
      <c r="C106" s="33">
        <v>60</v>
      </c>
      <c r="D106" s="30">
        <f>+B106*C106</f>
        <v>120</v>
      </c>
      <c r="E106" s="30">
        <v>75</v>
      </c>
      <c r="F106" s="30">
        <f t="shared" ref="F106:F109" si="14">+E106*B106</f>
        <v>150</v>
      </c>
    </row>
    <row r="107" spans="1:6" x14ac:dyDescent="0.25">
      <c r="A107" s="31" t="s">
        <v>36</v>
      </c>
      <c r="B107" s="41">
        <v>2</v>
      </c>
      <c r="C107" s="33">
        <v>10</v>
      </c>
      <c r="D107" s="30">
        <f>+B107*C107</f>
        <v>20</v>
      </c>
      <c r="E107" s="30">
        <v>15</v>
      </c>
      <c r="F107" s="30">
        <f t="shared" si="14"/>
        <v>30</v>
      </c>
    </row>
    <row r="108" spans="1:6" x14ac:dyDescent="0.25">
      <c r="A108" s="31" t="s">
        <v>42</v>
      </c>
      <c r="B108" s="41">
        <v>1</v>
      </c>
      <c r="C108" s="30">
        <v>120</v>
      </c>
      <c r="D108" s="30">
        <f>+B108*C108</f>
        <v>120</v>
      </c>
      <c r="E108" s="30">
        <v>150</v>
      </c>
      <c r="F108" s="30">
        <f t="shared" si="14"/>
        <v>150</v>
      </c>
    </row>
    <row r="109" spans="1:6" x14ac:dyDescent="0.25">
      <c r="A109" s="31" t="s">
        <v>30</v>
      </c>
      <c r="B109" s="41">
        <v>1</v>
      </c>
      <c r="C109" s="33">
        <v>550</v>
      </c>
      <c r="D109" s="30">
        <f>+B109*C109</f>
        <v>550</v>
      </c>
      <c r="E109" s="30">
        <v>650</v>
      </c>
      <c r="F109" s="30">
        <f t="shared" si="14"/>
        <v>650</v>
      </c>
    </row>
    <row r="110" spans="1:6" x14ac:dyDescent="0.25">
      <c r="A110" s="34"/>
      <c r="B110" s="52"/>
      <c r="C110" s="53"/>
      <c r="D110" s="43">
        <f>SUM(D105:D109)</f>
        <v>1170</v>
      </c>
      <c r="F110" s="43">
        <f>SUM(F105:F109)</f>
        <v>1430</v>
      </c>
    </row>
    <row r="111" spans="1:6" x14ac:dyDescent="0.25">
      <c r="A111" s="24" t="s">
        <v>46</v>
      </c>
      <c r="B111"/>
    </row>
    <row r="112" spans="1:6" ht="25.5" x14ac:dyDescent="0.25">
      <c r="A112" s="48" t="s">
        <v>15</v>
      </c>
      <c r="B112" s="27" t="s">
        <v>16</v>
      </c>
      <c r="C112" s="27" t="s">
        <v>17</v>
      </c>
      <c r="D112" s="27" t="s">
        <v>18</v>
      </c>
      <c r="E112" s="123" t="s">
        <v>84</v>
      </c>
      <c r="F112" s="123"/>
    </row>
    <row r="113" spans="1:6" x14ac:dyDescent="0.25">
      <c r="A113" s="31" t="s">
        <v>115</v>
      </c>
      <c r="B113" s="41">
        <v>6</v>
      </c>
      <c r="C113" s="33">
        <v>75</v>
      </c>
      <c r="D113" s="30">
        <f>+B113*C113</f>
        <v>450</v>
      </c>
      <c r="E113" s="30">
        <v>90</v>
      </c>
      <c r="F113" s="30">
        <f>+E113*B113</f>
        <v>540</v>
      </c>
    </row>
    <row r="114" spans="1:6" x14ac:dyDescent="0.25">
      <c r="A114" s="31" t="s">
        <v>116</v>
      </c>
      <c r="B114" s="41">
        <v>2</v>
      </c>
      <c r="C114" s="33">
        <v>75</v>
      </c>
      <c r="D114" s="30">
        <f>+B114*C114</f>
        <v>150</v>
      </c>
      <c r="E114" s="30">
        <v>90</v>
      </c>
      <c r="F114" s="30">
        <f t="shared" ref="F114:F117" si="15">+E114*B114</f>
        <v>180</v>
      </c>
    </row>
    <row r="115" spans="1:6" x14ac:dyDescent="0.25">
      <c r="A115" s="31" t="s">
        <v>36</v>
      </c>
      <c r="B115" s="41">
        <v>2</v>
      </c>
      <c r="C115" s="33">
        <v>10</v>
      </c>
      <c r="D115" s="30">
        <f>+B115*C115</f>
        <v>20</v>
      </c>
      <c r="E115" s="30">
        <v>15</v>
      </c>
      <c r="F115" s="30">
        <f t="shared" si="15"/>
        <v>30</v>
      </c>
    </row>
    <row r="116" spans="1:6" x14ac:dyDescent="0.25">
      <c r="A116" s="31" t="s">
        <v>42</v>
      </c>
      <c r="B116" s="41">
        <v>1</v>
      </c>
      <c r="C116" s="30">
        <v>120</v>
      </c>
      <c r="D116" s="30">
        <f>+B116*C116</f>
        <v>120</v>
      </c>
      <c r="E116" s="30">
        <v>150</v>
      </c>
      <c r="F116" s="30">
        <f t="shared" si="15"/>
        <v>150</v>
      </c>
    </row>
    <row r="117" spans="1:6" x14ac:dyDescent="0.25">
      <c r="A117" s="31" t="s">
        <v>30</v>
      </c>
      <c r="B117" s="41">
        <v>1</v>
      </c>
      <c r="C117" s="33">
        <v>650</v>
      </c>
      <c r="D117" s="30">
        <f>+B117*C117</f>
        <v>650</v>
      </c>
      <c r="E117" s="30">
        <v>750</v>
      </c>
      <c r="F117" s="30">
        <f t="shared" si="15"/>
        <v>750</v>
      </c>
    </row>
    <row r="118" spans="1:6" x14ac:dyDescent="0.25">
      <c r="A118" s="34"/>
      <c r="B118" s="52"/>
      <c r="C118" s="53"/>
      <c r="D118" s="43">
        <f>SUM(D113:D117)</f>
        <v>1390</v>
      </c>
      <c r="F118" s="43">
        <f>SUM(F113:F117)</f>
        <v>1650</v>
      </c>
    </row>
    <row r="119" spans="1:6" x14ac:dyDescent="0.25">
      <c r="B119"/>
    </row>
    <row r="120" spans="1:6" x14ac:dyDescent="0.25">
      <c r="A120" s="24" t="s">
        <v>47</v>
      </c>
    </row>
    <row r="121" spans="1:6" ht="25.5" x14ac:dyDescent="0.25">
      <c r="A121" s="48" t="s">
        <v>15</v>
      </c>
      <c r="B121" s="27" t="s">
        <v>16</v>
      </c>
      <c r="C121" s="27" t="s">
        <v>17</v>
      </c>
      <c r="D121" s="27" t="s">
        <v>18</v>
      </c>
      <c r="E121" s="123" t="s">
        <v>84</v>
      </c>
      <c r="F121" s="123"/>
    </row>
    <row r="122" spans="1:6" x14ac:dyDescent="0.25">
      <c r="A122" s="31" t="s">
        <v>115</v>
      </c>
      <c r="B122" s="41">
        <v>6</v>
      </c>
      <c r="C122" s="33">
        <v>75</v>
      </c>
      <c r="D122" s="30">
        <f>+B122*C122</f>
        <v>450</v>
      </c>
      <c r="E122" s="30">
        <v>90</v>
      </c>
      <c r="F122" s="30">
        <f>+E122*B122</f>
        <v>540</v>
      </c>
    </row>
    <row r="123" spans="1:6" x14ac:dyDescent="0.25">
      <c r="A123" s="31" t="s">
        <v>116</v>
      </c>
      <c r="B123" s="41">
        <v>2</v>
      </c>
      <c r="C123" s="33">
        <v>75</v>
      </c>
      <c r="D123" s="30">
        <f>+B123*C123</f>
        <v>150</v>
      </c>
      <c r="E123" s="30">
        <v>90</v>
      </c>
      <c r="F123" s="30">
        <f t="shared" ref="F123:F126" si="16">+E123*B123</f>
        <v>180</v>
      </c>
    </row>
    <row r="124" spans="1:6" x14ac:dyDescent="0.25">
      <c r="A124" s="31" t="s">
        <v>36</v>
      </c>
      <c r="B124" s="41">
        <v>2</v>
      </c>
      <c r="C124" s="33">
        <v>10</v>
      </c>
      <c r="D124" s="30">
        <f>+B124*C124</f>
        <v>20</v>
      </c>
      <c r="E124" s="30">
        <v>15</v>
      </c>
      <c r="F124" s="30">
        <f t="shared" si="16"/>
        <v>30</v>
      </c>
    </row>
    <row r="125" spans="1:6" x14ac:dyDescent="0.25">
      <c r="A125" s="31" t="s">
        <v>42</v>
      </c>
      <c r="B125" s="41">
        <v>1</v>
      </c>
      <c r="C125" s="30">
        <v>120</v>
      </c>
      <c r="D125" s="30">
        <f>+B125*C125</f>
        <v>120</v>
      </c>
      <c r="E125" s="30">
        <v>150</v>
      </c>
      <c r="F125" s="30">
        <f t="shared" si="16"/>
        <v>150</v>
      </c>
    </row>
    <row r="126" spans="1:6" x14ac:dyDescent="0.25">
      <c r="A126" s="31" t="s">
        <v>30</v>
      </c>
      <c r="B126" s="41">
        <v>1</v>
      </c>
      <c r="C126" s="33">
        <v>650</v>
      </c>
      <c r="D126" s="30">
        <f>+B126*C126</f>
        <v>650</v>
      </c>
      <c r="E126" s="30">
        <v>750</v>
      </c>
      <c r="F126" s="30">
        <f t="shared" si="16"/>
        <v>750</v>
      </c>
    </row>
    <row r="127" spans="1:6" x14ac:dyDescent="0.25">
      <c r="D127" s="43">
        <f>SUM(D122:D126)</f>
        <v>1390</v>
      </c>
      <c r="F127" s="43">
        <f>SUM(F122:F126)</f>
        <v>1650</v>
      </c>
    </row>
    <row r="129" spans="1:6" x14ac:dyDescent="0.25">
      <c r="A129" s="24" t="s">
        <v>60</v>
      </c>
    </row>
    <row r="130" spans="1:6" ht="25.5" x14ac:dyDescent="0.25">
      <c r="A130" s="48" t="s">
        <v>15</v>
      </c>
      <c r="B130" s="27" t="s">
        <v>16</v>
      </c>
      <c r="C130" s="27" t="s">
        <v>17</v>
      </c>
      <c r="D130" s="27" t="s">
        <v>18</v>
      </c>
      <c r="E130" s="123" t="s">
        <v>84</v>
      </c>
      <c r="F130" s="123"/>
    </row>
    <row r="131" spans="1:6" x14ac:dyDescent="0.25">
      <c r="A131" s="28" t="s">
        <v>19</v>
      </c>
      <c r="B131" s="29">
        <v>1</v>
      </c>
      <c r="C131" s="33">
        <v>50</v>
      </c>
      <c r="D131" s="30">
        <f>+B131*C131</f>
        <v>50</v>
      </c>
      <c r="E131" s="30">
        <v>60</v>
      </c>
      <c r="F131" s="30">
        <f>+E131*B131</f>
        <v>60</v>
      </c>
    </row>
    <row r="132" spans="1:6" x14ac:dyDescent="0.25">
      <c r="A132" s="31" t="s">
        <v>59</v>
      </c>
      <c r="B132" s="41">
        <v>4</v>
      </c>
      <c r="C132" s="33">
        <v>150</v>
      </c>
      <c r="D132" s="30">
        <f>+B132*C132</f>
        <v>600</v>
      </c>
      <c r="E132" s="30">
        <v>195</v>
      </c>
      <c r="F132" s="30">
        <f t="shared" ref="F132:F135" si="17">+E132*B132</f>
        <v>780</v>
      </c>
    </row>
    <row r="133" spans="1:6" x14ac:dyDescent="0.25">
      <c r="A133" s="31" t="s">
        <v>27</v>
      </c>
      <c r="B133" s="32">
        <v>1</v>
      </c>
      <c r="C133" s="33">
        <v>10</v>
      </c>
      <c r="D133" s="30">
        <f>+B133*C133</f>
        <v>10</v>
      </c>
      <c r="E133" s="30">
        <v>15</v>
      </c>
      <c r="F133" s="30">
        <f t="shared" si="17"/>
        <v>15</v>
      </c>
    </row>
    <row r="134" spans="1:6" x14ac:dyDescent="0.25">
      <c r="A134" s="31" t="s">
        <v>35</v>
      </c>
      <c r="B134" s="32">
        <v>1</v>
      </c>
      <c r="C134" s="33">
        <v>10</v>
      </c>
      <c r="D134" s="30">
        <f t="shared" ref="D134" si="18">+B134*C134</f>
        <v>10</v>
      </c>
      <c r="E134" s="30">
        <v>10</v>
      </c>
      <c r="F134" s="30">
        <f t="shared" si="17"/>
        <v>10</v>
      </c>
    </row>
    <row r="135" spans="1:6" x14ac:dyDescent="0.25">
      <c r="A135" s="31" t="s">
        <v>36</v>
      </c>
      <c r="B135" s="41">
        <v>2</v>
      </c>
      <c r="C135" s="30">
        <v>10</v>
      </c>
      <c r="D135" s="30">
        <f>+B135*C135</f>
        <v>20</v>
      </c>
      <c r="E135" s="30">
        <v>15</v>
      </c>
      <c r="F135" s="30">
        <f t="shared" si="17"/>
        <v>30</v>
      </c>
    </row>
    <row r="136" spans="1:6" x14ac:dyDescent="0.25">
      <c r="A136" s="31" t="s">
        <v>30</v>
      </c>
      <c r="B136" s="41">
        <v>1</v>
      </c>
      <c r="C136" s="33">
        <v>650</v>
      </c>
      <c r="D136" s="30">
        <f>+B136*C136</f>
        <v>650</v>
      </c>
      <c r="E136" s="30">
        <v>950</v>
      </c>
      <c r="F136" s="30">
        <f t="shared" ref="F136" si="19">+E136*B136</f>
        <v>950</v>
      </c>
    </row>
    <row r="137" spans="1:6" x14ac:dyDescent="0.25">
      <c r="D137" s="43">
        <f>SUM(D131:D136)</f>
        <v>1340</v>
      </c>
      <c r="F137" s="43">
        <f>SUM(F131:F136)</f>
        <v>1845</v>
      </c>
    </row>
    <row r="138" spans="1:6" x14ac:dyDescent="0.25">
      <c r="D138" s="56"/>
    </row>
    <row r="139" spans="1:6" x14ac:dyDescent="0.25">
      <c r="A139" s="24" t="s">
        <v>61</v>
      </c>
    </row>
    <row r="140" spans="1:6" ht="25.5" x14ac:dyDescent="0.25">
      <c r="A140" s="48" t="s">
        <v>15</v>
      </c>
      <c r="B140" s="27" t="s">
        <v>16</v>
      </c>
      <c r="C140" s="27" t="s">
        <v>17</v>
      </c>
      <c r="D140" s="27" t="s">
        <v>18</v>
      </c>
      <c r="E140" s="123" t="s">
        <v>84</v>
      </c>
      <c r="F140" s="123"/>
    </row>
    <row r="141" spans="1:6" x14ac:dyDescent="0.25">
      <c r="A141" s="28" t="s">
        <v>19</v>
      </c>
      <c r="B141" s="29">
        <v>1</v>
      </c>
      <c r="C141" s="33">
        <v>50</v>
      </c>
      <c r="D141" s="30">
        <f>+B141*C141</f>
        <v>50</v>
      </c>
      <c r="E141" s="30">
        <v>60</v>
      </c>
      <c r="F141" s="30">
        <f>+E141*B141</f>
        <v>60</v>
      </c>
    </row>
    <row r="142" spans="1:6" x14ac:dyDescent="0.25">
      <c r="A142" s="31" t="s">
        <v>59</v>
      </c>
      <c r="B142" s="41">
        <v>4</v>
      </c>
      <c r="C142" s="33">
        <v>150</v>
      </c>
      <c r="D142" s="30">
        <f>+B142*C142</f>
        <v>600</v>
      </c>
      <c r="E142" s="30">
        <v>195</v>
      </c>
      <c r="F142" s="30">
        <f t="shared" ref="F142:F146" si="20">+E142*B142</f>
        <v>780</v>
      </c>
    </row>
    <row r="143" spans="1:6" x14ac:dyDescent="0.25">
      <c r="A143" s="31" t="s">
        <v>27</v>
      </c>
      <c r="B143" s="32">
        <v>1</v>
      </c>
      <c r="C143" s="33">
        <v>10</v>
      </c>
      <c r="D143" s="30">
        <f>+B143*C143</f>
        <v>10</v>
      </c>
      <c r="E143" s="30">
        <v>15</v>
      </c>
      <c r="F143" s="30">
        <f t="shared" si="20"/>
        <v>15</v>
      </c>
    </row>
    <row r="144" spans="1:6" x14ac:dyDescent="0.25">
      <c r="A144" s="31" t="s">
        <v>35</v>
      </c>
      <c r="B144" s="32">
        <v>1</v>
      </c>
      <c r="C144" s="33">
        <v>10</v>
      </c>
      <c r="D144" s="30">
        <f t="shared" ref="D144" si="21">+B144*C144</f>
        <v>10</v>
      </c>
      <c r="E144" s="30">
        <v>10</v>
      </c>
      <c r="F144" s="30">
        <f t="shared" si="20"/>
        <v>10</v>
      </c>
    </row>
    <row r="145" spans="1:6" x14ac:dyDescent="0.25">
      <c r="A145" s="31" t="s">
        <v>36</v>
      </c>
      <c r="B145" s="41">
        <v>2</v>
      </c>
      <c r="C145" s="30">
        <v>10</v>
      </c>
      <c r="D145" s="30">
        <f>+B145*C145</f>
        <v>20</v>
      </c>
      <c r="E145" s="30">
        <v>15</v>
      </c>
      <c r="F145" s="30">
        <f t="shared" si="20"/>
        <v>30</v>
      </c>
    </row>
    <row r="146" spans="1:6" x14ac:dyDescent="0.25">
      <c r="A146" s="31" t="s">
        <v>30</v>
      </c>
      <c r="B146" s="41">
        <v>1</v>
      </c>
      <c r="C146" s="33">
        <v>650</v>
      </c>
      <c r="D146" s="30">
        <f>+B146*C146</f>
        <v>650</v>
      </c>
      <c r="E146" s="30">
        <v>950</v>
      </c>
      <c r="F146" s="30">
        <f t="shared" si="20"/>
        <v>950</v>
      </c>
    </row>
    <row r="147" spans="1:6" x14ac:dyDescent="0.25">
      <c r="D147" s="43">
        <f>SUM(D141:D146)</f>
        <v>1340</v>
      </c>
      <c r="F147" s="43">
        <f>SUM(F141:F146)</f>
        <v>1845</v>
      </c>
    </row>
  </sheetData>
  <mergeCells count="13">
    <mergeCell ref="E4:F4"/>
    <mergeCell ref="E19:F19"/>
    <mergeCell ref="E34:F34"/>
    <mergeCell ref="E49:F49"/>
    <mergeCell ref="E64:F64"/>
    <mergeCell ref="E130:F130"/>
    <mergeCell ref="E140:F140"/>
    <mergeCell ref="E79:F79"/>
    <mergeCell ref="E87:F87"/>
    <mergeCell ref="E96:F96"/>
    <mergeCell ref="E104:F104"/>
    <mergeCell ref="E112:F112"/>
    <mergeCell ref="E121:F121"/>
  </mergeCells>
  <pageMargins left="0.7" right="0.7" top="0.25" bottom="0.2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4"/>
  <sheetViews>
    <sheetView zoomScale="80" zoomScaleNormal="80" workbookViewId="0">
      <pane ySplit="1" topLeftCell="A2" activePane="bottomLeft" state="frozen"/>
      <selection pane="bottomLeft"/>
    </sheetView>
  </sheetViews>
  <sheetFormatPr defaultRowHeight="18.75" x14ac:dyDescent="0.3"/>
  <cols>
    <col min="1" max="1" width="44.85546875" style="57" bestFit="1" customWidth="1"/>
    <col min="2" max="2" width="10.85546875" style="60" bestFit="1" customWidth="1"/>
    <col min="3" max="3" width="13.140625" style="82" bestFit="1" customWidth="1"/>
    <col min="4" max="4" width="18.28515625" style="62" bestFit="1" customWidth="1"/>
    <col min="5" max="5" width="12.85546875" style="57" bestFit="1" customWidth="1"/>
    <col min="6" max="6" width="16" style="57" bestFit="1" customWidth="1"/>
    <col min="7" max="10" width="16" style="57" customWidth="1"/>
    <col min="11" max="11" width="13" bestFit="1" customWidth="1"/>
    <col min="12" max="12" width="16" bestFit="1" customWidth="1"/>
    <col min="13" max="13" width="13.5703125" bestFit="1" customWidth="1"/>
    <col min="14" max="14" width="18.28515625" bestFit="1" customWidth="1"/>
    <col min="15" max="15" width="1.7109375" style="86" customWidth="1"/>
  </cols>
  <sheetData>
    <row r="1" spans="1:14" ht="24" customHeight="1" thickBot="1" x14ac:dyDescent="0.4">
      <c r="B1" s="58"/>
      <c r="C1" s="125" t="s">
        <v>126</v>
      </c>
      <c r="D1" s="125"/>
      <c r="E1" s="125" t="s">
        <v>3</v>
      </c>
      <c r="F1" s="125"/>
      <c r="G1" s="125" t="s">
        <v>127</v>
      </c>
      <c r="H1" s="125"/>
      <c r="I1" s="125" t="s">
        <v>128</v>
      </c>
      <c r="J1" s="125"/>
      <c r="K1" s="125" t="s">
        <v>10</v>
      </c>
      <c r="L1" s="125"/>
      <c r="M1" s="124" t="s">
        <v>6</v>
      </c>
      <c r="N1" s="124"/>
    </row>
    <row r="2" spans="1:14" ht="19.5" thickBot="1" x14ac:dyDescent="0.35">
      <c r="A2" s="59" t="s">
        <v>48</v>
      </c>
      <c r="C2" s="61">
        <f>+Budget!C20</f>
        <v>0</v>
      </c>
      <c r="E2" s="113">
        <f>+Budget!C32</f>
        <v>0</v>
      </c>
      <c r="F2"/>
      <c r="G2" s="112">
        <f>+Budget!C3</f>
        <v>0</v>
      </c>
      <c r="H2"/>
      <c r="I2" s="88">
        <f>+Budget!C4</f>
        <v>0</v>
      </c>
      <c r="J2"/>
      <c r="K2" s="93">
        <f>+Budget!C35</f>
        <v>1100</v>
      </c>
      <c r="M2" s="93">
        <f>+C2+E2+G2+I2+K2</f>
        <v>1100</v>
      </c>
    </row>
    <row r="3" spans="1:14" ht="36" x14ac:dyDescent="0.3">
      <c r="A3" s="63" t="s">
        <v>15</v>
      </c>
      <c r="B3" s="64" t="s">
        <v>16</v>
      </c>
      <c r="C3" s="65"/>
      <c r="F3"/>
      <c r="H3"/>
      <c r="J3"/>
    </row>
    <row r="4" spans="1:14" x14ac:dyDescent="0.3">
      <c r="A4" s="66" t="s">
        <v>19</v>
      </c>
      <c r="B4" s="67">
        <v>1</v>
      </c>
      <c r="C4" s="65">
        <f>+B4*$C$2</f>
        <v>0</v>
      </c>
      <c r="F4"/>
      <c r="G4" s="91">
        <f>+B4*$G$2</f>
        <v>0</v>
      </c>
      <c r="H4"/>
      <c r="I4" s="57">
        <f>+$I$2*B4</f>
        <v>0</v>
      </c>
      <c r="J4"/>
      <c r="K4" s="85">
        <f t="shared" ref="K4:K15" si="0">+$K$2*B4</f>
        <v>1100</v>
      </c>
    </row>
    <row r="5" spans="1:14" x14ac:dyDescent="0.3">
      <c r="A5" s="68" t="s">
        <v>20</v>
      </c>
      <c r="B5" s="69">
        <v>2</v>
      </c>
      <c r="C5" s="65">
        <f t="shared" ref="C5:C15" si="1">+B5*$C$2</f>
        <v>0</v>
      </c>
      <c r="F5"/>
      <c r="G5" s="91">
        <f t="shared" ref="G5:G15" si="2">+B5*$G$2</f>
        <v>0</v>
      </c>
      <c r="H5"/>
      <c r="I5" s="57">
        <f t="shared" ref="I5:I15" si="3">+$I$2*B5</f>
        <v>0</v>
      </c>
      <c r="J5"/>
      <c r="K5" s="85">
        <f t="shared" si="0"/>
        <v>2200</v>
      </c>
    </row>
    <row r="6" spans="1:14" x14ac:dyDescent="0.3">
      <c r="A6" s="68" t="s">
        <v>21</v>
      </c>
      <c r="B6" s="69">
        <v>2</v>
      </c>
      <c r="C6" s="65">
        <f t="shared" si="1"/>
        <v>0</v>
      </c>
      <c r="F6"/>
      <c r="G6" s="91">
        <f t="shared" si="2"/>
        <v>0</v>
      </c>
      <c r="H6"/>
      <c r="I6" s="57">
        <f t="shared" si="3"/>
        <v>0</v>
      </c>
      <c r="J6"/>
      <c r="K6" s="85">
        <f t="shared" si="0"/>
        <v>2200</v>
      </c>
    </row>
    <row r="7" spans="1:14" x14ac:dyDescent="0.3">
      <c r="A7" s="68" t="s">
        <v>22</v>
      </c>
      <c r="B7" s="69">
        <v>2</v>
      </c>
      <c r="C7" s="65">
        <f t="shared" si="1"/>
        <v>0</v>
      </c>
      <c r="F7"/>
      <c r="G7" s="91">
        <f t="shared" si="2"/>
        <v>0</v>
      </c>
      <c r="H7"/>
      <c r="I7" s="57">
        <f t="shared" si="3"/>
        <v>0</v>
      </c>
      <c r="J7"/>
      <c r="K7" s="85">
        <f t="shared" si="0"/>
        <v>2200</v>
      </c>
    </row>
    <row r="8" spans="1:14" x14ac:dyDescent="0.3">
      <c r="A8" s="68" t="s">
        <v>23</v>
      </c>
      <c r="B8" s="69">
        <v>1</v>
      </c>
      <c r="C8" s="65">
        <f t="shared" si="1"/>
        <v>0</v>
      </c>
      <c r="F8"/>
      <c r="G8" s="91">
        <f t="shared" si="2"/>
        <v>0</v>
      </c>
      <c r="H8"/>
      <c r="I8" s="57">
        <f t="shared" si="3"/>
        <v>0</v>
      </c>
      <c r="J8"/>
      <c r="K8" s="85">
        <f t="shared" si="0"/>
        <v>1100</v>
      </c>
    </row>
    <row r="9" spans="1:14" x14ac:dyDescent="0.3">
      <c r="A9" s="68" t="s">
        <v>24</v>
      </c>
      <c r="B9" s="69">
        <v>1</v>
      </c>
      <c r="C9" s="65">
        <f t="shared" si="1"/>
        <v>0</v>
      </c>
      <c r="F9"/>
      <c r="G9" s="91">
        <f t="shared" si="2"/>
        <v>0</v>
      </c>
      <c r="H9"/>
      <c r="I9" s="57">
        <f t="shared" si="3"/>
        <v>0</v>
      </c>
      <c r="J9"/>
      <c r="K9" s="85">
        <f t="shared" si="0"/>
        <v>1100</v>
      </c>
    </row>
    <row r="10" spans="1:14" x14ac:dyDescent="0.3">
      <c r="A10" s="68" t="s">
        <v>25</v>
      </c>
      <c r="B10" s="69">
        <v>1</v>
      </c>
      <c r="C10" s="65">
        <f t="shared" si="1"/>
        <v>0</v>
      </c>
      <c r="F10"/>
      <c r="G10" s="91">
        <f t="shared" si="2"/>
        <v>0</v>
      </c>
      <c r="H10"/>
      <c r="I10" s="57">
        <f t="shared" si="3"/>
        <v>0</v>
      </c>
      <c r="J10"/>
      <c r="K10" s="85">
        <f t="shared" si="0"/>
        <v>1100</v>
      </c>
    </row>
    <row r="11" spans="1:14" x14ac:dyDescent="0.3">
      <c r="A11" s="68" t="s">
        <v>26</v>
      </c>
      <c r="B11" s="69">
        <v>1</v>
      </c>
      <c r="C11" s="65">
        <f t="shared" si="1"/>
        <v>0</v>
      </c>
      <c r="F11"/>
      <c r="G11" s="91">
        <f t="shared" si="2"/>
        <v>0</v>
      </c>
      <c r="H11"/>
      <c r="I11" s="57">
        <f t="shared" si="3"/>
        <v>0</v>
      </c>
      <c r="J11"/>
      <c r="K11" s="85">
        <f t="shared" si="0"/>
        <v>1100</v>
      </c>
    </row>
    <row r="12" spans="1:14" x14ac:dyDescent="0.3">
      <c r="A12" s="68" t="s">
        <v>27</v>
      </c>
      <c r="B12" s="69">
        <v>2</v>
      </c>
      <c r="C12" s="65">
        <f t="shared" si="1"/>
        <v>0</v>
      </c>
      <c r="F12"/>
      <c r="G12" s="91">
        <f t="shared" si="2"/>
        <v>0</v>
      </c>
      <c r="H12"/>
      <c r="I12" s="57">
        <f t="shared" si="3"/>
        <v>0</v>
      </c>
      <c r="J12"/>
      <c r="K12" s="85">
        <f t="shared" si="0"/>
        <v>2200</v>
      </c>
    </row>
    <row r="13" spans="1:14" x14ac:dyDescent="0.3">
      <c r="A13" s="68" t="s">
        <v>28</v>
      </c>
      <c r="B13" s="69">
        <v>1</v>
      </c>
      <c r="C13" s="65">
        <f t="shared" si="1"/>
        <v>0</v>
      </c>
      <c r="F13"/>
      <c r="G13" s="91">
        <f t="shared" si="2"/>
        <v>0</v>
      </c>
      <c r="H13"/>
      <c r="I13" s="57">
        <f t="shared" si="3"/>
        <v>0</v>
      </c>
      <c r="J13"/>
      <c r="K13" s="85">
        <f t="shared" si="0"/>
        <v>1100</v>
      </c>
    </row>
    <row r="14" spans="1:14" x14ac:dyDescent="0.3">
      <c r="A14" s="68" t="s">
        <v>29</v>
      </c>
      <c r="B14" s="69">
        <v>1</v>
      </c>
      <c r="C14" s="65">
        <f>+B14*$C$2</f>
        <v>0</v>
      </c>
      <c r="F14"/>
      <c r="G14" s="91">
        <f t="shared" si="2"/>
        <v>0</v>
      </c>
      <c r="H14"/>
      <c r="I14" s="57">
        <f t="shared" si="3"/>
        <v>0</v>
      </c>
      <c r="J14"/>
      <c r="K14" s="85">
        <f t="shared" si="0"/>
        <v>1100</v>
      </c>
    </row>
    <row r="15" spans="1:14" x14ac:dyDescent="0.3">
      <c r="A15" s="68" t="s">
        <v>30</v>
      </c>
      <c r="B15" s="69">
        <v>1</v>
      </c>
      <c r="C15" s="65">
        <f t="shared" si="1"/>
        <v>0</v>
      </c>
      <c r="F15"/>
      <c r="G15" s="91">
        <f t="shared" si="2"/>
        <v>0</v>
      </c>
      <c r="H15"/>
      <c r="I15" s="57">
        <f t="shared" si="3"/>
        <v>0</v>
      </c>
      <c r="J15"/>
      <c r="K15" s="85">
        <f t="shared" si="0"/>
        <v>1100</v>
      </c>
    </row>
    <row r="16" spans="1:14" ht="19.5" thickBot="1" x14ac:dyDescent="0.35">
      <c r="A16" s="70"/>
      <c r="B16" s="71"/>
      <c r="C16" s="65"/>
      <c r="F16"/>
      <c r="H16"/>
      <c r="J16"/>
    </row>
    <row r="17" spans="1:13" ht="19.5" thickBot="1" x14ac:dyDescent="0.35">
      <c r="A17" s="59" t="s">
        <v>49</v>
      </c>
      <c r="B17" s="57"/>
      <c r="C17" s="72">
        <f>+Budget!D20</f>
        <v>169</v>
      </c>
      <c r="E17" s="88">
        <f>+Budget!D32</f>
        <v>25</v>
      </c>
      <c r="F17"/>
      <c r="G17" s="88">
        <f>+Budget!D3</f>
        <v>30</v>
      </c>
      <c r="H17"/>
      <c r="I17" s="88">
        <f>+Budget!D4</f>
        <v>6</v>
      </c>
      <c r="J17"/>
      <c r="M17" s="93">
        <f>+C17+E17+G17+I17+K17</f>
        <v>230</v>
      </c>
    </row>
    <row r="18" spans="1:13" ht="36" x14ac:dyDescent="0.3">
      <c r="A18" s="63" t="s">
        <v>15</v>
      </c>
      <c r="B18" s="64" t="s">
        <v>16</v>
      </c>
      <c r="C18" s="65"/>
      <c r="F18"/>
      <c r="H18"/>
      <c r="J18"/>
    </row>
    <row r="19" spans="1:13" x14ac:dyDescent="0.3">
      <c r="A19" s="66" t="s">
        <v>19</v>
      </c>
      <c r="B19" s="73">
        <v>1</v>
      </c>
      <c r="C19" s="65">
        <f>+$C$17*B19</f>
        <v>169</v>
      </c>
      <c r="E19" s="57">
        <f t="shared" ref="E19:E30" si="4">+$E$17*B19</f>
        <v>25</v>
      </c>
      <c r="F19"/>
      <c r="G19" s="57">
        <f>+$G$17*B19</f>
        <v>30</v>
      </c>
      <c r="H19"/>
      <c r="I19" s="57">
        <f>+$I$17*B19</f>
        <v>6</v>
      </c>
      <c r="J19"/>
    </row>
    <row r="20" spans="1:13" x14ac:dyDescent="0.3">
      <c r="A20" s="68" t="s">
        <v>20</v>
      </c>
      <c r="B20" s="74">
        <v>2</v>
      </c>
      <c r="C20" s="65">
        <f t="shared" ref="C20:C30" si="5">+$C$17*B20</f>
        <v>338</v>
      </c>
      <c r="E20" s="57">
        <f t="shared" si="4"/>
        <v>50</v>
      </c>
      <c r="F20"/>
      <c r="G20" s="57">
        <f t="shared" ref="G20:G30" si="6">+$G$17*B20</f>
        <v>60</v>
      </c>
      <c r="H20"/>
      <c r="I20" s="57">
        <f t="shared" ref="I20:I30" si="7">+$I$17*B20</f>
        <v>12</v>
      </c>
      <c r="J20"/>
    </row>
    <row r="21" spans="1:13" x14ac:dyDescent="0.3">
      <c r="A21" s="68" t="s">
        <v>21</v>
      </c>
      <c r="B21" s="74">
        <v>2</v>
      </c>
      <c r="C21" s="65">
        <f t="shared" si="5"/>
        <v>338</v>
      </c>
      <c r="E21" s="57">
        <f t="shared" si="4"/>
        <v>50</v>
      </c>
      <c r="F21"/>
      <c r="G21" s="57">
        <f t="shared" si="6"/>
        <v>60</v>
      </c>
      <c r="H21"/>
      <c r="I21" s="57">
        <f t="shared" si="7"/>
        <v>12</v>
      </c>
      <c r="J21"/>
    </row>
    <row r="22" spans="1:13" x14ac:dyDescent="0.3">
      <c r="A22" s="68" t="s">
        <v>22</v>
      </c>
      <c r="B22" s="74">
        <v>2</v>
      </c>
      <c r="C22" s="65">
        <f t="shared" si="5"/>
        <v>338</v>
      </c>
      <c r="E22" s="57">
        <f t="shared" si="4"/>
        <v>50</v>
      </c>
      <c r="F22"/>
      <c r="G22" s="57">
        <f t="shared" si="6"/>
        <v>60</v>
      </c>
      <c r="H22"/>
      <c r="I22" s="57">
        <f t="shared" si="7"/>
        <v>12</v>
      </c>
      <c r="J22"/>
    </row>
    <row r="23" spans="1:13" x14ac:dyDescent="0.3">
      <c r="A23" s="68" t="s">
        <v>24</v>
      </c>
      <c r="B23" s="69">
        <v>1</v>
      </c>
      <c r="C23" s="65">
        <f t="shared" si="5"/>
        <v>169</v>
      </c>
      <c r="E23" s="57">
        <f t="shared" si="4"/>
        <v>25</v>
      </c>
      <c r="F23"/>
      <c r="G23" s="57">
        <f t="shared" si="6"/>
        <v>30</v>
      </c>
      <c r="H23"/>
      <c r="I23" s="57">
        <f t="shared" si="7"/>
        <v>6</v>
      </c>
      <c r="J23"/>
    </row>
    <row r="24" spans="1:13" x14ac:dyDescent="0.3">
      <c r="A24" s="68" t="s">
        <v>25</v>
      </c>
      <c r="B24" s="69">
        <v>1</v>
      </c>
      <c r="C24" s="65">
        <f t="shared" si="5"/>
        <v>169</v>
      </c>
      <c r="E24" s="57">
        <f t="shared" si="4"/>
        <v>25</v>
      </c>
      <c r="F24"/>
      <c r="G24" s="57">
        <f t="shared" si="6"/>
        <v>30</v>
      </c>
      <c r="H24"/>
      <c r="I24" s="57">
        <f t="shared" si="7"/>
        <v>6</v>
      </c>
      <c r="J24"/>
    </row>
    <row r="25" spans="1:13" x14ac:dyDescent="0.3">
      <c r="A25" s="68" t="s">
        <v>27</v>
      </c>
      <c r="B25" s="74">
        <v>2</v>
      </c>
      <c r="C25" s="65">
        <f>+$C$17*B25</f>
        <v>338</v>
      </c>
      <c r="E25" s="57">
        <f t="shared" si="4"/>
        <v>50</v>
      </c>
      <c r="F25"/>
      <c r="G25" s="57">
        <f t="shared" si="6"/>
        <v>60</v>
      </c>
      <c r="H25"/>
      <c r="I25" s="57">
        <f t="shared" si="7"/>
        <v>12</v>
      </c>
      <c r="J25"/>
    </row>
    <row r="26" spans="1:13" x14ac:dyDescent="0.3">
      <c r="A26" s="68" t="s">
        <v>28</v>
      </c>
      <c r="B26" s="74">
        <v>1</v>
      </c>
      <c r="C26" s="65">
        <f t="shared" si="5"/>
        <v>169</v>
      </c>
      <c r="E26" s="57">
        <f t="shared" si="4"/>
        <v>25</v>
      </c>
      <c r="F26"/>
      <c r="G26" s="57">
        <f t="shared" si="6"/>
        <v>30</v>
      </c>
      <c r="H26"/>
      <c r="I26" s="57">
        <f t="shared" si="7"/>
        <v>6</v>
      </c>
      <c r="J26"/>
    </row>
    <row r="27" spans="1:13" x14ac:dyDescent="0.3">
      <c r="A27" s="68" t="s">
        <v>26</v>
      </c>
      <c r="B27" s="69">
        <v>1</v>
      </c>
      <c r="C27" s="65">
        <f t="shared" si="5"/>
        <v>169</v>
      </c>
      <c r="E27" s="57">
        <f t="shared" si="4"/>
        <v>25</v>
      </c>
      <c r="F27"/>
      <c r="G27" s="57">
        <f t="shared" si="6"/>
        <v>30</v>
      </c>
      <c r="H27"/>
      <c r="I27" s="57">
        <f t="shared" si="7"/>
        <v>6</v>
      </c>
      <c r="J27"/>
    </row>
    <row r="28" spans="1:13" x14ac:dyDescent="0.3">
      <c r="A28" s="68" t="s">
        <v>29</v>
      </c>
      <c r="B28" s="69">
        <v>1</v>
      </c>
      <c r="C28" s="65">
        <f t="shared" si="5"/>
        <v>169</v>
      </c>
      <c r="E28" s="57">
        <f t="shared" si="4"/>
        <v>25</v>
      </c>
      <c r="F28"/>
      <c r="G28" s="57">
        <f t="shared" si="6"/>
        <v>30</v>
      </c>
      <c r="H28"/>
      <c r="I28" s="57">
        <f t="shared" si="7"/>
        <v>6</v>
      </c>
      <c r="J28"/>
    </row>
    <row r="29" spans="1:13" x14ac:dyDescent="0.3">
      <c r="A29" s="68" t="s">
        <v>23</v>
      </c>
      <c r="B29" s="74">
        <v>1</v>
      </c>
      <c r="C29" s="65">
        <f t="shared" si="5"/>
        <v>169</v>
      </c>
      <c r="E29" s="57">
        <f t="shared" si="4"/>
        <v>25</v>
      </c>
      <c r="F29"/>
      <c r="G29" s="57">
        <f t="shared" si="6"/>
        <v>30</v>
      </c>
      <c r="H29"/>
      <c r="I29" s="57">
        <f t="shared" si="7"/>
        <v>6</v>
      </c>
      <c r="J29"/>
    </row>
    <row r="30" spans="1:13" x14ac:dyDescent="0.3">
      <c r="A30" s="68" t="s">
        <v>30</v>
      </c>
      <c r="B30" s="74">
        <v>1</v>
      </c>
      <c r="C30" s="65">
        <f t="shared" si="5"/>
        <v>169</v>
      </c>
      <c r="E30" s="57">
        <f t="shared" si="4"/>
        <v>25</v>
      </c>
      <c r="F30"/>
      <c r="G30" s="57">
        <f t="shared" si="6"/>
        <v>30</v>
      </c>
      <c r="H30"/>
      <c r="I30" s="57">
        <f t="shared" si="7"/>
        <v>6</v>
      </c>
      <c r="J30"/>
    </row>
    <row r="31" spans="1:13" ht="19.5" thickBot="1" x14ac:dyDescent="0.35">
      <c r="A31" s="75"/>
      <c r="B31" s="75"/>
      <c r="C31" s="65"/>
      <c r="F31"/>
      <c r="H31"/>
      <c r="J31"/>
    </row>
    <row r="32" spans="1:13" ht="19.5" thickBot="1" x14ac:dyDescent="0.35">
      <c r="A32" s="59" t="s">
        <v>50</v>
      </c>
      <c r="C32" s="72">
        <f>+Budget!E20</f>
        <v>163</v>
      </c>
      <c r="E32" s="88">
        <f>+Budget!E32</f>
        <v>34</v>
      </c>
      <c r="F32"/>
      <c r="G32" s="88">
        <f>+Budget!E3</f>
        <v>28</v>
      </c>
      <c r="H32"/>
      <c r="I32" s="88">
        <f>+Budget!E4</f>
        <v>6</v>
      </c>
      <c r="J32"/>
      <c r="M32" s="93">
        <f>+C32+E32+G32+I32+K32</f>
        <v>231</v>
      </c>
    </row>
    <row r="33" spans="1:13" ht="36" x14ac:dyDescent="0.3">
      <c r="A33" s="76" t="s">
        <v>15</v>
      </c>
      <c r="B33" s="64" t="s">
        <v>16</v>
      </c>
      <c r="C33" s="65"/>
      <c r="F33"/>
      <c r="H33"/>
      <c r="J33"/>
    </row>
    <row r="34" spans="1:13" x14ac:dyDescent="0.3">
      <c r="A34" s="66" t="s">
        <v>19</v>
      </c>
      <c r="B34" s="67">
        <v>1</v>
      </c>
      <c r="C34" s="65">
        <f>+B34*$C$32</f>
        <v>163</v>
      </c>
      <c r="E34" s="57">
        <f t="shared" ref="E34:E45" si="8">+$E$32*B34</f>
        <v>34</v>
      </c>
      <c r="F34"/>
      <c r="G34" s="57">
        <f>+$G$32*B34</f>
        <v>28</v>
      </c>
      <c r="H34"/>
      <c r="I34" s="57">
        <f>+$I$32*B34</f>
        <v>6</v>
      </c>
      <c r="J34"/>
    </row>
    <row r="35" spans="1:13" x14ac:dyDescent="0.3">
      <c r="A35" s="68" t="s">
        <v>33</v>
      </c>
      <c r="B35" s="69">
        <v>4</v>
      </c>
      <c r="C35" s="65">
        <f t="shared" ref="C35:C45" si="9">+B35*$C$32</f>
        <v>652</v>
      </c>
      <c r="E35" s="57">
        <f t="shared" si="8"/>
        <v>136</v>
      </c>
      <c r="F35"/>
      <c r="G35" s="57">
        <f t="shared" ref="G35:G45" si="10">+$G$32*B35</f>
        <v>112</v>
      </c>
      <c r="H35"/>
      <c r="I35" s="57">
        <f t="shared" ref="I35:I45" si="11">+$I$32*B35</f>
        <v>24</v>
      </c>
      <c r="J35"/>
    </row>
    <row r="36" spans="1:13" x14ac:dyDescent="0.3">
      <c r="A36" s="68" t="s">
        <v>34</v>
      </c>
      <c r="B36" s="69">
        <v>1</v>
      </c>
      <c r="C36" s="65">
        <f t="shared" si="9"/>
        <v>163</v>
      </c>
      <c r="E36" s="57">
        <f t="shared" si="8"/>
        <v>34</v>
      </c>
      <c r="F36"/>
      <c r="G36" s="57">
        <f t="shared" si="10"/>
        <v>28</v>
      </c>
      <c r="H36"/>
      <c r="I36" s="57">
        <f t="shared" si="11"/>
        <v>6</v>
      </c>
      <c r="J36"/>
    </row>
    <row r="37" spans="1:13" x14ac:dyDescent="0.3">
      <c r="A37" s="68" t="s">
        <v>35</v>
      </c>
      <c r="B37" s="69">
        <v>1</v>
      </c>
      <c r="C37" s="65">
        <f t="shared" si="9"/>
        <v>163</v>
      </c>
      <c r="E37" s="57">
        <f t="shared" si="8"/>
        <v>34</v>
      </c>
      <c r="F37"/>
      <c r="G37" s="57">
        <f t="shared" si="10"/>
        <v>28</v>
      </c>
      <c r="H37"/>
      <c r="I37" s="57">
        <f t="shared" si="11"/>
        <v>6</v>
      </c>
      <c r="J37"/>
    </row>
    <row r="38" spans="1:13" x14ac:dyDescent="0.3">
      <c r="A38" s="68" t="s">
        <v>25</v>
      </c>
      <c r="B38" s="69">
        <v>1</v>
      </c>
      <c r="C38" s="65">
        <f t="shared" si="9"/>
        <v>163</v>
      </c>
      <c r="E38" s="57">
        <f t="shared" si="8"/>
        <v>34</v>
      </c>
      <c r="F38"/>
      <c r="G38" s="57">
        <f t="shared" si="10"/>
        <v>28</v>
      </c>
      <c r="H38"/>
      <c r="I38" s="57">
        <f t="shared" si="11"/>
        <v>6</v>
      </c>
      <c r="J38"/>
    </row>
    <row r="39" spans="1:13" x14ac:dyDescent="0.3">
      <c r="A39" s="68" t="s">
        <v>27</v>
      </c>
      <c r="B39" s="69">
        <v>2</v>
      </c>
      <c r="C39" s="65">
        <f>+B39*$C$32</f>
        <v>326</v>
      </c>
      <c r="E39" s="57">
        <f t="shared" si="8"/>
        <v>68</v>
      </c>
      <c r="F39"/>
      <c r="G39" s="57">
        <f t="shared" si="10"/>
        <v>56</v>
      </c>
      <c r="H39"/>
      <c r="I39" s="57">
        <f t="shared" si="11"/>
        <v>12</v>
      </c>
      <c r="J39"/>
    </row>
    <row r="40" spans="1:13" x14ac:dyDescent="0.3">
      <c r="A40" s="68" t="s">
        <v>36</v>
      </c>
      <c r="B40" s="69">
        <v>2</v>
      </c>
      <c r="C40" s="65">
        <f t="shared" si="9"/>
        <v>326</v>
      </c>
      <c r="E40" s="57">
        <f t="shared" si="8"/>
        <v>68</v>
      </c>
      <c r="F40"/>
      <c r="G40" s="57">
        <f t="shared" si="10"/>
        <v>56</v>
      </c>
      <c r="H40"/>
      <c r="I40" s="57">
        <f t="shared" si="11"/>
        <v>12</v>
      </c>
      <c r="J40"/>
    </row>
    <row r="41" spans="1:13" x14ac:dyDescent="0.3">
      <c r="A41" s="68" t="s">
        <v>28</v>
      </c>
      <c r="B41" s="69">
        <v>1</v>
      </c>
      <c r="C41" s="65">
        <f t="shared" si="9"/>
        <v>163</v>
      </c>
      <c r="E41" s="57">
        <f t="shared" si="8"/>
        <v>34</v>
      </c>
      <c r="F41"/>
      <c r="G41" s="57">
        <f t="shared" si="10"/>
        <v>28</v>
      </c>
      <c r="H41"/>
      <c r="I41" s="57">
        <f t="shared" si="11"/>
        <v>6</v>
      </c>
      <c r="J41"/>
    </row>
    <row r="42" spans="1:13" x14ac:dyDescent="0.3">
      <c r="A42" s="68" t="s">
        <v>26</v>
      </c>
      <c r="B42" s="69">
        <v>1</v>
      </c>
      <c r="C42" s="65">
        <f t="shared" si="9"/>
        <v>163</v>
      </c>
      <c r="E42" s="57">
        <f t="shared" si="8"/>
        <v>34</v>
      </c>
      <c r="F42"/>
      <c r="G42" s="57">
        <f t="shared" si="10"/>
        <v>28</v>
      </c>
      <c r="H42"/>
      <c r="I42" s="57">
        <f t="shared" si="11"/>
        <v>6</v>
      </c>
      <c r="J42"/>
    </row>
    <row r="43" spans="1:13" x14ac:dyDescent="0.3">
      <c r="A43" s="68" t="s">
        <v>29</v>
      </c>
      <c r="B43" s="69">
        <v>1</v>
      </c>
      <c r="C43" s="65">
        <f t="shared" si="9"/>
        <v>163</v>
      </c>
      <c r="E43" s="57">
        <f t="shared" si="8"/>
        <v>34</v>
      </c>
      <c r="F43"/>
      <c r="G43" s="57">
        <f t="shared" si="10"/>
        <v>28</v>
      </c>
      <c r="H43"/>
      <c r="I43" s="57">
        <f t="shared" si="11"/>
        <v>6</v>
      </c>
      <c r="J43"/>
    </row>
    <row r="44" spans="1:13" x14ac:dyDescent="0.3">
      <c r="A44" s="68" t="s">
        <v>23</v>
      </c>
      <c r="B44" s="69">
        <v>1</v>
      </c>
      <c r="C44" s="65">
        <f t="shared" si="9"/>
        <v>163</v>
      </c>
      <c r="E44" s="57">
        <f t="shared" si="8"/>
        <v>34</v>
      </c>
      <c r="F44"/>
      <c r="G44" s="57">
        <f t="shared" si="10"/>
        <v>28</v>
      </c>
      <c r="H44"/>
      <c r="I44" s="57">
        <f t="shared" si="11"/>
        <v>6</v>
      </c>
      <c r="J44"/>
    </row>
    <row r="45" spans="1:13" x14ac:dyDescent="0.3">
      <c r="A45" s="68" t="s">
        <v>30</v>
      </c>
      <c r="B45" s="69">
        <v>1</v>
      </c>
      <c r="C45" s="65">
        <f t="shared" si="9"/>
        <v>163</v>
      </c>
      <c r="E45" s="57">
        <f t="shared" si="8"/>
        <v>34</v>
      </c>
      <c r="F45"/>
      <c r="G45" s="57">
        <f t="shared" si="10"/>
        <v>28</v>
      </c>
      <c r="H45"/>
      <c r="I45" s="57">
        <f t="shared" si="11"/>
        <v>6</v>
      </c>
      <c r="J45"/>
    </row>
    <row r="46" spans="1:13" ht="19.5" thickBot="1" x14ac:dyDescent="0.35">
      <c r="A46" s="70"/>
      <c r="B46" s="77"/>
      <c r="C46" s="65"/>
      <c r="F46"/>
      <c r="H46"/>
      <c r="J46"/>
    </row>
    <row r="47" spans="1:13" ht="19.5" thickBot="1" x14ac:dyDescent="0.35">
      <c r="A47" s="59" t="s">
        <v>51</v>
      </c>
      <c r="B47" s="57"/>
      <c r="C47" s="72">
        <f>+Budget!F20</f>
        <v>142</v>
      </c>
      <c r="E47" s="88">
        <f>+Budget!F32</f>
        <v>34</v>
      </c>
      <c r="F47"/>
      <c r="G47" s="88">
        <f>+Budget!F3</f>
        <v>11</v>
      </c>
      <c r="H47"/>
      <c r="I47" s="88">
        <f>+Budget!F4</f>
        <v>4</v>
      </c>
      <c r="J47"/>
      <c r="M47" s="93">
        <f>+C47+E47+G47+I47+K47</f>
        <v>191</v>
      </c>
    </row>
    <row r="48" spans="1:13" ht="36" x14ac:dyDescent="0.3">
      <c r="A48" s="76" t="s">
        <v>15</v>
      </c>
      <c r="B48" s="64" t="s">
        <v>16</v>
      </c>
      <c r="C48" s="65"/>
      <c r="F48"/>
      <c r="H48"/>
      <c r="J48"/>
    </row>
    <row r="49" spans="1:13" x14ac:dyDescent="0.3">
      <c r="A49" s="66" t="s">
        <v>19</v>
      </c>
      <c r="B49" s="67">
        <v>1</v>
      </c>
      <c r="C49" s="65">
        <f t="shared" ref="C49:C60" si="12">+B49*$C$47</f>
        <v>142</v>
      </c>
      <c r="E49" s="57">
        <f t="shared" ref="E49:E60" si="13">+$E$47*B49</f>
        <v>34</v>
      </c>
      <c r="F49"/>
      <c r="G49" s="57">
        <f>+$G$47*B49</f>
        <v>11</v>
      </c>
      <c r="H49"/>
      <c r="I49" s="57">
        <f>+$I$47*B49</f>
        <v>4</v>
      </c>
      <c r="J49"/>
    </row>
    <row r="50" spans="1:13" x14ac:dyDescent="0.3">
      <c r="A50" s="68" t="s">
        <v>33</v>
      </c>
      <c r="B50" s="69">
        <v>4</v>
      </c>
      <c r="C50" s="65">
        <f t="shared" si="12"/>
        <v>568</v>
      </c>
      <c r="E50" s="57">
        <f t="shared" si="13"/>
        <v>136</v>
      </c>
      <c r="F50"/>
      <c r="G50" s="57">
        <f t="shared" ref="G50:G60" si="14">+$G$47*B50</f>
        <v>44</v>
      </c>
      <c r="H50"/>
      <c r="I50" s="57">
        <f t="shared" ref="I50:I60" si="15">+$I$47*B50</f>
        <v>16</v>
      </c>
      <c r="J50"/>
    </row>
    <row r="51" spans="1:13" x14ac:dyDescent="0.3">
      <c r="A51" s="68" t="s">
        <v>34</v>
      </c>
      <c r="B51" s="69">
        <v>1</v>
      </c>
      <c r="C51" s="65">
        <f t="shared" si="12"/>
        <v>142</v>
      </c>
      <c r="E51" s="57">
        <f t="shared" si="13"/>
        <v>34</v>
      </c>
      <c r="F51"/>
      <c r="G51" s="57">
        <f t="shared" si="14"/>
        <v>11</v>
      </c>
      <c r="H51"/>
      <c r="I51" s="57">
        <f t="shared" si="15"/>
        <v>4</v>
      </c>
      <c r="J51"/>
    </row>
    <row r="52" spans="1:13" x14ac:dyDescent="0.3">
      <c r="A52" s="68" t="s">
        <v>35</v>
      </c>
      <c r="B52" s="69">
        <v>1</v>
      </c>
      <c r="C52" s="65">
        <f t="shared" si="12"/>
        <v>142</v>
      </c>
      <c r="E52" s="57">
        <f t="shared" si="13"/>
        <v>34</v>
      </c>
      <c r="F52"/>
      <c r="G52" s="57">
        <f t="shared" si="14"/>
        <v>11</v>
      </c>
      <c r="H52"/>
      <c r="I52" s="57">
        <f t="shared" si="15"/>
        <v>4</v>
      </c>
      <c r="J52"/>
    </row>
    <row r="53" spans="1:13" x14ac:dyDescent="0.3">
      <c r="A53" s="68" t="s">
        <v>25</v>
      </c>
      <c r="B53" s="69">
        <v>1</v>
      </c>
      <c r="C53" s="65">
        <f t="shared" si="12"/>
        <v>142</v>
      </c>
      <c r="E53" s="57">
        <f t="shared" si="13"/>
        <v>34</v>
      </c>
      <c r="F53"/>
      <c r="G53" s="57">
        <f t="shared" si="14"/>
        <v>11</v>
      </c>
      <c r="H53"/>
      <c r="I53" s="57">
        <f t="shared" si="15"/>
        <v>4</v>
      </c>
      <c r="J53"/>
    </row>
    <row r="54" spans="1:13" x14ac:dyDescent="0.3">
      <c r="A54" s="68" t="s">
        <v>27</v>
      </c>
      <c r="B54" s="69">
        <v>2</v>
      </c>
      <c r="C54" s="65">
        <f t="shared" si="12"/>
        <v>284</v>
      </c>
      <c r="E54" s="57">
        <f t="shared" si="13"/>
        <v>68</v>
      </c>
      <c r="F54"/>
      <c r="G54" s="57">
        <f t="shared" si="14"/>
        <v>22</v>
      </c>
      <c r="H54"/>
      <c r="I54" s="57">
        <f t="shared" si="15"/>
        <v>8</v>
      </c>
      <c r="J54"/>
    </row>
    <row r="55" spans="1:13" x14ac:dyDescent="0.3">
      <c r="A55" s="68" t="s">
        <v>36</v>
      </c>
      <c r="B55" s="69">
        <v>2</v>
      </c>
      <c r="C55" s="65">
        <f t="shared" si="12"/>
        <v>284</v>
      </c>
      <c r="E55" s="57">
        <f t="shared" si="13"/>
        <v>68</v>
      </c>
      <c r="F55"/>
      <c r="G55" s="57">
        <f t="shared" si="14"/>
        <v>22</v>
      </c>
      <c r="H55"/>
      <c r="I55" s="57">
        <f t="shared" si="15"/>
        <v>8</v>
      </c>
      <c r="J55"/>
    </row>
    <row r="56" spans="1:13" x14ac:dyDescent="0.3">
      <c r="A56" s="68" t="s">
        <v>28</v>
      </c>
      <c r="B56" s="69">
        <v>1</v>
      </c>
      <c r="C56" s="65">
        <f t="shared" si="12"/>
        <v>142</v>
      </c>
      <c r="E56" s="57">
        <f t="shared" si="13"/>
        <v>34</v>
      </c>
      <c r="F56"/>
      <c r="G56" s="57">
        <f t="shared" si="14"/>
        <v>11</v>
      </c>
      <c r="H56"/>
      <c r="I56" s="57">
        <f t="shared" si="15"/>
        <v>4</v>
      </c>
      <c r="J56"/>
    </row>
    <row r="57" spans="1:13" x14ac:dyDescent="0.3">
      <c r="A57" s="68" t="s">
        <v>26</v>
      </c>
      <c r="B57" s="69">
        <v>1</v>
      </c>
      <c r="C57" s="65">
        <f t="shared" si="12"/>
        <v>142</v>
      </c>
      <c r="E57" s="57">
        <f t="shared" si="13"/>
        <v>34</v>
      </c>
      <c r="F57"/>
      <c r="G57" s="57">
        <f t="shared" si="14"/>
        <v>11</v>
      </c>
      <c r="H57"/>
      <c r="I57" s="57">
        <f t="shared" si="15"/>
        <v>4</v>
      </c>
      <c r="J57"/>
    </row>
    <row r="58" spans="1:13" x14ac:dyDescent="0.3">
      <c r="A58" s="68" t="s">
        <v>29</v>
      </c>
      <c r="B58" s="69">
        <v>1</v>
      </c>
      <c r="C58" s="65">
        <f t="shared" si="12"/>
        <v>142</v>
      </c>
      <c r="E58" s="57">
        <f t="shared" si="13"/>
        <v>34</v>
      </c>
      <c r="F58"/>
      <c r="G58" s="57">
        <f t="shared" si="14"/>
        <v>11</v>
      </c>
      <c r="H58"/>
      <c r="I58" s="57">
        <f t="shared" si="15"/>
        <v>4</v>
      </c>
      <c r="J58"/>
    </row>
    <row r="59" spans="1:13" x14ac:dyDescent="0.3">
      <c r="A59" s="68" t="s">
        <v>23</v>
      </c>
      <c r="B59" s="69">
        <v>1</v>
      </c>
      <c r="C59" s="65">
        <f t="shared" si="12"/>
        <v>142</v>
      </c>
      <c r="E59" s="57">
        <f t="shared" si="13"/>
        <v>34</v>
      </c>
      <c r="F59"/>
      <c r="G59" s="57">
        <f t="shared" si="14"/>
        <v>11</v>
      </c>
      <c r="H59"/>
      <c r="I59" s="57">
        <f t="shared" si="15"/>
        <v>4</v>
      </c>
      <c r="J59"/>
    </row>
    <row r="60" spans="1:13" x14ac:dyDescent="0.3">
      <c r="A60" s="68" t="s">
        <v>30</v>
      </c>
      <c r="B60" s="69">
        <v>1</v>
      </c>
      <c r="C60" s="65">
        <f t="shared" si="12"/>
        <v>142</v>
      </c>
      <c r="E60" s="57">
        <f t="shared" si="13"/>
        <v>34</v>
      </c>
      <c r="F60"/>
      <c r="G60" s="57">
        <f t="shared" si="14"/>
        <v>11</v>
      </c>
      <c r="H60"/>
      <c r="I60" s="57">
        <f t="shared" si="15"/>
        <v>4</v>
      </c>
      <c r="J60"/>
    </row>
    <row r="61" spans="1:13" ht="19.5" thickBot="1" x14ac:dyDescent="0.35">
      <c r="A61" s="70"/>
      <c r="B61" s="78"/>
      <c r="C61" s="65"/>
      <c r="F61"/>
      <c r="H61"/>
      <c r="J61"/>
    </row>
    <row r="62" spans="1:13" ht="19.5" thickBot="1" x14ac:dyDescent="0.35">
      <c r="A62" s="59" t="s">
        <v>52</v>
      </c>
      <c r="C62" s="72">
        <f>+Budget!G20</f>
        <v>167</v>
      </c>
      <c r="E62" s="88">
        <f>+Budget!G32</f>
        <v>39</v>
      </c>
      <c r="F62"/>
      <c r="G62" s="88">
        <f>+Budget!G3</f>
        <v>35</v>
      </c>
      <c r="H62"/>
      <c r="I62" s="88">
        <f>+Budget!G4</f>
        <v>6</v>
      </c>
      <c r="J62"/>
      <c r="M62" s="93">
        <f>+C62+E62+G62+I62+K62</f>
        <v>247</v>
      </c>
    </row>
    <row r="63" spans="1:13" ht="36" x14ac:dyDescent="0.3">
      <c r="A63" s="76" t="s">
        <v>15</v>
      </c>
      <c r="B63" s="64" t="s">
        <v>16</v>
      </c>
      <c r="C63" s="65"/>
      <c r="F63"/>
      <c r="H63"/>
      <c r="J63"/>
    </row>
    <row r="64" spans="1:13" x14ac:dyDescent="0.3">
      <c r="A64" s="66" t="s">
        <v>19</v>
      </c>
      <c r="B64" s="67">
        <v>1</v>
      </c>
      <c r="C64" s="65">
        <f t="shared" ref="C64:C75" si="16">+B64*$C$62</f>
        <v>167</v>
      </c>
      <c r="E64" s="57">
        <f t="shared" ref="E64:E75" si="17">+$E$62*B64</f>
        <v>39</v>
      </c>
      <c r="F64"/>
      <c r="G64" s="57">
        <f>+$G$62*B64</f>
        <v>35</v>
      </c>
      <c r="H64"/>
      <c r="I64" s="57">
        <f>+$I$62*B64</f>
        <v>6</v>
      </c>
      <c r="J64"/>
    </row>
    <row r="65" spans="1:13" x14ac:dyDescent="0.3">
      <c r="A65" s="68" t="s">
        <v>33</v>
      </c>
      <c r="B65" s="69">
        <v>4</v>
      </c>
      <c r="C65" s="65">
        <f t="shared" si="16"/>
        <v>668</v>
      </c>
      <c r="E65" s="57">
        <f t="shared" si="17"/>
        <v>156</v>
      </c>
      <c r="F65"/>
      <c r="G65" s="57">
        <f t="shared" ref="G65:G75" si="18">+$G$62*B65</f>
        <v>140</v>
      </c>
      <c r="H65"/>
      <c r="I65" s="57">
        <f t="shared" ref="I65:I75" si="19">+$I$62*B65</f>
        <v>24</v>
      </c>
      <c r="J65"/>
    </row>
    <row r="66" spans="1:13" x14ac:dyDescent="0.3">
      <c r="A66" s="68" t="s">
        <v>34</v>
      </c>
      <c r="B66" s="69">
        <v>1</v>
      </c>
      <c r="C66" s="65">
        <f t="shared" si="16"/>
        <v>167</v>
      </c>
      <c r="E66" s="57">
        <f t="shared" si="17"/>
        <v>39</v>
      </c>
      <c r="F66"/>
      <c r="G66" s="57">
        <f t="shared" si="18"/>
        <v>35</v>
      </c>
      <c r="H66"/>
      <c r="I66" s="57">
        <f t="shared" si="19"/>
        <v>6</v>
      </c>
      <c r="J66"/>
    </row>
    <row r="67" spans="1:13" x14ac:dyDescent="0.3">
      <c r="A67" s="68" t="s">
        <v>35</v>
      </c>
      <c r="B67" s="69">
        <v>1</v>
      </c>
      <c r="C67" s="65">
        <f t="shared" si="16"/>
        <v>167</v>
      </c>
      <c r="E67" s="57">
        <f t="shared" si="17"/>
        <v>39</v>
      </c>
      <c r="F67"/>
      <c r="G67" s="57">
        <f t="shared" si="18"/>
        <v>35</v>
      </c>
      <c r="H67"/>
      <c r="I67" s="57">
        <f t="shared" si="19"/>
        <v>6</v>
      </c>
      <c r="J67"/>
    </row>
    <row r="68" spans="1:13" x14ac:dyDescent="0.3">
      <c r="A68" s="68" t="s">
        <v>25</v>
      </c>
      <c r="B68" s="69">
        <v>1</v>
      </c>
      <c r="C68" s="65">
        <f t="shared" si="16"/>
        <v>167</v>
      </c>
      <c r="E68" s="57">
        <f t="shared" si="17"/>
        <v>39</v>
      </c>
      <c r="F68"/>
      <c r="G68" s="57">
        <f t="shared" si="18"/>
        <v>35</v>
      </c>
      <c r="H68"/>
      <c r="I68" s="57">
        <f t="shared" si="19"/>
        <v>6</v>
      </c>
      <c r="J68"/>
    </row>
    <row r="69" spans="1:13" x14ac:dyDescent="0.3">
      <c r="A69" s="68" t="s">
        <v>27</v>
      </c>
      <c r="B69" s="69">
        <v>2</v>
      </c>
      <c r="C69" s="65">
        <f t="shared" si="16"/>
        <v>334</v>
      </c>
      <c r="E69" s="57">
        <f t="shared" si="17"/>
        <v>78</v>
      </c>
      <c r="F69"/>
      <c r="G69" s="57">
        <f t="shared" si="18"/>
        <v>70</v>
      </c>
      <c r="H69"/>
      <c r="I69" s="57">
        <f t="shared" si="19"/>
        <v>12</v>
      </c>
      <c r="J69"/>
    </row>
    <row r="70" spans="1:13" x14ac:dyDescent="0.3">
      <c r="A70" s="68" t="s">
        <v>36</v>
      </c>
      <c r="B70" s="69">
        <v>2</v>
      </c>
      <c r="C70" s="65">
        <f t="shared" si="16"/>
        <v>334</v>
      </c>
      <c r="E70" s="57">
        <f t="shared" si="17"/>
        <v>78</v>
      </c>
      <c r="F70"/>
      <c r="G70" s="57">
        <f t="shared" si="18"/>
        <v>70</v>
      </c>
      <c r="H70"/>
      <c r="I70" s="57">
        <f t="shared" si="19"/>
        <v>12</v>
      </c>
      <c r="J70"/>
    </row>
    <row r="71" spans="1:13" x14ac:dyDescent="0.3">
      <c r="A71" s="68" t="s">
        <v>28</v>
      </c>
      <c r="B71" s="69">
        <v>1</v>
      </c>
      <c r="C71" s="65">
        <f t="shared" si="16"/>
        <v>167</v>
      </c>
      <c r="E71" s="57">
        <f t="shared" si="17"/>
        <v>39</v>
      </c>
      <c r="F71"/>
      <c r="G71" s="57">
        <f t="shared" si="18"/>
        <v>35</v>
      </c>
      <c r="H71"/>
      <c r="I71" s="57">
        <f t="shared" si="19"/>
        <v>6</v>
      </c>
      <c r="J71"/>
    </row>
    <row r="72" spans="1:13" x14ac:dyDescent="0.3">
      <c r="A72" s="68" t="s">
        <v>26</v>
      </c>
      <c r="B72" s="69">
        <v>1</v>
      </c>
      <c r="C72" s="65">
        <f t="shared" si="16"/>
        <v>167</v>
      </c>
      <c r="E72" s="57">
        <f t="shared" si="17"/>
        <v>39</v>
      </c>
      <c r="F72"/>
      <c r="G72" s="57">
        <f t="shared" si="18"/>
        <v>35</v>
      </c>
      <c r="H72"/>
      <c r="I72" s="57">
        <f t="shared" si="19"/>
        <v>6</v>
      </c>
      <c r="J72"/>
    </row>
    <row r="73" spans="1:13" x14ac:dyDescent="0.3">
      <c r="A73" s="68" t="s">
        <v>29</v>
      </c>
      <c r="B73" s="69">
        <v>1</v>
      </c>
      <c r="C73" s="65">
        <f t="shared" si="16"/>
        <v>167</v>
      </c>
      <c r="E73" s="57">
        <f t="shared" si="17"/>
        <v>39</v>
      </c>
      <c r="F73"/>
      <c r="G73" s="57">
        <f t="shared" si="18"/>
        <v>35</v>
      </c>
      <c r="H73"/>
      <c r="I73" s="57">
        <f t="shared" si="19"/>
        <v>6</v>
      </c>
      <c r="J73"/>
    </row>
    <row r="74" spans="1:13" x14ac:dyDescent="0.3">
      <c r="A74" s="68" t="s">
        <v>23</v>
      </c>
      <c r="B74" s="69">
        <v>1</v>
      </c>
      <c r="C74" s="65">
        <f t="shared" si="16"/>
        <v>167</v>
      </c>
      <c r="E74" s="57">
        <f t="shared" si="17"/>
        <v>39</v>
      </c>
      <c r="F74"/>
      <c r="G74" s="57">
        <f t="shared" si="18"/>
        <v>35</v>
      </c>
      <c r="H74"/>
      <c r="I74" s="57">
        <f t="shared" si="19"/>
        <v>6</v>
      </c>
      <c r="J74"/>
    </row>
    <row r="75" spans="1:13" x14ac:dyDescent="0.3">
      <c r="A75" s="68" t="s">
        <v>30</v>
      </c>
      <c r="B75" s="69">
        <v>1</v>
      </c>
      <c r="C75" s="65">
        <f t="shared" si="16"/>
        <v>167</v>
      </c>
      <c r="E75" s="57">
        <f t="shared" si="17"/>
        <v>39</v>
      </c>
      <c r="F75"/>
      <c r="G75" s="57">
        <f t="shared" si="18"/>
        <v>35</v>
      </c>
      <c r="H75"/>
      <c r="I75" s="57">
        <f t="shared" si="19"/>
        <v>6</v>
      </c>
      <c r="J75"/>
    </row>
    <row r="76" spans="1:13" ht="19.5" thickBot="1" x14ac:dyDescent="0.35">
      <c r="A76" s="70"/>
      <c r="B76" s="71"/>
      <c r="C76" s="65"/>
      <c r="F76"/>
      <c r="H76"/>
      <c r="J76"/>
    </row>
    <row r="77" spans="1:13" ht="19.5" thickBot="1" x14ac:dyDescent="0.35">
      <c r="A77" s="59" t="s">
        <v>53</v>
      </c>
      <c r="B77" s="57"/>
      <c r="C77" s="72">
        <f>+Budget!H20</f>
        <v>171</v>
      </c>
      <c r="E77" s="88">
        <f>+Budget!H32</f>
        <v>32</v>
      </c>
      <c r="F77"/>
      <c r="G77" s="88">
        <f>+Budget!H3</f>
        <v>17</v>
      </c>
      <c r="H77"/>
      <c r="I77" s="88">
        <f>+Budget!H4</f>
        <v>4</v>
      </c>
      <c r="J77"/>
      <c r="M77" s="93">
        <f>+C77+E77+G77+I77+K77</f>
        <v>224</v>
      </c>
    </row>
    <row r="78" spans="1:13" ht="36" x14ac:dyDescent="0.3">
      <c r="A78" s="79" t="s">
        <v>15</v>
      </c>
      <c r="B78" s="64" t="s">
        <v>16</v>
      </c>
      <c r="C78" s="65"/>
      <c r="F78"/>
      <c r="H78"/>
      <c r="J78"/>
    </row>
    <row r="79" spans="1:13" x14ac:dyDescent="0.3">
      <c r="A79" s="68" t="s">
        <v>40</v>
      </c>
      <c r="B79" s="74">
        <v>6</v>
      </c>
      <c r="C79" s="65">
        <f>+B79*$C$77</f>
        <v>1026</v>
      </c>
      <c r="E79" s="57">
        <f>+$E$77*B79</f>
        <v>192</v>
      </c>
      <c r="F79"/>
      <c r="G79" s="57">
        <f>+$G$77*B79</f>
        <v>102</v>
      </c>
      <c r="H79"/>
      <c r="I79" s="57">
        <f>+$I$77*B79</f>
        <v>24</v>
      </c>
      <c r="J79"/>
    </row>
    <row r="80" spans="1:13" x14ac:dyDescent="0.3">
      <c r="A80" s="68" t="s">
        <v>41</v>
      </c>
      <c r="B80" s="74">
        <v>2</v>
      </c>
      <c r="C80" s="65">
        <f t="shared" ref="C80:C83" si="20">+B80*$C$77</f>
        <v>342</v>
      </c>
      <c r="E80" s="57">
        <f>+$E$77*B80</f>
        <v>64</v>
      </c>
      <c r="F80"/>
      <c r="G80" s="57">
        <f t="shared" ref="G80:G83" si="21">+$G$77*B80</f>
        <v>34</v>
      </c>
      <c r="H80"/>
      <c r="I80" s="57">
        <f t="shared" ref="I80:I83" si="22">+$I$77*B80</f>
        <v>8</v>
      </c>
      <c r="J80"/>
    </row>
    <row r="81" spans="1:13" x14ac:dyDescent="0.3">
      <c r="A81" s="68" t="s">
        <v>36</v>
      </c>
      <c r="B81" s="74">
        <v>2</v>
      </c>
      <c r="C81" s="65">
        <f t="shared" si="20"/>
        <v>342</v>
      </c>
      <c r="E81" s="57">
        <f>+$E$77*B81</f>
        <v>64</v>
      </c>
      <c r="F81"/>
      <c r="G81" s="57">
        <f t="shared" si="21"/>
        <v>34</v>
      </c>
      <c r="H81"/>
      <c r="I81" s="57">
        <f t="shared" si="22"/>
        <v>8</v>
      </c>
      <c r="J81"/>
    </row>
    <row r="82" spans="1:13" x14ac:dyDescent="0.3">
      <c r="A82" s="68" t="s">
        <v>42</v>
      </c>
      <c r="B82" s="74">
        <v>1</v>
      </c>
      <c r="C82" s="65">
        <f t="shared" si="20"/>
        <v>171</v>
      </c>
      <c r="E82" s="57">
        <f>+$E$77*B82</f>
        <v>32</v>
      </c>
      <c r="F82"/>
      <c r="G82" s="57">
        <f t="shared" si="21"/>
        <v>17</v>
      </c>
      <c r="H82"/>
      <c r="I82" s="57">
        <f t="shared" si="22"/>
        <v>4</v>
      </c>
      <c r="J82"/>
    </row>
    <row r="83" spans="1:13" x14ac:dyDescent="0.3">
      <c r="A83" s="68" t="s">
        <v>30</v>
      </c>
      <c r="B83" s="74">
        <v>1</v>
      </c>
      <c r="C83" s="65">
        <f t="shared" si="20"/>
        <v>171</v>
      </c>
      <c r="E83" s="57">
        <f>+$E$77*B83</f>
        <v>32</v>
      </c>
      <c r="F83"/>
      <c r="G83" s="57">
        <f t="shared" si="21"/>
        <v>17</v>
      </c>
      <c r="H83"/>
      <c r="I83" s="57">
        <f t="shared" si="22"/>
        <v>4</v>
      </c>
      <c r="J83"/>
    </row>
    <row r="84" spans="1:13" ht="19.5" thickBot="1" x14ac:dyDescent="0.35">
      <c r="B84" s="57"/>
      <c r="C84" s="65"/>
      <c r="F84"/>
      <c r="H84"/>
      <c r="J84"/>
    </row>
    <row r="85" spans="1:13" ht="19.5" thickBot="1" x14ac:dyDescent="0.35">
      <c r="A85" s="59" t="s">
        <v>54</v>
      </c>
      <c r="C85" s="72">
        <f>+Budget!I20</f>
        <v>122</v>
      </c>
      <c r="E85" s="88">
        <f>+Budget!I32</f>
        <v>8</v>
      </c>
      <c r="F85"/>
      <c r="G85" s="88">
        <f>+Budget!I3</f>
        <v>18</v>
      </c>
      <c r="H85"/>
      <c r="I85" s="88"/>
      <c r="J85"/>
      <c r="M85" s="93">
        <f>+C85+E85+G85+I85+K85</f>
        <v>148</v>
      </c>
    </row>
    <row r="86" spans="1:13" ht="36" x14ac:dyDescent="0.3">
      <c r="A86" s="79" t="s">
        <v>15</v>
      </c>
      <c r="B86" s="64" t="s">
        <v>16</v>
      </c>
      <c r="C86" s="65"/>
      <c r="F86"/>
      <c r="H86"/>
      <c r="J86"/>
    </row>
    <row r="87" spans="1:13" x14ac:dyDescent="0.3">
      <c r="A87" s="68" t="s">
        <v>40</v>
      </c>
      <c r="B87" s="74">
        <v>6</v>
      </c>
      <c r="C87" s="65">
        <f>+B87*$C$85</f>
        <v>732</v>
      </c>
      <c r="E87" s="57">
        <f>+$E$85*B87</f>
        <v>48</v>
      </c>
      <c r="F87"/>
      <c r="G87" s="57">
        <f>+$G$85*B87</f>
        <v>108</v>
      </c>
      <c r="H87"/>
      <c r="J87"/>
    </row>
    <row r="88" spans="1:13" x14ac:dyDescent="0.3">
      <c r="A88" s="68" t="s">
        <v>41</v>
      </c>
      <c r="B88" s="74">
        <v>2</v>
      </c>
      <c r="C88" s="65">
        <f t="shared" ref="C88:C91" si="23">+B88*$C$85</f>
        <v>244</v>
      </c>
      <c r="E88" s="57">
        <f>+$E$85*B88</f>
        <v>16</v>
      </c>
      <c r="F88"/>
      <c r="G88" s="57">
        <f t="shared" ref="G88:G91" si="24">+$G$85*B88</f>
        <v>36</v>
      </c>
      <c r="H88"/>
      <c r="J88"/>
    </row>
    <row r="89" spans="1:13" x14ac:dyDescent="0.3">
      <c r="A89" s="68" t="s">
        <v>36</v>
      </c>
      <c r="B89" s="74">
        <v>2</v>
      </c>
      <c r="C89" s="65">
        <f t="shared" si="23"/>
        <v>244</v>
      </c>
      <c r="E89" s="57">
        <f>+$E$85*B89</f>
        <v>16</v>
      </c>
      <c r="F89"/>
      <c r="G89" s="57">
        <f t="shared" si="24"/>
        <v>36</v>
      </c>
      <c r="H89"/>
      <c r="J89"/>
    </row>
    <row r="90" spans="1:13" x14ac:dyDescent="0.3">
      <c r="A90" s="68" t="s">
        <v>42</v>
      </c>
      <c r="B90" s="74">
        <v>1</v>
      </c>
      <c r="C90" s="65">
        <f t="shared" si="23"/>
        <v>122</v>
      </c>
      <c r="E90" s="57">
        <f>+$E$85*B90</f>
        <v>8</v>
      </c>
      <c r="F90"/>
      <c r="G90" s="57">
        <f t="shared" si="24"/>
        <v>18</v>
      </c>
      <c r="H90"/>
      <c r="J90"/>
    </row>
    <row r="91" spans="1:13" x14ac:dyDescent="0.3">
      <c r="A91" s="68" t="s">
        <v>30</v>
      </c>
      <c r="B91" s="74">
        <v>1</v>
      </c>
      <c r="C91" s="65">
        <f t="shared" si="23"/>
        <v>122</v>
      </c>
      <c r="E91" s="57">
        <f>+$E$85*B91</f>
        <v>8</v>
      </c>
      <c r="F91"/>
      <c r="G91" s="57">
        <f t="shared" si="24"/>
        <v>18</v>
      </c>
      <c r="H91"/>
      <c r="J91"/>
    </row>
    <row r="92" spans="1:13" x14ac:dyDescent="0.3">
      <c r="C92" s="65"/>
      <c r="F92"/>
      <c r="H92"/>
      <c r="J92"/>
    </row>
    <row r="93" spans="1:13" ht="19.5" thickBot="1" x14ac:dyDescent="0.35">
      <c r="C93" s="65"/>
      <c r="F93"/>
      <c r="H93"/>
      <c r="J93"/>
    </row>
    <row r="94" spans="1:13" ht="19.5" thickBot="1" x14ac:dyDescent="0.35">
      <c r="A94" s="59" t="s">
        <v>55</v>
      </c>
      <c r="B94" s="57"/>
      <c r="C94" s="72">
        <f>+Budget!J20</f>
        <v>107</v>
      </c>
      <c r="E94" s="88">
        <f>+Budget!J32</f>
        <v>42</v>
      </c>
      <c r="F94"/>
      <c r="G94" s="88">
        <f>+Budget!J3</f>
        <v>20</v>
      </c>
      <c r="H94"/>
      <c r="I94" s="88"/>
      <c r="J94"/>
      <c r="M94" s="93">
        <f>+C94+E94+G94+I94+K94</f>
        <v>169</v>
      </c>
    </row>
    <row r="95" spans="1:13" ht="36" x14ac:dyDescent="0.3">
      <c r="A95" s="79" t="s">
        <v>15</v>
      </c>
      <c r="B95" s="64" t="s">
        <v>16</v>
      </c>
      <c r="C95" s="65"/>
      <c r="F95"/>
      <c r="H95"/>
      <c r="J95"/>
    </row>
    <row r="96" spans="1:13" x14ac:dyDescent="0.3">
      <c r="A96" s="68" t="s">
        <v>40</v>
      </c>
      <c r="B96" s="74">
        <v>6</v>
      </c>
      <c r="C96" s="65">
        <f>+B96*$C$94</f>
        <v>642</v>
      </c>
      <c r="E96" s="57">
        <f>+$E$94*B96</f>
        <v>252</v>
      </c>
      <c r="F96"/>
      <c r="G96" s="57">
        <f>+$G$94*B96</f>
        <v>120</v>
      </c>
      <c r="H96"/>
      <c r="J96"/>
    </row>
    <row r="97" spans="1:13" x14ac:dyDescent="0.3">
      <c r="A97" s="68" t="s">
        <v>41</v>
      </c>
      <c r="B97" s="74">
        <v>2</v>
      </c>
      <c r="C97" s="65">
        <f t="shared" ref="C97:C100" si="25">+B97*$C$94</f>
        <v>214</v>
      </c>
      <c r="E97" s="57">
        <f>+$E$94*B97</f>
        <v>84</v>
      </c>
      <c r="F97"/>
      <c r="G97" s="57">
        <f t="shared" ref="G97:G100" si="26">+$G$94*B97</f>
        <v>40</v>
      </c>
      <c r="H97"/>
      <c r="J97"/>
    </row>
    <row r="98" spans="1:13" x14ac:dyDescent="0.3">
      <c r="A98" s="68" t="s">
        <v>36</v>
      </c>
      <c r="B98" s="74">
        <v>2</v>
      </c>
      <c r="C98" s="65">
        <f t="shared" si="25"/>
        <v>214</v>
      </c>
      <c r="E98" s="57">
        <f>+$E$94*B98</f>
        <v>84</v>
      </c>
      <c r="F98"/>
      <c r="G98" s="57">
        <f t="shared" si="26"/>
        <v>40</v>
      </c>
      <c r="H98"/>
      <c r="J98"/>
    </row>
    <row r="99" spans="1:13" x14ac:dyDescent="0.3">
      <c r="A99" s="68" t="s">
        <v>42</v>
      </c>
      <c r="B99" s="74">
        <v>1</v>
      </c>
      <c r="C99" s="65">
        <f t="shared" si="25"/>
        <v>107</v>
      </c>
      <c r="E99" s="57">
        <f>+$E$94*B99</f>
        <v>42</v>
      </c>
      <c r="F99"/>
      <c r="G99" s="57">
        <f t="shared" si="26"/>
        <v>20</v>
      </c>
      <c r="H99"/>
      <c r="J99"/>
    </row>
    <row r="100" spans="1:13" x14ac:dyDescent="0.3">
      <c r="A100" s="68" t="s">
        <v>30</v>
      </c>
      <c r="B100" s="74">
        <v>1</v>
      </c>
      <c r="C100" s="65">
        <f t="shared" si="25"/>
        <v>107</v>
      </c>
      <c r="E100" s="57">
        <f>+$E$94*B100</f>
        <v>42</v>
      </c>
      <c r="F100"/>
      <c r="G100" s="57">
        <f t="shared" si="26"/>
        <v>20</v>
      </c>
      <c r="H100"/>
      <c r="J100"/>
    </row>
    <row r="101" spans="1:13" ht="19.5" thickBot="1" x14ac:dyDescent="0.35">
      <c r="B101" s="57"/>
      <c r="C101" s="65"/>
      <c r="F101"/>
      <c r="H101"/>
      <c r="J101"/>
    </row>
    <row r="102" spans="1:13" ht="19.5" thickBot="1" x14ac:dyDescent="0.35">
      <c r="A102" s="59" t="s">
        <v>56</v>
      </c>
      <c r="C102" s="72">
        <f>+Budget!K20</f>
        <v>93</v>
      </c>
      <c r="E102" s="88">
        <f>+Budget!K32</f>
        <v>42</v>
      </c>
      <c r="F102"/>
      <c r="G102" s="88">
        <f>+Budget!K3</f>
        <v>14</v>
      </c>
      <c r="H102"/>
      <c r="I102" s="88"/>
      <c r="J102"/>
      <c r="M102" s="93">
        <f>+C102+E102+G102+I102+K102</f>
        <v>149</v>
      </c>
    </row>
    <row r="103" spans="1:13" ht="36" x14ac:dyDescent="0.3">
      <c r="A103" s="79" t="s">
        <v>15</v>
      </c>
      <c r="B103" s="64" t="s">
        <v>16</v>
      </c>
      <c r="C103" s="65"/>
      <c r="F103"/>
      <c r="H103"/>
      <c r="J103"/>
    </row>
    <row r="104" spans="1:13" x14ac:dyDescent="0.3">
      <c r="A104" s="68" t="s">
        <v>40</v>
      </c>
      <c r="B104" s="74">
        <v>6</v>
      </c>
      <c r="C104" s="65">
        <f>+$C$102*B104</f>
        <v>558</v>
      </c>
      <c r="E104" s="57">
        <f>+$E$102*B104</f>
        <v>252</v>
      </c>
      <c r="F104"/>
      <c r="G104" s="57">
        <f>+$G$102*B104</f>
        <v>84</v>
      </c>
      <c r="H104"/>
      <c r="J104"/>
    </row>
    <row r="105" spans="1:13" x14ac:dyDescent="0.3">
      <c r="A105" s="68" t="s">
        <v>41</v>
      </c>
      <c r="B105" s="74">
        <v>2</v>
      </c>
      <c r="C105" s="65">
        <f t="shared" ref="C105:C108" si="27">+$C$102*B105</f>
        <v>186</v>
      </c>
      <c r="E105" s="57">
        <f>+$E$102*B105</f>
        <v>84</v>
      </c>
      <c r="F105"/>
      <c r="G105" s="57">
        <f t="shared" ref="G105:G108" si="28">+$G$102*B105</f>
        <v>28</v>
      </c>
      <c r="H105"/>
      <c r="J105"/>
    </row>
    <row r="106" spans="1:13" x14ac:dyDescent="0.3">
      <c r="A106" s="68" t="s">
        <v>36</v>
      </c>
      <c r="B106" s="74">
        <v>2</v>
      </c>
      <c r="C106" s="65">
        <f t="shared" si="27"/>
        <v>186</v>
      </c>
      <c r="E106" s="57">
        <f>+$E$102*B106</f>
        <v>84</v>
      </c>
      <c r="F106"/>
      <c r="G106" s="57">
        <f t="shared" si="28"/>
        <v>28</v>
      </c>
      <c r="H106"/>
      <c r="J106"/>
    </row>
    <row r="107" spans="1:13" x14ac:dyDescent="0.3">
      <c r="A107" s="68" t="s">
        <v>42</v>
      </c>
      <c r="B107" s="74">
        <v>1</v>
      </c>
      <c r="C107" s="65">
        <f t="shared" si="27"/>
        <v>93</v>
      </c>
      <c r="E107" s="57">
        <f>+$E$102*B107</f>
        <v>42</v>
      </c>
      <c r="F107"/>
      <c r="G107" s="57">
        <f t="shared" si="28"/>
        <v>14</v>
      </c>
      <c r="H107"/>
      <c r="J107"/>
    </row>
    <row r="108" spans="1:13" x14ac:dyDescent="0.3">
      <c r="A108" s="68" t="s">
        <v>30</v>
      </c>
      <c r="B108" s="74">
        <v>1</v>
      </c>
      <c r="C108" s="65">
        <f t="shared" si="27"/>
        <v>93</v>
      </c>
      <c r="E108" s="57">
        <f>+$E$102*B108</f>
        <v>42</v>
      </c>
      <c r="F108"/>
      <c r="G108" s="57">
        <f t="shared" si="28"/>
        <v>14</v>
      </c>
      <c r="H108"/>
      <c r="J108"/>
    </row>
    <row r="109" spans="1:13" ht="19.5" thickBot="1" x14ac:dyDescent="0.35">
      <c r="A109" s="70"/>
      <c r="B109" s="80"/>
      <c r="C109" s="65"/>
      <c r="F109"/>
      <c r="H109"/>
      <c r="J109"/>
    </row>
    <row r="110" spans="1:13" ht="19.5" thickBot="1" x14ac:dyDescent="0.35">
      <c r="A110" s="59" t="s">
        <v>57</v>
      </c>
      <c r="B110" s="57"/>
      <c r="C110" s="72">
        <f>+Budget!L20</f>
        <v>113</v>
      </c>
      <c r="E110" s="88">
        <f>+Budget!L32</f>
        <v>11</v>
      </c>
      <c r="F110"/>
      <c r="G110" s="88">
        <f>+Budget!L3</f>
        <v>10</v>
      </c>
      <c r="H110"/>
      <c r="I110" s="88"/>
      <c r="J110"/>
      <c r="M110" s="93">
        <f>+C110+E110+G110+I110+K110</f>
        <v>134</v>
      </c>
    </row>
    <row r="111" spans="1:13" ht="36" x14ac:dyDescent="0.3">
      <c r="A111" s="79" t="s">
        <v>15</v>
      </c>
      <c r="B111" s="64" t="s">
        <v>16</v>
      </c>
      <c r="C111" s="65"/>
      <c r="F111"/>
      <c r="H111"/>
      <c r="J111"/>
    </row>
    <row r="112" spans="1:13" x14ac:dyDescent="0.3">
      <c r="A112" s="68" t="s">
        <v>115</v>
      </c>
      <c r="B112" s="74">
        <v>6</v>
      </c>
      <c r="C112" s="65">
        <f>+$C$110*B112</f>
        <v>678</v>
      </c>
      <c r="E112" s="57">
        <f>+$E$110*B112</f>
        <v>66</v>
      </c>
      <c r="F112"/>
      <c r="G112" s="57">
        <f>+$G$110*B112</f>
        <v>60</v>
      </c>
      <c r="H112"/>
      <c r="J112"/>
    </row>
    <row r="113" spans="1:13" x14ac:dyDescent="0.3">
      <c r="A113" s="68" t="s">
        <v>116</v>
      </c>
      <c r="B113" s="74">
        <v>2</v>
      </c>
      <c r="C113" s="65">
        <f t="shared" ref="C113:C116" si="29">+$C$110*B113</f>
        <v>226</v>
      </c>
      <c r="E113" s="57">
        <f>+$E$110*B113</f>
        <v>22</v>
      </c>
      <c r="F113"/>
      <c r="G113" s="57">
        <f t="shared" ref="G113:G116" si="30">+$G$110*B113</f>
        <v>20</v>
      </c>
      <c r="H113"/>
      <c r="J113"/>
    </row>
    <row r="114" spans="1:13" x14ac:dyDescent="0.3">
      <c r="A114" s="68" t="s">
        <v>36</v>
      </c>
      <c r="B114" s="74">
        <v>2</v>
      </c>
      <c r="C114" s="65">
        <f t="shared" si="29"/>
        <v>226</v>
      </c>
      <c r="E114" s="57">
        <f>+$E$110*B114</f>
        <v>22</v>
      </c>
      <c r="F114"/>
      <c r="G114" s="57">
        <f t="shared" si="30"/>
        <v>20</v>
      </c>
      <c r="H114"/>
      <c r="J114"/>
    </row>
    <row r="115" spans="1:13" x14ac:dyDescent="0.3">
      <c r="A115" s="68" t="s">
        <v>42</v>
      </c>
      <c r="B115" s="74">
        <v>1</v>
      </c>
      <c r="C115" s="65">
        <f t="shared" si="29"/>
        <v>113</v>
      </c>
      <c r="E115" s="57">
        <f>+$E$110*B115</f>
        <v>11</v>
      </c>
      <c r="F115"/>
      <c r="G115" s="57">
        <f t="shared" si="30"/>
        <v>10</v>
      </c>
      <c r="H115"/>
      <c r="J115"/>
    </row>
    <row r="116" spans="1:13" x14ac:dyDescent="0.3">
      <c r="A116" s="68" t="s">
        <v>30</v>
      </c>
      <c r="B116" s="74">
        <v>1</v>
      </c>
      <c r="C116" s="65">
        <f t="shared" si="29"/>
        <v>113</v>
      </c>
      <c r="E116" s="57">
        <f>+$E$110*B116</f>
        <v>11</v>
      </c>
      <c r="F116"/>
      <c r="G116" s="57">
        <f t="shared" si="30"/>
        <v>10</v>
      </c>
      <c r="H116"/>
      <c r="J116"/>
    </row>
    <row r="117" spans="1:13" x14ac:dyDescent="0.3">
      <c r="A117" s="70"/>
      <c r="B117" s="80"/>
      <c r="C117" s="65"/>
      <c r="F117"/>
      <c r="H117"/>
      <c r="J117"/>
    </row>
    <row r="118" spans="1:13" ht="19.5" thickBot="1" x14ac:dyDescent="0.35">
      <c r="B118" s="57"/>
      <c r="C118" s="65"/>
      <c r="F118"/>
      <c r="H118"/>
      <c r="J118"/>
    </row>
    <row r="119" spans="1:13" ht="19.5" thickBot="1" x14ac:dyDescent="0.35">
      <c r="A119" s="59" t="s">
        <v>58</v>
      </c>
      <c r="C119" s="72">
        <f>+Budget!M20</f>
        <v>92</v>
      </c>
      <c r="E119" s="88">
        <f>+Budget!M32</f>
        <v>10</v>
      </c>
      <c r="F119"/>
      <c r="G119" s="88">
        <f>+Budget!M3</f>
        <v>4</v>
      </c>
      <c r="H119"/>
      <c r="I119" s="88"/>
      <c r="J119"/>
      <c r="M119" s="93">
        <f>+C119+E119+G119+I119+K119</f>
        <v>106</v>
      </c>
    </row>
    <row r="120" spans="1:13" ht="36" x14ac:dyDescent="0.3">
      <c r="A120" s="79" t="s">
        <v>15</v>
      </c>
      <c r="B120" s="64" t="s">
        <v>16</v>
      </c>
      <c r="C120" s="65"/>
      <c r="F120"/>
      <c r="H120"/>
      <c r="J120"/>
    </row>
    <row r="121" spans="1:13" x14ac:dyDescent="0.3">
      <c r="A121" s="68" t="s">
        <v>115</v>
      </c>
      <c r="B121" s="74">
        <v>6</v>
      </c>
      <c r="C121" s="65">
        <f>+$C$119*B121</f>
        <v>552</v>
      </c>
      <c r="E121" s="57">
        <f>+$E$119*B121</f>
        <v>60</v>
      </c>
      <c r="F121"/>
      <c r="G121" s="57">
        <f>+$G$119*B121</f>
        <v>24</v>
      </c>
      <c r="H121"/>
      <c r="J121"/>
    </row>
    <row r="122" spans="1:13" x14ac:dyDescent="0.3">
      <c r="A122" s="68" t="s">
        <v>116</v>
      </c>
      <c r="B122" s="74">
        <v>2</v>
      </c>
      <c r="C122" s="65">
        <f t="shared" ref="C122:C125" si="31">+$C$119*B122</f>
        <v>184</v>
      </c>
      <c r="E122" s="57">
        <f>+$E$119*B122</f>
        <v>20</v>
      </c>
      <c r="F122"/>
      <c r="G122" s="57">
        <f t="shared" ref="G122:G125" si="32">+$G$119*B122</f>
        <v>8</v>
      </c>
      <c r="H122"/>
      <c r="J122"/>
    </row>
    <row r="123" spans="1:13" x14ac:dyDescent="0.3">
      <c r="A123" s="68" t="s">
        <v>36</v>
      </c>
      <c r="B123" s="74">
        <v>2</v>
      </c>
      <c r="C123" s="65">
        <f t="shared" si="31"/>
        <v>184</v>
      </c>
      <c r="E123" s="57">
        <f>+$E$119*B123</f>
        <v>20</v>
      </c>
      <c r="F123"/>
      <c r="G123" s="57">
        <f t="shared" si="32"/>
        <v>8</v>
      </c>
      <c r="H123"/>
      <c r="J123"/>
    </row>
    <row r="124" spans="1:13" x14ac:dyDescent="0.3">
      <c r="A124" s="68" t="s">
        <v>42</v>
      </c>
      <c r="B124" s="74">
        <v>1</v>
      </c>
      <c r="C124" s="65">
        <f t="shared" si="31"/>
        <v>92</v>
      </c>
      <c r="E124" s="57">
        <f>+$E$119*B124</f>
        <v>10</v>
      </c>
      <c r="F124"/>
      <c r="G124" s="57">
        <f t="shared" si="32"/>
        <v>4</v>
      </c>
      <c r="H124"/>
      <c r="J124"/>
    </row>
    <row r="125" spans="1:13" x14ac:dyDescent="0.3">
      <c r="A125" s="68" t="s">
        <v>30</v>
      </c>
      <c r="B125" s="74">
        <v>1</v>
      </c>
      <c r="C125" s="65">
        <f t="shared" si="31"/>
        <v>92</v>
      </c>
      <c r="E125" s="57">
        <f>+$E$119*B125</f>
        <v>10</v>
      </c>
      <c r="F125"/>
      <c r="G125" s="57">
        <f t="shared" si="32"/>
        <v>4</v>
      </c>
      <c r="H125"/>
      <c r="J125"/>
    </row>
    <row r="126" spans="1:13" ht="19.5" thickBot="1" x14ac:dyDescent="0.35">
      <c r="C126" s="65"/>
      <c r="F126"/>
      <c r="H126"/>
      <c r="J126"/>
    </row>
    <row r="127" spans="1:13" ht="19.5" thickBot="1" x14ac:dyDescent="0.35">
      <c r="A127" s="59" t="s">
        <v>60</v>
      </c>
      <c r="C127" s="72">
        <f>+Budget!N20</f>
        <v>88</v>
      </c>
      <c r="E127" s="88">
        <f>+Budget!N32</f>
        <v>14</v>
      </c>
      <c r="F127"/>
      <c r="G127" s="88">
        <f>+Budget!N3</f>
        <v>14</v>
      </c>
      <c r="H127"/>
      <c r="I127" s="89"/>
      <c r="J127"/>
      <c r="M127" s="93">
        <f>+C127+E127+G127+I127+K127</f>
        <v>116</v>
      </c>
    </row>
    <row r="128" spans="1:13" ht="36" x14ac:dyDescent="0.3">
      <c r="A128" s="79" t="s">
        <v>15</v>
      </c>
      <c r="B128" s="64" t="s">
        <v>16</v>
      </c>
      <c r="C128" s="65"/>
      <c r="F128"/>
      <c r="H128"/>
      <c r="J128"/>
    </row>
    <row r="129" spans="1:13" x14ac:dyDescent="0.3">
      <c r="A129" s="66" t="s">
        <v>19</v>
      </c>
      <c r="B129" s="67">
        <v>1</v>
      </c>
      <c r="C129" s="65">
        <f>+$C$127*B129</f>
        <v>88</v>
      </c>
      <c r="E129" s="57">
        <f>+$E$127*B129</f>
        <v>14</v>
      </c>
      <c r="F129"/>
      <c r="G129" s="57">
        <f>+$G$127*B129</f>
        <v>14</v>
      </c>
      <c r="H129"/>
      <c r="J129"/>
    </row>
    <row r="130" spans="1:13" x14ac:dyDescent="0.3">
      <c r="A130" s="68" t="s">
        <v>59</v>
      </c>
      <c r="B130" s="74">
        <v>4</v>
      </c>
      <c r="C130" s="65">
        <f t="shared" ref="C130:C134" si="33">+$C$127*B130</f>
        <v>352</v>
      </c>
      <c r="E130" s="57">
        <f>+$E$127*B130</f>
        <v>56</v>
      </c>
      <c r="F130"/>
      <c r="G130" s="57">
        <f t="shared" ref="G130:G134" si="34">+$G$127*B130</f>
        <v>56</v>
      </c>
      <c r="H130"/>
      <c r="J130"/>
    </row>
    <row r="131" spans="1:13" x14ac:dyDescent="0.3">
      <c r="A131" s="68" t="s">
        <v>27</v>
      </c>
      <c r="B131" s="69">
        <v>1</v>
      </c>
      <c r="C131" s="65">
        <f t="shared" si="33"/>
        <v>88</v>
      </c>
      <c r="E131" s="57">
        <f>+$E$127*B131</f>
        <v>14</v>
      </c>
      <c r="F131"/>
      <c r="G131" s="57">
        <f t="shared" si="34"/>
        <v>14</v>
      </c>
      <c r="H131"/>
      <c r="J131"/>
    </row>
    <row r="132" spans="1:13" x14ac:dyDescent="0.3">
      <c r="A132" s="68" t="s">
        <v>35</v>
      </c>
      <c r="B132" s="69">
        <v>1</v>
      </c>
      <c r="C132" s="65">
        <f t="shared" si="33"/>
        <v>88</v>
      </c>
      <c r="E132" s="57">
        <f t="shared" ref="E132:E134" si="35">+$E$127*B132</f>
        <v>14</v>
      </c>
      <c r="F132"/>
      <c r="G132" s="57">
        <f t="shared" si="34"/>
        <v>14</v>
      </c>
      <c r="H132"/>
      <c r="J132"/>
    </row>
    <row r="133" spans="1:13" x14ac:dyDescent="0.3">
      <c r="A133" s="68" t="s">
        <v>36</v>
      </c>
      <c r="B133" s="74">
        <v>2</v>
      </c>
      <c r="C133" s="65">
        <f t="shared" si="33"/>
        <v>176</v>
      </c>
      <c r="E133" s="57">
        <f t="shared" si="35"/>
        <v>28</v>
      </c>
      <c r="F133"/>
      <c r="G133" s="57">
        <f t="shared" si="34"/>
        <v>28</v>
      </c>
      <c r="H133"/>
      <c r="J133"/>
    </row>
    <row r="134" spans="1:13" x14ac:dyDescent="0.3">
      <c r="A134" s="68" t="s">
        <v>30</v>
      </c>
      <c r="B134" s="74">
        <v>1</v>
      </c>
      <c r="C134" s="65">
        <f t="shared" si="33"/>
        <v>88</v>
      </c>
      <c r="E134" s="57">
        <f t="shared" si="35"/>
        <v>14</v>
      </c>
      <c r="F134"/>
      <c r="G134" s="57">
        <f t="shared" si="34"/>
        <v>14</v>
      </c>
      <c r="H134"/>
      <c r="J134"/>
    </row>
    <row r="135" spans="1:13" ht="19.5" thickBot="1" x14ac:dyDescent="0.35">
      <c r="C135" s="65"/>
      <c r="F135"/>
      <c r="H135"/>
      <c r="J135"/>
    </row>
    <row r="136" spans="1:13" ht="19.5" thickBot="1" x14ac:dyDescent="0.35">
      <c r="A136" s="59" t="s">
        <v>61</v>
      </c>
      <c r="C136" s="72">
        <f>+Budget!O20</f>
        <v>45</v>
      </c>
      <c r="E136" s="88">
        <f>+Budget!O32</f>
        <v>4</v>
      </c>
      <c r="G136" s="89"/>
      <c r="I136" s="89"/>
      <c r="M136" s="93">
        <f>+C136+E136+G136+I136+K136</f>
        <v>49</v>
      </c>
    </row>
    <row r="137" spans="1:13" ht="36" x14ac:dyDescent="0.3">
      <c r="A137" s="79" t="s">
        <v>15</v>
      </c>
      <c r="B137" s="64" t="s">
        <v>16</v>
      </c>
      <c r="C137" s="65"/>
    </row>
    <row r="138" spans="1:13" x14ac:dyDescent="0.3">
      <c r="A138" s="66" t="s">
        <v>19</v>
      </c>
      <c r="B138" s="67">
        <v>1</v>
      </c>
      <c r="C138" s="65">
        <f>+$C$136*B138</f>
        <v>45</v>
      </c>
      <c r="E138" s="57">
        <f>+$E$136*B138</f>
        <v>4</v>
      </c>
    </row>
    <row r="139" spans="1:13" x14ac:dyDescent="0.3">
      <c r="A139" s="68" t="s">
        <v>59</v>
      </c>
      <c r="B139" s="74">
        <v>4</v>
      </c>
      <c r="C139" s="65">
        <f t="shared" ref="C139:C143" si="36">+$C$136*B139</f>
        <v>180</v>
      </c>
      <c r="E139" s="57">
        <f t="shared" ref="E139:E143" si="37">+$E$136*B139</f>
        <v>16</v>
      </c>
    </row>
    <row r="140" spans="1:13" x14ac:dyDescent="0.3">
      <c r="A140" s="68" t="s">
        <v>27</v>
      </c>
      <c r="B140" s="69">
        <v>1</v>
      </c>
      <c r="C140" s="65">
        <f t="shared" si="36"/>
        <v>45</v>
      </c>
      <c r="E140" s="57">
        <f t="shared" si="37"/>
        <v>4</v>
      </c>
    </row>
    <row r="141" spans="1:13" x14ac:dyDescent="0.3">
      <c r="A141" s="68" t="s">
        <v>35</v>
      </c>
      <c r="B141" s="69">
        <v>1</v>
      </c>
      <c r="C141" s="65">
        <f t="shared" si="36"/>
        <v>45</v>
      </c>
      <c r="E141" s="57">
        <f t="shared" si="37"/>
        <v>4</v>
      </c>
    </row>
    <row r="142" spans="1:13" x14ac:dyDescent="0.3">
      <c r="A142" s="68" t="s">
        <v>36</v>
      </c>
      <c r="B142" s="74">
        <v>2</v>
      </c>
      <c r="C142" s="65">
        <f t="shared" si="36"/>
        <v>90</v>
      </c>
      <c r="E142" s="57">
        <f t="shared" si="37"/>
        <v>8</v>
      </c>
    </row>
    <row r="143" spans="1:13" x14ac:dyDescent="0.3">
      <c r="A143" s="68" t="s">
        <v>30</v>
      </c>
      <c r="B143" s="74">
        <v>1</v>
      </c>
      <c r="C143" s="65">
        <f t="shared" si="36"/>
        <v>45</v>
      </c>
      <c r="E143" s="57">
        <f t="shared" si="37"/>
        <v>4</v>
      </c>
    </row>
    <row r="145" spans="1:15" x14ac:dyDescent="0.3">
      <c r="A145" s="57" t="s">
        <v>79</v>
      </c>
      <c r="C145" s="95">
        <f>+C2+C17+C32+C47+C62+C77+C85+C94+C102+C110+C119+C127+C136</f>
        <v>1472</v>
      </c>
      <c r="E145" s="94">
        <f>+E2+E17+E32+E47+E62+E77+E85+E94+E102+E110+E119+E127+E136</f>
        <v>295</v>
      </c>
      <c r="G145" s="94">
        <f>+G2+G17+G32+G47+G62+G77+G85+G94+G102+G110+G119+G127+G136</f>
        <v>201</v>
      </c>
      <c r="I145" s="94">
        <f>+I2+I17+I32+I47+I62+I77+I85+I94+I102+I110+I119+I127+I136</f>
        <v>26</v>
      </c>
      <c r="K145" s="95">
        <f>+K2+K17+K32+K47+K62+K77+K85+K94+K102+K110+K119+K127+K136</f>
        <v>1100</v>
      </c>
      <c r="N145" s="93">
        <f>SUM(C145:L145)</f>
        <v>3094</v>
      </c>
    </row>
    <row r="147" spans="1:15" s="98" customFormat="1" x14ac:dyDescent="0.3">
      <c r="A147" s="63" t="s">
        <v>15</v>
      </c>
      <c r="B147" s="96"/>
      <c r="C147" s="95" t="s">
        <v>78</v>
      </c>
      <c r="D147" s="97"/>
      <c r="E147" s="95" t="s">
        <v>78</v>
      </c>
      <c r="G147" s="95" t="s">
        <v>78</v>
      </c>
      <c r="I147" s="95" t="s">
        <v>78</v>
      </c>
      <c r="K147" s="95" t="s">
        <v>78</v>
      </c>
      <c r="M147" s="95" t="s">
        <v>78</v>
      </c>
      <c r="O147" s="99"/>
    </row>
    <row r="148" spans="1:15" x14ac:dyDescent="0.3">
      <c r="A148" s="66" t="s">
        <v>75</v>
      </c>
      <c r="B148" s="120">
        <v>40</v>
      </c>
      <c r="C148" s="81">
        <f>+C4+C19+C34+C49+C64</f>
        <v>641</v>
      </c>
      <c r="D148" s="62">
        <f t="shared" ref="D148:D182" si="38">+C148*B148</f>
        <v>25640</v>
      </c>
      <c r="E148" s="81">
        <f>+E4+E19+E34+E49+E64</f>
        <v>132</v>
      </c>
      <c r="F148" s="84">
        <f t="shared" ref="F148:F182" si="39">+E148*B148</f>
        <v>5280</v>
      </c>
      <c r="G148" s="81">
        <f>+G4+G19+G34+G49+G64</f>
        <v>104</v>
      </c>
      <c r="H148" s="62">
        <f>+G148*B148</f>
        <v>4160</v>
      </c>
      <c r="I148" s="81">
        <f>+I4+I19+I34+I49+I64</f>
        <v>22</v>
      </c>
      <c r="J148" s="62">
        <f>+I148*B148</f>
        <v>880</v>
      </c>
      <c r="K148" s="81">
        <f>+K4+K19+K34+K49+K64</f>
        <v>1100</v>
      </c>
      <c r="L148" s="84">
        <f>+K148*B148</f>
        <v>44000</v>
      </c>
      <c r="M148" s="81">
        <f>+C148+E148+G148+I148+K148</f>
        <v>1999</v>
      </c>
      <c r="N148" s="84">
        <f>+D148+F148+H148+J148+L148</f>
        <v>79960</v>
      </c>
    </row>
    <row r="149" spans="1:15" x14ac:dyDescent="0.3">
      <c r="A149" s="66" t="s">
        <v>76</v>
      </c>
      <c r="B149" s="120">
        <v>50</v>
      </c>
      <c r="C149" s="81">
        <f>+C129+C138</f>
        <v>133</v>
      </c>
      <c r="D149" s="62">
        <f t="shared" si="38"/>
        <v>6650</v>
      </c>
      <c r="E149" s="81">
        <f>+E129+E138</f>
        <v>18</v>
      </c>
      <c r="F149" s="84">
        <f t="shared" si="39"/>
        <v>900</v>
      </c>
      <c r="G149" s="81">
        <f>+G129+G138</f>
        <v>14</v>
      </c>
      <c r="H149" s="62">
        <f t="shared" ref="H149:H182" si="40">+G149*B149</f>
        <v>700</v>
      </c>
      <c r="I149" s="81">
        <f>+I129+I138</f>
        <v>0</v>
      </c>
      <c r="J149" s="62">
        <f t="shared" ref="J149:J182" si="41">+I149*B149</f>
        <v>0</v>
      </c>
      <c r="K149" s="81">
        <f>+K129+K138</f>
        <v>0</v>
      </c>
      <c r="L149" s="84">
        <f t="shared" ref="L149:L182" si="42">+K149*B149</f>
        <v>0</v>
      </c>
      <c r="M149" s="81">
        <f t="shared" ref="M149:M182" si="43">+C149+E149+G149+I149+K149</f>
        <v>165</v>
      </c>
      <c r="N149" s="84">
        <f t="shared" ref="N149:N182" si="44">+D149+F149+H149+J149+L149</f>
        <v>8250</v>
      </c>
    </row>
    <row r="150" spans="1:15" x14ac:dyDescent="0.3">
      <c r="A150" s="68" t="s">
        <v>20</v>
      </c>
      <c r="B150" s="120">
        <v>35</v>
      </c>
      <c r="C150" s="81">
        <f>+C5+C20</f>
        <v>338</v>
      </c>
      <c r="D150" s="62">
        <f t="shared" si="38"/>
        <v>11830</v>
      </c>
      <c r="E150" s="81">
        <f>+E5+E20</f>
        <v>50</v>
      </c>
      <c r="F150" s="84">
        <f t="shared" si="39"/>
        <v>1750</v>
      </c>
      <c r="G150" s="81">
        <f>+G5+G20</f>
        <v>60</v>
      </c>
      <c r="H150" s="62">
        <f t="shared" si="40"/>
        <v>2100</v>
      </c>
      <c r="I150" s="81">
        <f>+I5+I20</f>
        <v>12</v>
      </c>
      <c r="J150" s="62">
        <f t="shared" si="41"/>
        <v>420</v>
      </c>
      <c r="K150" s="81">
        <f>+K5+K20</f>
        <v>2200</v>
      </c>
      <c r="L150" s="84">
        <f t="shared" si="42"/>
        <v>77000</v>
      </c>
      <c r="M150" s="81">
        <f t="shared" si="43"/>
        <v>2660</v>
      </c>
      <c r="N150" s="84">
        <f t="shared" si="44"/>
        <v>93100</v>
      </c>
    </row>
    <row r="151" spans="1:15" x14ac:dyDescent="0.3">
      <c r="A151" s="68" t="s">
        <v>21</v>
      </c>
      <c r="B151" s="120">
        <v>35</v>
      </c>
      <c r="C151" s="81">
        <f>+C6+C21</f>
        <v>338</v>
      </c>
      <c r="D151" s="62">
        <f t="shared" si="38"/>
        <v>11830</v>
      </c>
      <c r="E151" s="81">
        <f>+E6+E21</f>
        <v>50</v>
      </c>
      <c r="F151" s="84">
        <f t="shared" si="39"/>
        <v>1750</v>
      </c>
      <c r="G151" s="81">
        <f>+G6+G21</f>
        <v>60</v>
      </c>
      <c r="H151" s="62">
        <f t="shared" si="40"/>
        <v>2100</v>
      </c>
      <c r="I151" s="81">
        <f>+I6+I21</f>
        <v>12</v>
      </c>
      <c r="J151" s="62">
        <f t="shared" si="41"/>
        <v>420</v>
      </c>
      <c r="K151" s="81">
        <f>+K6+K21</f>
        <v>2200</v>
      </c>
      <c r="L151" s="84">
        <f t="shared" si="42"/>
        <v>77000</v>
      </c>
      <c r="M151" s="81">
        <f t="shared" si="43"/>
        <v>2660</v>
      </c>
      <c r="N151" s="84">
        <f t="shared" si="44"/>
        <v>93100</v>
      </c>
    </row>
    <row r="152" spans="1:15" x14ac:dyDescent="0.3">
      <c r="A152" s="68" t="s">
        <v>22</v>
      </c>
      <c r="B152" s="120">
        <v>35</v>
      </c>
      <c r="C152" s="81">
        <f>+C7+C22</f>
        <v>338</v>
      </c>
      <c r="D152" s="62">
        <f t="shared" si="38"/>
        <v>11830</v>
      </c>
      <c r="E152" s="81">
        <f>+E7+E22</f>
        <v>50</v>
      </c>
      <c r="F152" s="84">
        <f t="shared" si="39"/>
        <v>1750</v>
      </c>
      <c r="G152" s="81">
        <f>+G7+G22</f>
        <v>60</v>
      </c>
      <c r="H152" s="62">
        <f t="shared" si="40"/>
        <v>2100</v>
      </c>
      <c r="I152" s="81">
        <f>+I7+I22</f>
        <v>12</v>
      </c>
      <c r="J152" s="62">
        <f t="shared" si="41"/>
        <v>420</v>
      </c>
      <c r="K152" s="81">
        <f>+K7+K22</f>
        <v>2200</v>
      </c>
      <c r="L152" s="84">
        <f t="shared" si="42"/>
        <v>77000</v>
      </c>
      <c r="M152" s="81">
        <f t="shared" si="43"/>
        <v>2660</v>
      </c>
      <c r="N152" s="84">
        <f t="shared" si="44"/>
        <v>93100</v>
      </c>
    </row>
    <row r="153" spans="1:15" x14ac:dyDescent="0.3">
      <c r="A153" s="68" t="s">
        <v>33</v>
      </c>
      <c r="B153" s="120">
        <v>50</v>
      </c>
      <c r="C153" s="81">
        <f>+C35+C50+C65</f>
        <v>1888</v>
      </c>
      <c r="D153" s="62">
        <f t="shared" si="38"/>
        <v>94400</v>
      </c>
      <c r="E153" s="81">
        <f>+E35+E50+E65</f>
        <v>428</v>
      </c>
      <c r="F153" s="84">
        <f t="shared" si="39"/>
        <v>21400</v>
      </c>
      <c r="G153" s="81">
        <f>+G35+G50+G65</f>
        <v>296</v>
      </c>
      <c r="H153" s="62">
        <f t="shared" si="40"/>
        <v>14800</v>
      </c>
      <c r="I153" s="81">
        <f>+I35+I50+I65</f>
        <v>64</v>
      </c>
      <c r="J153" s="62">
        <f t="shared" si="41"/>
        <v>3200</v>
      </c>
      <c r="K153" s="81">
        <f>+K35+K50+K65</f>
        <v>0</v>
      </c>
      <c r="L153" s="84">
        <f t="shared" si="42"/>
        <v>0</v>
      </c>
      <c r="M153" s="81">
        <f t="shared" si="43"/>
        <v>2676</v>
      </c>
      <c r="N153" s="84">
        <f t="shared" si="44"/>
        <v>133800</v>
      </c>
    </row>
    <row r="154" spans="1:15" x14ac:dyDescent="0.3">
      <c r="A154" s="68" t="s">
        <v>34</v>
      </c>
      <c r="B154" s="120">
        <v>50</v>
      </c>
      <c r="C154" s="81">
        <f>+C36+C51+C66</f>
        <v>472</v>
      </c>
      <c r="D154" s="62">
        <f t="shared" si="38"/>
        <v>23600</v>
      </c>
      <c r="E154" s="81">
        <f>+E36+E51+E66</f>
        <v>107</v>
      </c>
      <c r="F154" s="84">
        <f t="shared" si="39"/>
        <v>5350</v>
      </c>
      <c r="G154" s="81">
        <f>+G36+G51+G66</f>
        <v>74</v>
      </c>
      <c r="H154" s="62">
        <f t="shared" si="40"/>
        <v>3700</v>
      </c>
      <c r="I154" s="81">
        <f>+I36+I51+I66</f>
        <v>16</v>
      </c>
      <c r="J154" s="62">
        <f t="shared" si="41"/>
        <v>800</v>
      </c>
      <c r="K154" s="81">
        <f>+K36+K51+K66</f>
        <v>0</v>
      </c>
      <c r="L154" s="84">
        <f t="shared" si="42"/>
        <v>0</v>
      </c>
      <c r="M154" s="81">
        <f t="shared" si="43"/>
        <v>669</v>
      </c>
      <c r="N154" s="84">
        <f t="shared" si="44"/>
        <v>33450</v>
      </c>
    </row>
    <row r="155" spans="1:15" x14ac:dyDescent="0.3">
      <c r="A155" s="68" t="s">
        <v>40</v>
      </c>
      <c r="B155" s="120">
        <v>60</v>
      </c>
      <c r="C155" s="81">
        <f>+C79+C87+C96+C104</f>
        <v>2958</v>
      </c>
      <c r="D155" s="62">
        <f t="shared" si="38"/>
        <v>177480</v>
      </c>
      <c r="E155" s="81">
        <f>+E79+E87+E96+E104</f>
        <v>744</v>
      </c>
      <c r="F155" s="84">
        <f t="shared" si="39"/>
        <v>44640</v>
      </c>
      <c r="G155" s="81">
        <f>+G79+G87+G96+G104</f>
        <v>414</v>
      </c>
      <c r="H155" s="62">
        <f t="shared" si="40"/>
        <v>24840</v>
      </c>
      <c r="I155" s="81">
        <f>+I79+I87+I96+I104</f>
        <v>24</v>
      </c>
      <c r="J155" s="62">
        <f t="shared" si="41"/>
        <v>1440</v>
      </c>
      <c r="K155" s="81">
        <f>+K79+K87+K96+K104</f>
        <v>0</v>
      </c>
      <c r="L155" s="84">
        <f t="shared" si="42"/>
        <v>0</v>
      </c>
      <c r="M155" s="81">
        <f t="shared" si="43"/>
        <v>4140</v>
      </c>
      <c r="N155" s="84">
        <f t="shared" si="44"/>
        <v>248400</v>
      </c>
    </row>
    <row r="156" spans="1:15" x14ac:dyDescent="0.3">
      <c r="A156" s="68" t="s">
        <v>41</v>
      </c>
      <c r="B156" s="120">
        <v>60</v>
      </c>
      <c r="C156" s="81">
        <f>+C80+C88+C97+C105</f>
        <v>986</v>
      </c>
      <c r="D156" s="62">
        <f t="shared" si="38"/>
        <v>59160</v>
      </c>
      <c r="E156" s="81">
        <f>+E80+E88+E97+E105</f>
        <v>248</v>
      </c>
      <c r="F156" s="84">
        <f t="shared" si="39"/>
        <v>14880</v>
      </c>
      <c r="G156" s="81">
        <f>+G80+G88+G97+G105</f>
        <v>138</v>
      </c>
      <c r="H156" s="62">
        <f t="shared" si="40"/>
        <v>8280</v>
      </c>
      <c r="I156" s="81">
        <f>+I80+I88+I97+I105</f>
        <v>8</v>
      </c>
      <c r="J156" s="62">
        <f t="shared" si="41"/>
        <v>480</v>
      </c>
      <c r="K156" s="81">
        <f>+K80+K88+K97+K105</f>
        <v>0</v>
      </c>
      <c r="L156" s="84">
        <f t="shared" si="42"/>
        <v>0</v>
      </c>
      <c r="M156" s="81">
        <f t="shared" si="43"/>
        <v>1380</v>
      </c>
      <c r="N156" s="84">
        <f t="shared" si="44"/>
        <v>82800</v>
      </c>
    </row>
    <row r="157" spans="1:15" x14ac:dyDescent="0.3">
      <c r="A157" s="68" t="s">
        <v>115</v>
      </c>
      <c r="B157" s="120">
        <v>75</v>
      </c>
      <c r="C157" s="81">
        <f>+C112+C121</f>
        <v>1230</v>
      </c>
      <c r="D157" s="62">
        <f t="shared" si="38"/>
        <v>92250</v>
      </c>
      <c r="E157" s="81">
        <f>+E112+E121</f>
        <v>126</v>
      </c>
      <c r="F157" s="84">
        <f t="shared" si="39"/>
        <v>9450</v>
      </c>
      <c r="G157" s="81">
        <f>+G112+G121</f>
        <v>84</v>
      </c>
      <c r="H157" s="62">
        <f t="shared" si="40"/>
        <v>6300</v>
      </c>
      <c r="I157" s="81">
        <f>+I112+I121</f>
        <v>0</v>
      </c>
      <c r="J157" s="62">
        <f t="shared" si="41"/>
        <v>0</v>
      </c>
      <c r="K157" s="81">
        <f>+K112+K121</f>
        <v>0</v>
      </c>
      <c r="L157" s="84">
        <f t="shared" si="42"/>
        <v>0</v>
      </c>
      <c r="M157" s="81">
        <f t="shared" si="43"/>
        <v>1440</v>
      </c>
      <c r="N157" s="84">
        <f t="shared" si="44"/>
        <v>108000</v>
      </c>
    </row>
    <row r="158" spans="1:15" x14ac:dyDescent="0.3">
      <c r="A158" s="68" t="s">
        <v>116</v>
      </c>
      <c r="B158" s="120">
        <v>75</v>
      </c>
      <c r="C158" s="81">
        <f>+C113+C122</f>
        <v>410</v>
      </c>
      <c r="D158" s="62">
        <f t="shared" si="38"/>
        <v>30750</v>
      </c>
      <c r="E158" s="81">
        <f>+E113+E122</f>
        <v>42</v>
      </c>
      <c r="F158" s="84">
        <f t="shared" si="39"/>
        <v>3150</v>
      </c>
      <c r="G158" s="81">
        <f>+G113+G122</f>
        <v>28</v>
      </c>
      <c r="H158" s="62">
        <f t="shared" si="40"/>
        <v>2100</v>
      </c>
      <c r="I158" s="81">
        <f>+I113+I122</f>
        <v>0</v>
      </c>
      <c r="J158" s="62">
        <f t="shared" si="41"/>
        <v>0</v>
      </c>
      <c r="K158" s="81">
        <f>+K113+K122</f>
        <v>0</v>
      </c>
      <c r="L158" s="84">
        <f t="shared" si="42"/>
        <v>0</v>
      </c>
      <c r="M158" s="81">
        <f t="shared" si="43"/>
        <v>480</v>
      </c>
      <c r="N158" s="84">
        <f t="shared" si="44"/>
        <v>36000</v>
      </c>
    </row>
    <row r="159" spans="1:15" x14ac:dyDescent="0.3">
      <c r="A159" s="68" t="s">
        <v>59</v>
      </c>
      <c r="B159" s="120">
        <v>150</v>
      </c>
      <c r="C159" s="81">
        <f>+C130+C139</f>
        <v>532</v>
      </c>
      <c r="D159" s="62">
        <f t="shared" si="38"/>
        <v>79800</v>
      </c>
      <c r="E159" s="81">
        <f>+E130+E139</f>
        <v>72</v>
      </c>
      <c r="F159" s="84">
        <f t="shared" si="39"/>
        <v>10800</v>
      </c>
      <c r="G159" s="81">
        <f>+G130+G139</f>
        <v>56</v>
      </c>
      <c r="H159" s="62">
        <f t="shared" si="40"/>
        <v>8400</v>
      </c>
      <c r="I159" s="81">
        <f>+I130+I139</f>
        <v>0</v>
      </c>
      <c r="J159" s="62">
        <f t="shared" si="41"/>
        <v>0</v>
      </c>
      <c r="K159" s="81">
        <f>+K130+K139</f>
        <v>0</v>
      </c>
      <c r="L159" s="84">
        <f t="shared" si="42"/>
        <v>0</v>
      </c>
      <c r="M159" s="81">
        <f t="shared" si="43"/>
        <v>660</v>
      </c>
      <c r="N159" s="84">
        <f t="shared" si="44"/>
        <v>99000</v>
      </c>
    </row>
    <row r="160" spans="1:15" x14ac:dyDescent="0.3">
      <c r="A160" s="68" t="s">
        <v>29</v>
      </c>
      <c r="B160" s="120">
        <v>50</v>
      </c>
      <c r="C160" s="81">
        <f>+C14+C28+C43+C58+C73</f>
        <v>641</v>
      </c>
      <c r="D160" s="62">
        <f t="shared" si="38"/>
        <v>32050</v>
      </c>
      <c r="E160" s="81">
        <f>+E14+E28+E43+E58+E73</f>
        <v>132</v>
      </c>
      <c r="F160" s="84">
        <f t="shared" si="39"/>
        <v>6600</v>
      </c>
      <c r="G160" s="81">
        <f>+G14+G28+G43+G58+G73</f>
        <v>104</v>
      </c>
      <c r="H160" s="62">
        <f t="shared" si="40"/>
        <v>5200</v>
      </c>
      <c r="I160" s="81">
        <f>+I14+I28+I43+I58+I73</f>
        <v>22</v>
      </c>
      <c r="J160" s="62">
        <f t="shared" si="41"/>
        <v>1100</v>
      </c>
      <c r="K160" s="81">
        <f>+K14+K28+K43+K58+K73</f>
        <v>1100</v>
      </c>
      <c r="L160" s="84">
        <f t="shared" si="42"/>
        <v>55000</v>
      </c>
      <c r="M160" s="81">
        <f t="shared" si="43"/>
        <v>1999</v>
      </c>
      <c r="N160" s="84">
        <f t="shared" si="44"/>
        <v>99950</v>
      </c>
    </row>
    <row r="161" spans="1:14" x14ac:dyDescent="0.3">
      <c r="A161" s="68" t="s">
        <v>23</v>
      </c>
      <c r="B161" s="120">
        <v>80</v>
      </c>
      <c r="C161" s="81">
        <f>+C8+C29+C44+C59+C74</f>
        <v>641</v>
      </c>
      <c r="D161" s="62">
        <f t="shared" si="38"/>
        <v>51280</v>
      </c>
      <c r="E161" s="81">
        <f>+E8+E29+E44+E59+E74</f>
        <v>132</v>
      </c>
      <c r="F161" s="84">
        <f t="shared" si="39"/>
        <v>10560</v>
      </c>
      <c r="G161" s="81">
        <f>+G8+G29+G44+G59+G74</f>
        <v>104</v>
      </c>
      <c r="H161" s="62">
        <f t="shared" si="40"/>
        <v>8320</v>
      </c>
      <c r="I161" s="81">
        <f>+I8+I29+I44+I59+I74</f>
        <v>22</v>
      </c>
      <c r="J161" s="62">
        <f t="shared" si="41"/>
        <v>1760</v>
      </c>
      <c r="K161" s="81">
        <f>+K8+K29+K44+K59+K74</f>
        <v>1100</v>
      </c>
      <c r="L161" s="84">
        <f t="shared" si="42"/>
        <v>88000</v>
      </c>
      <c r="M161" s="81">
        <f t="shared" si="43"/>
        <v>1999</v>
      </c>
      <c r="N161" s="84">
        <f t="shared" si="44"/>
        <v>159920</v>
      </c>
    </row>
    <row r="162" spans="1:14" x14ac:dyDescent="0.3">
      <c r="A162" s="68" t="s">
        <v>24</v>
      </c>
      <c r="B162" s="120">
        <v>10</v>
      </c>
      <c r="C162" s="81">
        <f>+C9+C23</f>
        <v>169</v>
      </c>
      <c r="D162" s="62">
        <f t="shared" si="38"/>
        <v>1690</v>
      </c>
      <c r="E162" s="81">
        <f>+E9+E23</f>
        <v>25</v>
      </c>
      <c r="F162" s="84">
        <f t="shared" si="39"/>
        <v>250</v>
      </c>
      <c r="G162" s="81">
        <f>+G9+G23</f>
        <v>30</v>
      </c>
      <c r="H162" s="62">
        <f t="shared" si="40"/>
        <v>300</v>
      </c>
      <c r="I162" s="81">
        <f>+I9+I23</f>
        <v>6</v>
      </c>
      <c r="J162" s="62">
        <f t="shared" si="41"/>
        <v>60</v>
      </c>
      <c r="K162" s="81">
        <f>+K9+K23</f>
        <v>1100</v>
      </c>
      <c r="L162" s="84">
        <f t="shared" si="42"/>
        <v>11000</v>
      </c>
      <c r="M162" s="81">
        <f t="shared" si="43"/>
        <v>1330</v>
      </c>
      <c r="N162" s="84">
        <f t="shared" si="44"/>
        <v>13300</v>
      </c>
    </row>
    <row r="163" spans="1:14" x14ac:dyDescent="0.3">
      <c r="A163" s="68" t="s">
        <v>77</v>
      </c>
      <c r="B163" s="120">
        <v>10</v>
      </c>
      <c r="C163" s="81">
        <f>+C37+C52+C67+C132+C141</f>
        <v>605</v>
      </c>
      <c r="D163" s="62">
        <f t="shared" si="38"/>
        <v>6050</v>
      </c>
      <c r="E163" s="81">
        <f>+E37+E52+E67+E132+E141</f>
        <v>125</v>
      </c>
      <c r="F163" s="84">
        <f t="shared" si="39"/>
        <v>1250</v>
      </c>
      <c r="G163" s="81">
        <f>+G37+G52+G67+G132+G141</f>
        <v>88</v>
      </c>
      <c r="H163" s="62">
        <f t="shared" si="40"/>
        <v>880</v>
      </c>
      <c r="I163" s="81">
        <f>+I37+I52+I67+I132+I141</f>
        <v>16</v>
      </c>
      <c r="J163" s="62">
        <f t="shared" si="41"/>
        <v>160</v>
      </c>
      <c r="K163" s="81">
        <f>+K37+K52+K67+K132+K141</f>
        <v>0</v>
      </c>
      <c r="L163" s="84">
        <f t="shared" si="42"/>
        <v>0</v>
      </c>
      <c r="M163" s="81">
        <f t="shared" si="43"/>
        <v>834</v>
      </c>
      <c r="N163" s="84">
        <f t="shared" si="44"/>
        <v>8340</v>
      </c>
    </row>
    <row r="164" spans="1:14" x14ac:dyDescent="0.3">
      <c r="A164" s="68" t="s">
        <v>25</v>
      </c>
      <c r="B164" s="120">
        <v>15</v>
      </c>
      <c r="C164" s="81">
        <f>+C24+C10+C38+C53+C68</f>
        <v>641</v>
      </c>
      <c r="D164" s="62">
        <f t="shared" si="38"/>
        <v>9615</v>
      </c>
      <c r="E164" s="81">
        <f>+E24+E10+E38+E53+E68</f>
        <v>132</v>
      </c>
      <c r="F164" s="84">
        <f t="shared" si="39"/>
        <v>1980</v>
      </c>
      <c r="G164" s="81">
        <f>+G24+G10+G38+G53+G68</f>
        <v>104</v>
      </c>
      <c r="H164" s="62">
        <f t="shared" si="40"/>
        <v>1560</v>
      </c>
      <c r="I164" s="81">
        <f>+I24+I10+I38+I53+I68</f>
        <v>22</v>
      </c>
      <c r="J164" s="62">
        <f t="shared" si="41"/>
        <v>330</v>
      </c>
      <c r="K164" s="81">
        <f>+K24+K10+K38+K53+K68</f>
        <v>1100</v>
      </c>
      <c r="L164" s="84">
        <f t="shared" si="42"/>
        <v>16500</v>
      </c>
      <c r="M164" s="81">
        <f t="shared" si="43"/>
        <v>1999</v>
      </c>
      <c r="N164" s="84">
        <f t="shared" si="44"/>
        <v>29985</v>
      </c>
    </row>
    <row r="165" spans="1:14" x14ac:dyDescent="0.3">
      <c r="A165" s="68" t="s">
        <v>26</v>
      </c>
      <c r="B165" s="120">
        <v>30</v>
      </c>
      <c r="C165" s="81">
        <f>+C27+C42+C57+C11+C72</f>
        <v>641</v>
      </c>
      <c r="D165" s="62">
        <f t="shared" si="38"/>
        <v>19230</v>
      </c>
      <c r="E165" s="81">
        <f>+E27+E42+E57+E11+E72</f>
        <v>132</v>
      </c>
      <c r="F165" s="84">
        <f t="shared" si="39"/>
        <v>3960</v>
      </c>
      <c r="G165" s="81">
        <f>+G27+G42+G57+G11+G72</f>
        <v>104</v>
      </c>
      <c r="H165" s="62">
        <f t="shared" si="40"/>
        <v>3120</v>
      </c>
      <c r="I165" s="81">
        <f>+I27+I42+I57+I11+I72</f>
        <v>22</v>
      </c>
      <c r="J165" s="62">
        <f t="shared" si="41"/>
        <v>660</v>
      </c>
      <c r="K165" s="81">
        <f>+K27+K42+K57+K11+K72</f>
        <v>1100</v>
      </c>
      <c r="L165" s="84">
        <f t="shared" si="42"/>
        <v>33000</v>
      </c>
      <c r="M165" s="81">
        <f t="shared" si="43"/>
        <v>1999</v>
      </c>
      <c r="N165" s="84">
        <f t="shared" si="44"/>
        <v>59970</v>
      </c>
    </row>
    <row r="166" spans="1:14" x14ac:dyDescent="0.3">
      <c r="A166" s="68" t="s">
        <v>27</v>
      </c>
      <c r="B166" s="120">
        <v>10</v>
      </c>
      <c r="C166" s="81">
        <f>+C12+C25+C39+C54+C69+C131+C140</f>
        <v>1415</v>
      </c>
      <c r="D166" s="62">
        <f t="shared" si="38"/>
        <v>14150</v>
      </c>
      <c r="E166" s="81">
        <f>+E12+E25+E39+E54+E69+E131+E140</f>
        <v>282</v>
      </c>
      <c r="F166" s="84">
        <f t="shared" si="39"/>
        <v>2820</v>
      </c>
      <c r="G166" s="81">
        <f>+G12+G25+G39+G54+G69+G131+G140</f>
        <v>222</v>
      </c>
      <c r="H166" s="62">
        <f t="shared" si="40"/>
        <v>2220</v>
      </c>
      <c r="I166" s="81">
        <f>+I12+I25+I39+I54+I69+I131+I140</f>
        <v>44</v>
      </c>
      <c r="J166" s="62">
        <f t="shared" si="41"/>
        <v>440</v>
      </c>
      <c r="K166" s="81">
        <f>+K12+K25+K39+K54+K69+K131+K140</f>
        <v>2200</v>
      </c>
      <c r="L166" s="84">
        <f t="shared" si="42"/>
        <v>22000</v>
      </c>
      <c r="M166" s="81">
        <f t="shared" si="43"/>
        <v>4163</v>
      </c>
      <c r="N166" s="84">
        <f t="shared" si="44"/>
        <v>41630</v>
      </c>
    </row>
    <row r="167" spans="1:14" x14ac:dyDescent="0.3">
      <c r="A167" s="68" t="s">
        <v>28</v>
      </c>
      <c r="B167" s="120">
        <v>10</v>
      </c>
      <c r="C167" s="81">
        <f>+C26+C13+C41+C56+C71</f>
        <v>641</v>
      </c>
      <c r="D167" s="62">
        <f t="shared" si="38"/>
        <v>6410</v>
      </c>
      <c r="E167" s="81">
        <f>+E26+E13+E41+E56+E71</f>
        <v>132</v>
      </c>
      <c r="F167" s="84">
        <f t="shared" si="39"/>
        <v>1320</v>
      </c>
      <c r="G167" s="81">
        <f>+G26+G13+G41+G56+G71</f>
        <v>104</v>
      </c>
      <c r="H167" s="62">
        <f t="shared" si="40"/>
        <v>1040</v>
      </c>
      <c r="I167" s="81">
        <f>+I26+I13+I41+I56+I71</f>
        <v>22</v>
      </c>
      <c r="J167" s="62">
        <f t="shared" si="41"/>
        <v>220</v>
      </c>
      <c r="K167" s="81">
        <f>+K26+K13+K41+K56+K71</f>
        <v>1100</v>
      </c>
      <c r="L167" s="84">
        <f t="shared" si="42"/>
        <v>11000</v>
      </c>
      <c r="M167" s="81">
        <f t="shared" si="43"/>
        <v>1999</v>
      </c>
      <c r="N167" s="84">
        <f t="shared" si="44"/>
        <v>19990</v>
      </c>
    </row>
    <row r="168" spans="1:14" x14ac:dyDescent="0.3">
      <c r="A168" s="68" t="s">
        <v>36</v>
      </c>
      <c r="B168" s="120">
        <v>10</v>
      </c>
      <c r="C168" s="81">
        <f>+C40+C55+C70+C81+C89+C98+C106+C114+C123+C133+C142</f>
        <v>2606</v>
      </c>
      <c r="D168" s="62">
        <f t="shared" si="38"/>
        <v>26060</v>
      </c>
      <c r="E168" s="81">
        <f>+E40+E55+E70+E81+E89+E98+E106+E114+E123+E133+E142</f>
        <v>540</v>
      </c>
      <c r="F168" s="84">
        <f t="shared" si="39"/>
        <v>5400</v>
      </c>
      <c r="G168" s="81">
        <f>+G40+G55+G70+G81+G89+G98+G106+G114+G123+G133+G142</f>
        <v>342</v>
      </c>
      <c r="H168" s="62">
        <f t="shared" si="40"/>
        <v>3420</v>
      </c>
      <c r="I168" s="81">
        <f>+I40+I55+I70+I81+I89+I98+I106+I114+I123+I133+I142</f>
        <v>40</v>
      </c>
      <c r="J168" s="62">
        <f t="shared" si="41"/>
        <v>400</v>
      </c>
      <c r="K168" s="81">
        <f>+K40+K55+K70+K81+K89+K98+K106+K114+K123+K133+K142</f>
        <v>0</v>
      </c>
      <c r="L168" s="84">
        <f t="shared" si="42"/>
        <v>0</v>
      </c>
      <c r="M168" s="81">
        <f t="shared" si="43"/>
        <v>3528</v>
      </c>
      <c r="N168" s="84">
        <f t="shared" si="44"/>
        <v>35280</v>
      </c>
    </row>
    <row r="169" spans="1:14" x14ac:dyDescent="0.3">
      <c r="A169" s="68" t="s">
        <v>42</v>
      </c>
      <c r="B169" s="120">
        <v>120</v>
      </c>
      <c r="C169" s="81">
        <f>+C82+C90+C99+C107+C115+C124</f>
        <v>698</v>
      </c>
      <c r="D169" s="62">
        <f t="shared" si="38"/>
        <v>83760</v>
      </c>
      <c r="E169" s="81">
        <f>+E82+E90+E99+E107+E115+E124</f>
        <v>145</v>
      </c>
      <c r="F169" s="84">
        <f t="shared" si="39"/>
        <v>17400</v>
      </c>
      <c r="G169" s="81">
        <f>+G82+G90+G99+G107+G115+G124</f>
        <v>83</v>
      </c>
      <c r="H169" s="62">
        <f t="shared" si="40"/>
        <v>9960</v>
      </c>
      <c r="I169" s="81">
        <f>+I82+I90+I99+I107+I115+I124</f>
        <v>4</v>
      </c>
      <c r="J169" s="62">
        <f t="shared" si="41"/>
        <v>480</v>
      </c>
      <c r="K169" s="81">
        <f>+K82+K90+K99+K107+K115+K124</f>
        <v>0</v>
      </c>
      <c r="L169" s="84">
        <f t="shared" si="42"/>
        <v>0</v>
      </c>
      <c r="M169" s="81">
        <f t="shared" si="43"/>
        <v>930</v>
      </c>
      <c r="N169" s="84">
        <f t="shared" si="44"/>
        <v>111600</v>
      </c>
    </row>
    <row r="170" spans="1:14" x14ac:dyDescent="0.3">
      <c r="A170" s="68" t="s">
        <v>62</v>
      </c>
      <c r="B170" s="120">
        <v>400</v>
      </c>
      <c r="C170" s="81">
        <f>+C15</f>
        <v>0</v>
      </c>
      <c r="D170" s="62">
        <f t="shared" si="38"/>
        <v>0</v>
      </c>
      <c r="E170" s="81">
        <f>+E15</f>
        <v>0</v>
      </c>
      <c r="F170" s="84">
        <f t="shared" si="39"/>
        <v>0</v>
      </c>
      <c r="G170" s="81">
        <f>+G15</f>
        <v>0</v>
      </c>
      <c r="H170" s="62">
        <f t="shared" si="40"/>
        <v>0</v>
      </c>
      <c r="I170" s="81">
        <f>+I15</f>
        <v>0</v>
      </c>
      <c r="J170" s="62">
        <f t="shared" si="41"/>
        <v>0</v>
      </c>
      <c r="K170" s="81">
        <f>+K15</f>
        <v>1100</v>
      </c>
      <c r="L170" s="84">
        <f t="shared" si="42"/>
        <v>440000</v>
      </c>
      <c r="M170" s="81">
        <f t="shared" si="43"/>
        <v>1100</v>
      </c>
      <c r="N170" s="84">
        <f t="shared" si="44"/>
        <v>440000</v>
      </c>
    </row>
    <row r="171" spans="1:14" x14ac:dyDescent="0.3">
      <c r="A171" s="68" t="s">
        <v>63</v>
      </c>
      <c r="B171" s="120">
        <v>400</v>
      </c>
      <c r="C171" s="81">
        <f>+C30</f>
        <v>169</v>
      </c>
      <c r="D171" s="62">
        <f t="shared" si="38"/>
        <v>67600</v>
      </c>
      <c r="E171" s="81">
        <f>+E30</f>
        <v>25</v>
      </c>
      <c r="F171" s="84">
        <f t="shared" si="39"/>
        <v>10000</v>
      </c>
      <c r="G171" s="81">
        <f>+G30</f>
        <v>30</v>
      </c>
      <c r="H171" s="62">
        <f t="shared" si="40"/>
        <v>12000</v>
      </c>
      <c r="I171" s="81">
        <f>+I30</f>
        <v>6</v>
      </c>
      <c r="J171" s="62">
        <f t="shared" si="41"/>
        <v>2400</v>
      </c>
      <c r="K171" s="81">
        <f>+K30</f>
        <v>0</v>
      </c>
      <c r="L171" s="84">
        <f t="shared" si="42"/>
        <v>0</v>
      </c>
      <c r="M171" s="81">
        <f t="shared" si="43"/>
        <v>230</v>
      </c>
      <c r="N171" s="84">
        <f t="shared" si="44"/>
        <v>92000</v>
      </c>
    </row>
    <row r="172" spans="1:14" x14ac:dyDescent="0.3">
      <c r="A172" s="68" t="s">
        <v>64</v>
      </c>
      <c r="B172" s="120">
        <v>400</v>
      </c>
      <c r="C172" s="81">
        <f>+C45</f>
        <v>163</v>
      </c>
      <c r="D172" s="62">
        <f t="shared" si="38"/>
        <v>65200</v>
      </c>
      <c r="E172" s="81">
        <f>+E45</f>
        <v>34</v>
      </c>
      <c r="F172" s="84">
        <f t="shared" si="39"/>
        <v>13600</v>
      </c>
      <c r="G172" s="81">
        <f>+G45</f>
        <v>28</v>
      </c>
      <c r="H172" s="62">
        <f t="shared" si="40"/>
        <v>11200</v>
      </c>
      <c r="I172" s="81">
        <f>+I45</f>
        <v>6</v>
      </c>
      <c r="J172" s="62">
        <f t="shared" si="41"/>
        <v>2400</v>
      </c>
      <c r="K172" s="81">
        <f>+K45</f>
        <v>0</v>
      </c>
      <c r="L172" s="84">
        <f t="shared" si="42"/>
        <v>0</v>
      </c>
      <c r="M172" s="81">
        <f t="shared" si="43"/>
        <v>231</v>
      </c>
      <c r="N172" s="84">
        <f t="shared" si="44"/>
        <v>92400</v>
      </c>
    </row>
    <row r="173" spans="1:14" x14ac:dyDescent="0.3">
      <c r="A173" s="68" t="s">
        <v>65</v>
      </c>
      <c r="B173" s="120">
        <v>500</v>
      </c>
      <c r="C173" s="81">
        <f>+C60</f>
        <v>142</v>
      </c>
      <c r="D173" s="62">
        <f t="shared" si="38"/>
        <v>71000</v>
      </c>
      <c r="E173" s="81">
        <f>+E60</f>
        <v>34</v>
      </c>
      <c r="F173" s="84">
        <f t="shared" si="39"/>
        <v>17000</v>
      </c>
      <c r="G173" s="81">
        <f>+G60</f>
        <v>11</v>
      </c>
      <c r="H173" s="62">
        <f t="shared" si="40"/>
        <v>5500</v>
      </c>
      <c r="I173" s="81">
        <f>+I60</f>
        <v>4</v>
      </c>
      <c r="J173" s="62">
        <f t="shared" si="41"/>
        <v>2000</v>
      </c>
      <c r="K173" s="81">
        <f>+K60</f>
        <v>0</v>
      </c>
      <c r="L173" s="84">
        <f t="shared" si="42"/>
        <v>0</v>
      </c>
      <c r="M173" s="81">
        <f t="shared" si="43"/>
        <v>191</v>
      </c>
      <c r="N173" s="84">
        <f t="shared" si="44"/>
        <v>95500</v>
      </c>
    </row>
    <row r="174" spans="1:14" x14ac:dyDescent="0.3">
      <c r="A174" s="68" t="s">
        <v>66</v>
      </c>
      <c r="B174" s="120">
        <v>500</v>
      </c>
      <c r="C174" s="81">
        <f>+C75</f>
        <v>167</v>
      </c>
      <c r="D174" s="62">
        <f t="shared" si="38"/>
        <v>83500</v>
      </c>
      <c r="E174" s="81">
        <f>+E75</f>
        <v>39</v>
      </c>
      <c r="F174" s="84">
        <f t="shared" si="39"/>
        <v>19500</v>
      </c>
      <c r="G174" s="81">
        <f>+G75</f>
        <v>35</v>
      </c>
      <c r="H174" s="62">
        <f t="shared" si="40"/>
        <v>17500</v>
      </c>
      <c r="I174" s="81">
        <f>+I75</f>
        <v>6</v>
      </c>
      <c r="J174" s="62">
        <f t="shared" si="41"/>
        <v>3000</v>
      </c>
      <c r="K174" s="81">
        <f>+K75</f>
        <v>0</v>
      </c>
      <c r="L174" s="84">
        <f t="shared" si="42"/>
        <v>0</v>
      </c>
      <c r="M174" s="81">
        <f t="shared" si="43"/>
        <v>247</v>
      </c>
      <c r="N174" s="84">
        <f t="shared" si="44"/>
        <v>123500</v>
      </c>
    </row>
    <row r="175" spans="1:14" x14ac:dyDescent="0.3">
      <c r="A175" s="68" t="s">
        <v>67</v>
      </c>
      <c r="B175" s="120">
        <v>550</v>
      </c>
      <c r="C175" s="81">
        <f>+C83</f>
        <v>171</v>
      </c>
      <c r="D175" s="62">
        <f t="shared" si="38"/>
        <v>94050</v>
      </c>
      <c r="E175" s="81">
        <f>+E83</f>
        <v>32</v>
      </c>
      <c r="F175" s="84">
        <f t="shared" si="39"/>
        <v>17600</v>
      </c>
      <c r="G175" s="81">
        <f>+G83</f>
        <v>17</v>
      </c>
      <c r="H175" s="62">
        <f t="shared" si="40"/>
        <v>9350</v>
      </c>
      <c r="I175" s="81">
        <f>+I83</f>
        <v>4</v>
      </c>
      <c r="J175" s="62">
        <f t="shared" si="41"/>
        <v>2200</v>
      </c>
      <c r="K175" s="81">
        <f>+K83</f>
        <v>0</v>
      </c>
      <c r="L175" s="84">
        <f t="shared" si="42"/>
        <v>0</v>
      </c>
      <c r="M175" s="81">
        <f t="shared" si="43"/>
        <v>224</v>
      </c>
      <c r="N175" s="84">
        <f t="shared" si="44"/>
        <v>123200</v>
      </c>
    </row>
    <row r="176" spans="1:14" x14ac:dyDescent="0.3">
      <c r="A176" s="68" t="s">
        <v>68</v>
      </c>
      <c r="B176" s="120">
        <v>550</v>
      </c>
      <c r="C176" s="81">
        <f>+C91</f>
        <v>122</v>
      </c>
      <c r="D176" s="62">
        <f t="shared" si="38"/>
        <v>67100</v>
      </c>
      <c r="E176" s="81">
        <f>+E91</f>
        <v>8</v>
      </c>
      <c r="F176" s="84">
        <f t="shared" si="39"/>
        <v>4400</v>
      </c>
      <c r="G176" s="81">
        <f>+G91</f>
        <v>18</v>
      </c>
      <c r="H176" s="62">
        <f t="shared" si="40"/>
        <v>9900</v>
      </c>
      <c r="I176" s="81">
        <f>+I91</f>
        <v>0</v>
      </c>
      <c r="J176" s="62">
        <f t="shared" si="41"/>
        <v>0</v>
      </c>
      <c r="K176" s="81">
        <f>+K91</f>
        <v>0</v>
      </c>
      <c r="L176" s="84">
        <f t="shared" si="42"/>
        <v>0</v>
      </c>
      <c r="M176" s="81">
        <f t="shared" si="43"/>
        <v>148</v>
      </c>
      <c r="N176" s="84">
        <f t="shared" si="44"/>
        <v>81400</v>
      </c>
    </row>
    <row r="177" spans="1:14" x14ac:dyDescent="0.3">
      <c r="A177" s="68" t="s">
        <v>69</v>
      </c>
      <c r="B177" s="120">
        <v>550</v>
      </c>
      <c r="C177" s="81">
        <f>+C100</f>
        <v>107</v>
      </c>
      <c r="D177" s="62">
        <f t="shared" si="38"/>
        <v>58850</v>
      </c>
      <c r="E177" s="81">
        <f>+E100</f>
        <v>42</v>
      </c>
      <c r="F177" s="84">
        <f t="shared" si="39"/>
        <v>23100</v>
      </c>
      <c r="G177" s="81">
        <f>+G100</f>
        <v>20</v>
      </c>
      <c r="H177" s="62">
        <f t="shared" si="40"/>
        <v>11000</v>
      </c>
      <c r="I177" s="81">
        <f>+I100</f>
        <v>0</v>
      </c>
      <c r="J177" s="62">
        <f t="shared" si="41"/>
        <v>0</v>
      </c>
      <c r="K177" s="81">
        <f>+K100</f>
        <v>0</v>
      </c>
      <c r="L177" s="84">
        <f t="shared" si="42"/>
        <v>0</v>
      </c>
      <c r="M177" s="81">
        <f t="shared" si="43"/>
        <v>169</v>
      </c>
      <c r="N177" s="84">
        <f t="shared" si="44"/>
        <v>92950</v>
      </c>
    </row>
    <row r="178" spans="1:14" x14ac:dyDescent="0.3">
      <c r="A178" s="68" t="s">
        <v>70</v>
      </c>
      <c r="B178" s="120">
        <v>550</v>
      </c>
      <c r="C178" s="81">
        <f>+C108</f>
        <v>93</v>
      </c>
      <c r="D178" s="62">
        <f t="shared" si="38"/>
        <v>51150</v>
      </c>
      <c r="E178" s="81">
        <f>+E108</f>
        <v>42</v>
      </c>
      <c r="F178" s="84">
        <f t="shared" si="39"/>
        <v>23100</v>
      </c>
      <c r="G178" s="81">
        <f>+G108</f>
        <v>14</v>
      </c>
      <c r="H178" s="62">
        <f t="shared" si="40"/>
        <v>7700</v>
      </c>
      <c r="I178" s="81">
        <f>+I108</f>
        <v>0</v>
      </c>
      <c r="J178" s="62">
        <f t="shared" si="41"/>
        <v>0</v>
      </c>
      <c r="K178" s="81">
        <f>+K108</f>
        <v>0</v>
      </c>
      <c r="L178" s="84">
        <f t="shared" si="42"/>
        <v>0</v>
      </c>
      <c r="M178" s="81">
        <f t="shared" si="43"/>
        <v>149</v>
      </c>
      <c r="N178" s="84">
        <f t="shared" si="44"/>
        <v>81950</v>
      </c>
    </row>
    <row r="179" spans="1:14" x14ac:dyDescent="0.3">
      <c r="A179" s="68" t="s">
        <v>71</v>
      </c>
      <c r="B179" s="120">
        <v>650</v>
      </c>
      <c r="C179" s="81">
        <f>+C116</f>
        <v>113</v>
      </c>
      <c r="D179" s="62">
        <f t="shared" si="38"/>
        <v>73450</v>
      </c>
      <c r="E179" s="81">
        <f>+E116</f>
        <v>11</v>
      </c>
      <c r="F179" s="84">
        <f t="shared" si="39"/>
        <v>7150</v>
      </c>
      <c r="G179" s="81">
        <f>+G116</f>
        <v>10</v>
      </c>
      <c r="H179" s="62">
        <f t="shared" si="40"/>
        <v>6500</v>
      </c>
      <c r="I179" s="81">
        <f>+I116</f>
        <v>0</v>
      </c>
      <c r="J179" s="62">
        <f t="shared" si="41"/>
        <v>0</v>
      </c>
      <c r="K179" s="81">
        <f>+K116</f>
        <v>0</v>
      </c>
      <c r="L179" s="84">
        <f t="shared" si="42"/>
        <v>0</v>
      </c>
      <c r="M179" s="81">
        <f t="shared" si="43"/>
        <v>134</v>
      </c>
      <c r="N179" s="84">
        <f t="shared" si="44"/>
        <v>87100</v>
      </c>
    </row>
    <row r="180" spans="1:14" x14ac:dyDescent="0.3">
      <c r="A180" s="68" t="s">
        <v>72</v>
      </c>
      <c r="B180" s="120">
        <v>650</v>
      </c>
      <c r="C180" s="81">
        <f>+C125</f>
        <v>92</v>
      </c>
      <c r="D180" s="62">
        <f t="shared" si="38"/>
        <v>59800</v>
      </c>
      <c r="E180" s="81">
        <f>+E125</f>
        <v>10</v>
      </c>
      <c r="F180" s="84">
        <f t="shared" si="39"/>
        <v>6500</v>
      </c>
      <c r="G180" s="81">
        <f>+G125</f>
        <v>4</v>
      </c>
      <c r="H180" s="62">
        <f t="shared" si="40"/>
        <v>2600</v>
      </c>
      <c r="I180" s="81">
        <f>+I125</f>
        <v>0</v>
      </c>
      <c r="J180" s="62">
        <f t="shared" si="41"/>
        <v>0</v>
      </c>
      <c r="K180" s="81">
        <f>+K125</f>
        <v>0</v>
      </c>
      <c r="L180" s="84">
        <f t="shared" si="42"/>
        <v>0</v>
      </c>
      <c r="M180" s="81">
        <f t="shared" si="43"/>
        <v>106</v>
      </c>
      <c r="N180" s="84">
        <f t="shared" si="44"/>
        <v>68900</v>
      </c>
    </row>
    <row r="181" spans="1:14" x14ac:dyDescent="0.3">
      <c r="A181" s="68" t="s">
        <v>73</v>
      </c>
      <c r="B181" s="120">
        <v>650</v>
      </c>
      <c r="C181" s="81">
        <f>+C134</f>
        <v>88</v>
      </c>
      <c r="D181" s="62">
        <f t="shared" si="38"/>
        <v>57200</v>
      </c>
      <c r="E181" s="81">
        <f>+E134</f>
        <v>14</v>
      </c>
      <c r="F181" s="84">
        <f t="shared" si="39"/>
        <v>9100</v>
      </c>
      <c r="G181" s="81">
        <f>+G134</f>
        <v>14</v>
      </c>
      <c r="H181" s="62">
        <f t="shared" si="40"/>
        <v>9100</v>
      </c>
      <c r="I181" s="81">
        <f>+I134</f>
        <v>0</v>
      </c>
      <c r="J181" s="62">
        <f t="shared" si="41"/>
        <v>0</v>
      </c>
      <c r="K181" s="81">
        <f>+K134</f>
        <v>0</v>
      </c>
      <c r="L181" s="84">
        <f t="shared" si="42"/>
        <v>0</v>
      </c>
      <c r="M181" s="81">
        <f t="shared" si="43"/>
        <v>116</v>
      </c>
      <c r="N181" s="84">
        <f t="shared" si="44"/>
        <v>75400</v>
      </c>
    </row>
    <row r="182" spans="1:14" x14ac:dyDescent="0.3">
      <c r="A182" s="68" t="s">
        <v>74</v>
      </c>
      <c r="B182" s="120">
        <v>650</v>
      </c>
      <c r="C182" s="81">
        <f>+C143</f>
        <v>45</v>
      </c>
      <c r="D182" s="62">
        <f t="shared" si="38"/>
        <v>29250</v>
      </c>
      <c r="E182" s="81">
        <f>+E143</f>
        <v>4</v>
      </c>
      <c r="F182" s="84">
        <f t="shared" si="39"/>
        <v>2600</v>
      </c>
      <c r="G182" s="81">
        <f>+G143</f>
        <v>0</v>
      </c>
      <c r="H182" s="62">
        <f t="shared" si="40"/>
        <v>0</v>
      </c>
      <c r="I182" s="81">
        <f>+I143</f>
        <v>0</v>
      </c>
      <c r="J182" s="62">
        <f t="shared" si="41"/>
        <v>0</v>
      </c>
      <c r="K182" s="81">
        <f>+K143</f>
        <v>0</v>
      </c>
      <c r="L182" s="84">
        <f t="shared" si="42"/>
        <v>0</v>
      </c>
      <c r="M182" s="81">
        <f t="shared" si="43"/>
        <v>49</v>
      </c>
      <c r="N182" s="84">
        <f t="shared" si="44"/>
        <v>31850</v>
      </c>
    </row>
    <row r="183" spans="1:14" x14ac:dyDescent="0.3">
      <c r="B183" s="82"/>
      <c r="C183" s="62"/>
      <c r="D183" s="57"/>
      <c r="E183" s="90"/>
      <c r="F183"/>
      <c r="G183" s="90"/>
      <c r="H183"/>
      <c r="I183" s="90"/>
      <c r="J183"/>
    </row>
    <row r="184" spans="1:14" ht="19.5" thickBot="1" x14ac:dyDescent="0.35">
      <c r="A184" s="97" t="s">
        <v>80</v>
      </c>
      <c r="B184" s="82"/>
      <c r="C184" s="62"/>
      <c r="D184" s="83">
        <f>SUM(D148:D183)</f>
        <v>1653665</v>
      </c>
      <c r="F184" s="83">
        <f>SUM(F148:F183)</f>
        <v>326290</v>
      </c>
      <c r="G184" s="87"/>
      <c r="H184" s="83">
        <f>SUM(H148:H183)</f>
        <v>217950</v>
      </c>
      <c r="I184" s="87"/>
      <c r="J184" s="83">
        <f>SUM(J148:J183)</f>
        <v>25670</v>
      </c>
      <c r="L184" s="83">
        <f>SUM(L148:L183)</f>
        <v>951500</v>
      </c>
      <c r="N184" s="83">
        <f>SUM(N148:N183)</f>
        <v>3175075</v>
      </c>
    </row>
    <row r="185" spans="1:14" ht="19.5" thickTop="1" x14ac:dyDescent="0.3">
      <c r="B185" s="82"/>
      <c r="C185" s="62"/>
      <c r="D185" s="57"/>
      <c r="F185"/>
      <c r="H185"/>
      <c r="J185"/>
    </row>
    <row r="186" spans="1:14" x14ac:dyDescent="0.3">
      <c r="A186" s="97" t="s">
        <v>81</v>
      </c>
      <c r="J186" s="62"/>
    </row>
    <row r="187" spans="1:14" x14ac:dyDescent="0.3">
      <c r="A187" s="97" t="s">
        <v>129</v>
      </c>
      <c r="C187" s="117">
        <f>+C2+C17+C32+C47+C62</f>
        <v>641</v>
      </c>
      <c r="D187" s="62">
        <f>+C187*800</f>
        <v>512800</v>
      </c>
      <c r="E187" s="117">
        <f>+E2+E17+E32+E47+E62</f>
        <v>132</v>
      </c>
      <c r="F187" s="62">
        <f>+E187*800</f>
        <v>105600</v>
      </c>
      <c r="G187" s="117">
        <f>+G2+G17+G32+G47+G62</f>
        <v>104</v>
      </c>
      <c r="H187" s="62">
        <f>+G187*800</f>
        <v>83200</v>
      </c>
      <c r="I187" s="117">
        <f>+I2+I17+I32+I47+I62</f>
        <v>22</v>
      </c>
      <c r="J187" s="62">
        <f>+I187*800</f>
        <v>17600</v>
      </c>
      <c r="K187">
        <v>0</v>
      </c>
      <c r="L187" s="62">
        <f>+K187*800</f>
        <v>0</v>
      </c>
      <c r="M187" s="90">
        <f t="shared" ref="M187:N188" si="45">+C187+E187+G187+I187+K187</f>
        <v>899</v>
      </c>
      <c r="N187" s="84">
        <f t="shared" si="45"/>
        <v>719200</v>
      </c>
    </row>
    <row r="188" spans="1:14" x14ac:dyDescent="0.3">
      <c r="A188" s="97" t="s">
        <v>83</v>
      </c>
      <c r="C188" s="117">
        <f>+C77+C85+C94+C102+C110+C119+C127+C136</f>
        <v>831</v>
      </c>
      <c r="D188" s="62">
        <f>+C188*1000</f>
        <v>831000</v>
      </c>
      <c r="E188" s="117">
        <f>+E77+E85+E94+E102+E110+E119+E127+E136</f>
        <v>163</v>
      </c>
      <c r="F188" s="62">
        <f>+E188*1000</f>
        <v>163000</v>
      </c>
      <c r="G188" s="117">
        <f>+G77+G85+G94+G102+G110+G119+G127+G136</f>
        <v>97</v>
      </c>
      <c r="H188" s="62">
        <f>+G188*1000</f>
        <v>97000</v>
      </c>
      <c r="I188" s="117">
        <f>+I77+I85+I94+I102+I110+I119+I127+I136</f>
        <v>4</v>
      </c>
      <c r="J188" s="62">
        <f>+I188*1000</f>
        <v>4000</v>
      </c>
      <c r="K188">
        <v>0</v>
      </c>
      <c r="L188" s="62">
        <f>+K188*1000</f>
        <v>0</v>
      </c>
      <c r="M188" s="90">
        <f t="shared" si="45"/>
        <v>1095</v>
      </c>
      <c r="N188" s="84">
        <f t="shared" si="45"/>
        <v>1095000</v>
      </c>
    </row>
    <row r="189" spans="1:14" ht="19.5" thickBot="1" x14ac:dyDescent="0.35">
      <c r="A189" s="97"/>
      <c r="C189" s="118">
        <f t="shared" ref="C189:N189" si="46">SUM(C187:C188)</f>
        <v>1472</v>
      </c>
      <c r="D189" s="114">
        <f t="shared" si="46"/>
        <v>1343800</v>
      </c>
      <c r="E189" s="118">
        <f t="shared" si="46"/>
        <v>295</v>
      </c>
      <c r="F189" s="114">
        <f t="shared" si="46"/>
        <v>268600</v>
      </c>
      <c r="G189" s="118">
        <f t="shared" si="46"/>
        <v>201</v>
      </c>
      <c r="H189" s="114">
        <f t="shared" si="46"/>
        <v>180200</v>
      </c>
      <c r="I189" s="118">
        <f t="shared" si="46"/>
        <v>26</v>
      </c>
      <c r="J189" s="114">
        <f t="shared" si="46"/>
        <v>21600</v>
      </c>
      <c r="K189" s="118">
        <f t="shared" si="46"/>
        <v>0</v>
      </c>
      <c r="L189" s="114">
        <f t="shared" si="46"/>
        <v>0</v>
      </c>
      <c r="M189" s="116">
        <f t="shared" si="46"/>
        <v>1994</v>
      </c>
      <c r="N189" s="114">
        <f t="shared" si="46"/>
        <v>1814200</v>
      </c>
    </row>
    <row r="190" spans="1:14" ht="19.5" thickTop="1" x14ac:dyDescent="0.3">
      <c r="F190" s="62"/>
      <c r="H190" s="62"/>
      <c r="J190" s="62"/>
      <c r="L190" s="62"/>
      <c r="N190" s="62"/>
    </row>
    <row r="191" spans="1:14" ht="19.5" thickBot="1" x14ac:dyDescent="0.35">
      <c r="A191" s="97" t="s">
        <v>82</v>
      </c>
      <c r="D191" s="115">
        <f>+D184+D189</f>
        <v>2997465</v>
      </c>
      <c r="F191" s="115">
        <f>+F184+F189</f>
        <v>594890</v>
      </c>
      <c r="H191" s="115">
        <f>+H184+H189</f>
        <v>398150</v>
      </c>
      <c r="J191" s="115">
        <f>+J184+J189</f>
        <v>47270</v>
      </c>
      <c r="L191" s="115">
        <f>+L184+L189</f>
        <v>951500</v>
      </c>
      <c r="N191" s="115">
        <f>+N184+N189</f>
        <v>4989275</v>
      </c>
    </row>
    <row r="192" spans="1:14" ht="19.5" thickTop="1" x14ac:dyDescent="0.3">
      <c r="F192" s="62"/>
      <c r="H192" s="62"/>
      <c r="J192" s="62"/>
      <c r="L192" s="62"/>
      <c r="N192" s="62"/>
    </row>
    <row r="193" spans="14:14" x14ac:dyDescent="0.3">
      <c r="N193" s="119">
        <f>+Budget!P45-'Grade-wise items'!N191</f>
        <v>0</v>
      </c>
    </row>
    <row r="194" spans="14:14" x14ac:dyDescent="0.3">
      <c r="N194" s="119"/>
    </row>
  </sheetData>
  <mergeCells count="6">
    <mergeCell ref="M1:N1"/>
    <mergeCell ref="C1:D1"/>
    <mergeCell ref="E1:F1"/>
    <mergeCell ref="K1:L1"/>
    <mergeCell ref="G1:H1"/>
    <mergeCell ref="I1:J1"/>
  </mergeCells>
  <pageMargins left="0.7" right="0.7" top="0.75" bottom="0.75" header="0.3" footer="0.3"/>
  <pageSetup orientation="portrait" verticalDpi="0" r:id="rId1"/>
  <ignoredErrors>
    <ignoredError sqref="D166:D182 D148:D156 F148 H148 J148 F149:F150 D162:D165 D157:D161 F151:F182 H151:H182 J151:J182 D187:H188 H149:H150 J149:J1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</vt:lpstr>
      <vt:lpstr>Cost per child</vt:lpstr>
      <vt:lpstr>Grade-wise items</vt:lpstr>
      <vt:lpstr>Budget!Print_Titles</vt:lpstr>
      <vt:lpstr>'Cost per child'!Print_Titles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2020-07-15T09:28:36Z</cp:lastPrinted>
  <dcterms:created xsi:type="dcterms:W3CDTF">2018-03-25T14:33:49Z</dcterms:created>
  <dcterms:modified xsi:type="dcterms:W3CDTF">2020-08-17T15:45:01Z</dcterms:modified>
</cp:coreProperties>
</file>