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ffice123\Desktop\"/>
    </mc:Choice>
  </mc:AlternateContent>
  <xr:revisionPtr revIDLastSave="0" documentId="8_{D8143301-246A-4640-9028-8AE067EDD112}" xr6:coauthVersionLast="34" xr6:coauthVersionMax="34" xr10:uidLastSave="{00000000-0000-0000-0000-000000000000}"/>
  <bookViews>
    <workbookView xWindow="0" yWindow="0" windowWidth="20490" windowHeight="7200" tabRatio="859" activeTab="4" xr2:uid="{00000000-000D-0000-FFFF-FFFF00000000}"/>
  </bookViews>
  <sheets>
    <sheet name="2018_2019 Proposed Stats" sheetId="4" r:id="rId1"/>
    <sheet name="Summary of projected costs" sheetId="11" r:id="rId2"/>
    <sheet name="Books &amp; stationery" sheetId="7" r:id="rId3"/>
    <sheet name="Feeding" sheetId="9" r:id="rId4"/>
    <sheet name="Staff Remuneration" sheetId="10" r:id="rId5"/>
  </sheets>
  <definedNames>
    <definedName name="_Toc348259450" localSheetId="0">'2018_2019 Proposed Stats'!#REF!</definedName>
    <definedName name="_Toc348259450" localSheetId="3">Feeding!#REF!</definedName>
    <definedName name="_Toc348259450" localSheetId="4">'Staff Remuneration'!#REF!</definedName>
    <definedName name="_xlnm.Print_Titles" localSheetId="0">'2018_2019 Proposed Stats'!$11:$11</definedName>
    <definedName name="_xlnm.Print_Titles" localSheetId="3">Feeding!$11:$11</definedName>
    <definedName name="_xlnm.Print_Titles" localSheetId="4">'Staff Remuneration'!$11:$11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7" l="1"/>
  <c r="E15" i="7"/>
  <c r="E14" i="7"/>
  <c r="A14" i="11"/>
  <c r="A15" i="11"/>
  <c r="A16" i="11"/>
  <c r="F12" i="9"/>
  <c r="H12" i="9"/>
  <c r="I12" i="9"/>
  <c r="J12" i="9"/>
  <c r="K12" i="9"/>
  <c r="F13" i="9"/>
  <c r="H13" i="9"/>
  <c r="I13" i="9"/>
  <c r="J13" i="9"/>
  <c r="K13" i="9"/>
  <c r="F14" i="9"/>
  <c r="H14" i="9"/>
  <c r="I14" i="9"/>
  <c r="J14" i="9"/>
  <c r="K14" i="9"/>
  <c r="K15" i="9"/>
  <c r="C15" i="11"/>
  <c r="G12" i="10"/>
  <c r="G13" i="10"/>
  <c r="G14" i="10"/>
  <c r="G15" i="10"/>
  <c r="G16" i="10"/>
  <c r="C16" i="11"/>
  <c r="E30" i="7"/>
  <c r="E31" i="7"/>
  <c r="E32" i="7"/>
  <c r="C14" i="11"/>
  <c r="E12" i="7"/>
  <c r="E13" i="7"/>
  <c r="E16" i="7"/>
  <c r="E17" i="7"/>
  <c r="E18" i="7"/>
  <c r="E19" i="7"/>
  <c r="E20" i="7"/>
  <c r="E21" i="7"/>
  <c r="E24" i="7"/>
  <c r="E25" i="7"/>
  <c r="E26" i="7"/>
  <c r="C13" i="11"/>
  <c r="C17" i="11"/>
  <c r="E16" i="10"/>
  <c r="I15" i="9"/>
  <c r="J15" i="9"/>
  <c r="D15" i="9"/>
  <c r="F15" i="9"/>
  <c r="G15" i="9"/>
  <c r="H15" i="9"/>
  <c r="E15" i="9"/>
  <c r="C4" i="7"/>
  <c r="C5" i="7"/>
  <c r="C6" i="7"/>
  <c r="G15" i="4"/>
  <c r="F13" i="4"/>
  <c r="F14" i="4"/>
  <c r="E15" i="4"/>
  <c r="D15" i="4"/>
  <c r="F15" i="4"/>
  <c r="F12" i="4"/>
</calcChain>
</file>

<file path=xl/sharedStrings.xml><?xml version="1.0" encoding="utf-8"?>
<sst xmlns="http://schemas.openxmlformats.org/spreadsheetml/2006/main" count="84" uniqueCount="65">
  <si>
    <t>S/N</t>
  </si>
  <si>
    <t>Zone</t>
  </si>
  <si>
    <t>No. of Students</t>
  </si>
  <si>
    <t>No. of Teachers</t>
  </si>
  <si>
    <t>East</t>
  </si>
  <si>
    <t>Central</t>
  </si>
  <si>
    <t>West</t>
  </si>
  <si>
    <t>No. of Centres</t>
  </si>
  <si>
    <t>TOTALS:</t>
  </si>
  <si>
    <t>Projected Figures</t>
  </si>
  <si>
    <t>I.</t>
  </si>
  <si>
    <t>No. of Students:</t>
  </si>
  <si>
    <t>No. of Volunteer Teachers (Math.):</t>
  </si>
  <si>
    <t>No. of Volunteer Teachers (English):</t>
  </si>
  <si>
    <t>No. of  Centre Coordinators &amp; Assistants:</t>
  </si>
  <si>
    <t>Total No. of Volunteers:</t>
  </si>
  <si>
    <t>No. of Coaching Centres:</t>
  </si>
  <si>
    <t>Regional Coordinator</t>
  </si>
  <si>
    <t>Zonal Coordinator</t>
  </si>
  <si>
    <t>Office Supervisor</t>
  </si>
  <si>
    <t>COST OF PRODUCTION OF MATERIALS</t>
  </si>
  <si>
    <t>=N=</t>
  </si>
  <si>
    <t>Students' Workbook (English):</t>
  </si>
  <si>
    <t>Students' Workbook (Math.):</t>
  </si>
  <si>
    <t>Teacher's Handbook (English):</t>
  </si>
  <si>
    <t>Teacher's Handbook (Math.):</t>
  </si>
  <si>
    <t>Consent Form:</t>
  </si>
  <si>
    <t>Assessment Test Question Paper (Math.):</t>
  </si>
  <si>
    <t>Assessment Test Question Paper (English):</t>
  </si>
  <si>
    <t>80 leaves branded notebook:</t>
  </si>
  <si>
    <t>Price per unit</t>
  </si>
  <si>
    <t>Extension</t>
  </si>
  <si>
    <t>Mock Exam paper (Math):</t>
  </si>
  <si>
    <t>Mock Exam paper (English):</t>
  </si>
  <si>
    <t>Mock Exam paper (Answer scripts):</t>
  </si>
  <si>
    <t>Logistics for delivery to Central Office:</t>
  </si>
  <si>
    <t>Logistics for moving to Coaching Centres:</t>
  </si>
  <si>
    <t>Staff Remuneration</t>
  </si>
  <si>
    <t>Assumptions:</t>
  </si>
  <si>
    <t>Cost of meals per Student:</t>
  </si>
  <si>
    <t>No. of Saturdays of Feeding (Start: Sat 27th Oct. 2018 to Sat 30th Mar. 2019):</t>
  </si>
  <si>
    <t>Cost of feeding (=N=)</t>
  </si>
  <si>
    <t>Total Cost of feeding (=N=)</t>
  </si>
  <si>
    <t>No. of Centre Heads &amp; Assistants</t>
  </si>
  <si>
    <t>Cost of meals per Teacher/Centre Head/Asst.:</t>
  </si>
  <si>
    <t>Feeding Costs</t>
  </si>
  <si>
    <t>Designation</t>
  </si>
  <si>
    <t>No. of Months</t>
  </si>
  <si>
    <t>Monthly Remuneration =N=</t>
  </si>
  <si>
    <t>No. of</t>
  </si>
  <si>
    <t>M&amp;E Officers</t>
  </si>
  <si>
    <t>Total Remuneration (=N=)</t>
  </si>
  <si>
    <t>Chalk &amp; W/Board Markers:</t>
  </si>
  <si>
    <t>Office Rent for 6 months:</t>
  </si>
  <si>
    <t>Fuel for generator for 6 months:</t>
  </si>
  <si>
    <t>TOTAL:</t>
  </si>
  <si>
    <t>Description</t>
  </si>
  <si>
    <t>Cost (=N=)</t>
  </si>
  <si>
    <t>OFFICE RUNNING COSTS:</t>
  </si>
  <si>
    <t>Office Consumables for 6 months:</t>
  </si>
  <si>
    <t>Production of Manuals, Q/Papers, etc.</t>
  </si>
  <si>
    <t>Office Running Expenses</t>
  </si>
  <si>
    <t>Feeding</t>
  </si>
  <si>
    <t>GRAND TOTAL:</t>
  </si>
  <si>
    <t>2019/2020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</si>
</sst>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mmmm\ d\,\ yyyy;@"/>
    <numFmt numFmtId="165" formatCode="_-* #,##0_-;\-* #,##0_-;_-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ndara"/>
    </font>
    <font>
      <b/>
      <sz val="20"/>
      <color theme="1"/>
      <name val="Candara"/>
    </font>
    <font>
      <sz val="14"/>
      <color theme="1"/>
      <name val="Candara"/>
    </font>
    <font>
      <b/>
      <sz val="14"/>
      <color theme="0"/>
      <name val="Candara"/>
    </font>
    <font>
      <b/>
      <sz val="18"/>
      <color theme="0"/>
      <name val="Candara"/>
    </font>
    <font>
      <sz val="18"/>
      <color theme="1"/>
      <name val="Candara"/>
    </font>
    <font>
      <b/>
      <sz val="18"/>
      <color theme="1"/>
      <name val="Candara"/>
    </font>
    <font>
      <b/>
      <sz val="22"/>
      <color theme="1"/>
      <name val="Candara"/>
    </font>
    <font>
      <sz val="12"/>
      <color theme="1"/>
      <name val="Candara"/>
    </font>
    <font>
      <b/>
      <sz val="14"/>
      <color theme="1"/>
      <name val="Candara"/>
    </font>
    <font>
      <b/>
      <u/>
      <sz val="14"/>
      <color theme="1"/>
      <name val="Candara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2" fillId="0" borderId="0" xfId="0" applyFont="1"/>
    <xf numFmtId="43" fontId="7" fillId="0" borderId="0" xfId="10" applyFont="1"/>
    <xf numFmtId="0" fontId="13" fillId="0" borderId="0" xfId="0" applyFont="1"/>
    <xf numFmtId="43" fontId="13" fillId="0" borderId="0" xfId="10" applyFont="1"/>
    <xf numFmtId="0" fontId="1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165" fontId="7" fillId="0" borderId="0" xfId="10" applyNumberFormat="1" applyFont="1"/>
    <xf numFmtId="165" fontId="14" fillId="0" borderId="0" xfId="10" applyNumberFormat="1" applyFont="1"/>
    <xf numFmtId="43" fontId="14" fillId="0" borderId="0" xfId="10" quotePrefix="1" applyFont="1" applyAlignment="1">
      <alignment horizontal="right"/>
    </xf>
    <xf numFmtId="43" fontId="7" fillId="0" borderId="0" xfId="10" applyFont="1" applyFill="1"/>
    <xf numFmtId="43" fontId="14" fillId="0" borderId="0" xfId="10" applyFont="1"/>
    <xf numFmtId="165" fontId="14" fillId="0" borderId="0" xfId="10" applyNumberFormat="1" applyFont="1" applyAlignment="1">
      <alignment horizontal="center"/>
    </xf>
    <xf numFmtId="43" fontId="14" fillId="0" borderId="0" xfId="10" applyFont="1" applyAlignment="1">
      <alignment horizontal="center"/>
    </xf>
    <xf numFmtId="165" fontId="11" fillId="0" borderId="4" xfId="0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center" vertical="center"/>
    </xf>
    <xf numFmtId="165" fontId="10" fillId="0" borderId="5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6" xfId="0" applyFont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6" fillId="0" borderId="0" xfId="0" applyFont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37">
    <cellStyle name="Comma" xfId="1" builtinId="3"/>
    <cellStyle name="Comma 2" xfId="10" xr:uid="{00000000-0005-0000-0000-000001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3</xdr:col>
      <xdr:colOff>888365</xdr:colOff>
      <xdr:row>5</xdr:row>
      <xdr:rowOff>43815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1396365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1865" cy="843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3</xdr:col>
      <xdr:colOff>888365</xdr:colOff>
      <xdr:row>5</xdr:row>
      <xdr:rowOff>43815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114300</xdr:rowOff>
    </xdr:from>
    <xdr:to>
      <xdr:col>2</xdr:col>
      <xdr:colOff>2336165</xdr:colOff>
      <xdr:row>5</xdr:row>
      <xdr:rowOff>43815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342900"/>
          <a:ext cx="2221865" cy="84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G15"/>
  <sheetViews>
    <sheetView topLeftCell="B10" workbookViewId="0">
      <selection activeCell="C7" sqref="C7"/>
    </sheetView>
  </sheetViews>
  <sheetFormatPr defaultColWidth="10.875" defaultRowHeight="18.75" x14ac:dyDescent="0.3"/>
  <cols>
    <col min="1" max="1" width="15.875" style="5" hidden="1" customWidth="1"/>
    <col min="2" max="2" width="7.125" style="5" customWidth="1"/>
    <col min="3" max="3" width="19" style="4" customWidth="1"/>
    <col min="4" max="5" width="20" style="4" customWidth="1"/>
    <col min="6" max="6" width="20" style="4" hidden="1" customWidth="1"/>
    <col min="7" max="7" width="20" style="4" customWidth="1"/>
    <col min="8" max="16384" width="10.875" style="4"/>
  </cols>
  <sheetData>
    <row r="7" spans="1:7" ht="28.5" x14ac:dyDescent="0.45">
      <c r="A7" s="1"/>
      <c r="B7" s="1"/>
      <c r="C7" s="15" t="s">
        <v>64</v>
      </c>
      <c r="D7" s="3"/>
    </row>
    <row r="8" spans="1:7" ht="21" x14ac:dyDescent="0.35">
      <c r="A8" s="1"/>
      <c r="B8" s="1"/>
    </row>
    <row r="9" spans="1:7" ht="26.25" x14ac:dyDescent="0.4">
      <c r="A9" s="1"/>
      <c r="B9" s="1"/>
      <c r="C9" s="14"/>
      <c r="D9" s="2" t="s">
        <v>9</v>
      </c>
    </row>
    <row r="10" spans="1:7" ht="19.5" thickBot="1" x14ac:dyDescent="0.35"/>
    <row r="11" spans="1:7" ht="57" customHeight="1" thickTop="1" thickBot="1" x14ac:dyDescent="0.35">
      <c r="A11" s="6"/>
      <c r="B11"/>
      <c r="C11" s="7" t="s">
        <v>1</v>
      </c>
      <c r="D11" s="7" t="s">
        <v>2</v>
      </c>
      <c r="E11" s="7" t="s">
        <v>3</v>
      </c>
      <c r="F11" s="7"/>
      <c r="G11" s="7" t="s">
        <v>7</v>
      </c>
    </row>
    <row r="12" spans="1:7" ht="39.950000000000003" customHeight="1" thickTop="1" thickBot="1" x14ac:dyDescent="0.35">
      <c r="C12" s="8" t="s">
        <v>4</v>
      </c>
      <c r="D12" s="9">
        <v>5000</v>
      </c>
      <c r="E12" s="9">
        <v>200</v>
      </c>
      <c r="F12" s="9">
        <f>D12/E12</f>
        <v>25</v>
      </c>
      <c r="G12" s="9">
        <v>25</v>
      </c>
    </row>
    <row r="13" spans="1:7" ht="39.950000000000003" customHeight="1" thickTop="1" thickBot="1" x14ac:dyDescent="0.35">
      <c r="C13" s="10" t="s">
        <v>5</v>
      </c>
      <c r="D13" s="11">
        <v>2500</v>
      </c>
      <c r="E13" s="11">
        <v>100</v>
      </c>
      <c r="F13" s="9">
        <f t="shared" ref="F13:F15" si="0">D13/E13</f>
        <v>25</v>
      </c>
      <c r="G13" s="11">
        <v>20</v>
      </c>
    </row>
    <row r="14" spans="1:7" ht="39.950000000000003" customHeight="1" thickTop="1" thickBot="1" x14ac:dyDescent="0.35">
      <c r="C14" s="10" t="s">
        <v>6</v>
      </c>
      <c r="D14" s="11">
        <v>2500</v>
      </c>
      <c r="E14" s="11">
        <v>100</v>
      </c>
      <c r="F14" s="9">
        <f t="shared" si="0"/>
        <v>25</v>
      </c>
      <c r="G14" s="11">
        <v>20</v>
      </c>
    </row>
    <row r="15" spans="1:7" ht="39.950000000000003" customHeight="1" thickTop="1" x14ac:dyDescent="0.3">
      <c r="C15" s="12" t="s">
        <v>8</v>
      </c>
      <c r="D15" s="13">
        <f>SUM(D12:D14)</f>
        <v>10000</v>
      </c>
      <c r="E15" s="13">
        <f t="shared" ref="E15:G15" si="1">SUM(E12:E14)</f>
        <v>400</v>
      </c>
      <c r="F15" s="9">
        <f t="shared" si="0"/>
        <v>25</v>
      </c>
      <c r="G15" s="13">
        <f t="shared" si="1"/>
        <v>65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C17"/>
  <sheetViews>
    <sheetView topLeftCell="A7" workbookViewId="0">
      <selection activeCell="B8" sqref="B8"/>
    </sheetView>
  </sheetViews>
  <sheetFormatPr defaultColWidth="11" defaultRowHeight="15.75" x14ac:dyDescent="0.25"/>
  <cols>
    <col min="2" max="2" width="59.625" customWidth="1"/>
    <col min="3" max="3" width="32.5" customWidth="1"/>
  </cols>
  <sheetData>
    <row r="8" spans="1:3" ht="28.5" x14ac:dyDescent="0.45">
      <c r="B8" s="15" t="s">
        <v>64</v>
      </c>
      <c r="C8" s="3"/>
    </row>
    <row r="9" spans="1:3" ht="18.75" x14ac:dyDescent="0.3">
      <c r="B9" s="4"/>
      <c r="C9" s="4"/>
    </row>
    <row r="10" spans="1:3" ht="26.25" x14ac:dyDescent="0.4">
      <c r="B10" s="14"/>
      <c r="C10" s="2" t="s">
        <v>9</v>
      </c>
    </row>
    <row r="11" spans="1:3" ht="16.5" thickBot="1" x14ac:dyDescent="0.3"/>
    <row r="12" spans="1:3" ht="47.1" customHeight="1" thickTop="1" thickBot="1" x14ac:dyDescent="0.3">
      <c r="A12" s="7" t="s">
        <v>0</v>
      </c>
      <c r="B12" s="7" t="s">
        <v>56</v>
      </c>
      <c r="C12" s="7" t="s">
        <v>57</v>
      </c>
    </row>
    <row r="13" spans="1:3" ht="35.1" customHeight="1" thickTop="1" x14ac:dyDescent="0.25">
      <c r="A13" s="40">
        <v>1</v>
      </c>
      <c r="B13" s="38" t="s">
        <v>60</v>
      </c>
      <c r="C13" s="9">
        <f>'Books &amp; stationery'!E26</f>
        <v>22620000</v>
      </c>
    </row>
    <row r="14" spans="1:3" ht="35.1" customHeight="1" x14ac:dyDescent="0.25">
      <c r="A14" s="10">
        <f>A13+1</f>
        <v>2</v>
      </c>
      <c r="B14" s="39" t="s">
        <v>61</v>
      </c>
      <c r="C14" s="11">
        <f>'Books &amp; stationery'!E32</f>
        <v>141000</v>
      </c>
    </row>
    <row r="15" spans="1:3" ht="35.1" customHeight="1" x14ac:dyDescent="0.25">
      <c r="A15" s="10">
        <f t="shared" ref="A15:A16" si="0">A14+1</f>
        <v>3</v>
      </c>
      <c r="B15" s="39" t="s">
        <v>62</v>
      </c>
      <c r="C15" s="11">
        <f>Feeding!K15</f>
        <v>37547500</v>
      </c>
    </row>
    <row r="16" spans="1:3" ht="35.1" customHeight="1" x14ac:dyDescent="0.25">
      <c r="A16" s="10">
        <f t="shared" si="0"/>
        <v>4</v>
      </c>
      <c r="B16" s="39" t="s">
        <v>37</v>
      </c>
      <c r="C16" s="11">
        <f>'Staff Remuneration'!G16</f>
        <v>3570000</v>
      </c>
    </row>
    <row r="17" spans="1:3" ht="35.1" customHeight="1" x14ac:dyDescent="0.25">
      <c r="A17" s="41"/>
      <c r="B17" s="12" t="s">
        <v>63</v>
      </c>
      <c r="C17" s="13">
        <f>SUM(C13:C16)</f>
        <v>63878500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zoomScale="125" zoomScaleNormal="125" zoomScalePageLayoutView="125" workbookViewId="0"/>
  </sheetViews>
  <sheetFormatPr defaultColWidth="10.875" defaultRowHeight="15.75" x14ac:dyDescent="0.25"/>
  <cols>
    <col min="1" max="1" width="42.875" style="17" bestFit="1" customWidth="1"/>
    <col min="2" max="2" width="2.375" style="17" customWidth="1"/>
    <col min="3" max="3" width="15.875" style="17" customWidth="1"/>
    <col min="4" max="4" width="2.375" style="17" customWidth="1"/>
    <col min="5" max="5" width="16.5" style="18" bestFit="1" customWidth="1"/>
    <col min="6" max="16384" width="10.875" style="17"/>
  </cols>
  <sheetData>
    <row r="1" spans="1:5" s="18" customFormat="1" ht="18.75" x14ac:dyDescent="0.3">
      <c r="A1" s="21"/>
      <c r="B1" s="21"/>
      <c r="C1" s="16"/>
      <c r="D1" s="16"/>
    </row>
    <row r="2" spans="1:5" s="18" customFormat="1" ht="18.75" x14ac:dyDescent="0.3">
      <c r="A2" s="20" t="s">
        <v>11</v>
      </c>
      <c r="B2" s="20"/>
      <c r="C2" s="22">
        <v>10000</v>
      </c>
      <c r="D2" s="16"/>
    </row>
    <row r="3" spans="1:5" s="18" customFormat="1" ht="18.75" x14ac:dyDescent="0.3">
      <c r="A3" s="20" t="s">
        <v>12</v>
      </c>
      <c r="B3" s="20"/>
      <c r="C3" s="22">
        <v>200</v>
      </c>
      <c r="D3" s="22"/>
    </row>
    <row r="4" spans="1:5" s="18" customFormat="1" ht="18.75" x14ac:dyDescent="0.3">
      <c r="A4" s="20" t="s">
        <v>13</v>
      </c>
      <c r="B4" s="20"/>
      <c r="C4" s="22">
        <f>C2/50</f>
        <v>200</v>
      </c>
      <c r="D4" s="22"/>
    </row>
    <row r="5" spans="1:5" s="18" customFormat="1" ht="18.75" x14ac:dyDescent="0.3">
      <c r="A5" s="20" t="s">
        <v>14</v>
      </c>
      <c r="B5" s="20"/>
      <c r="C5" s="22">
        <f>ROUNDUP(C7,0)*2</f>
        <v>130</v>
      </c>
      <c r="D5" s="22"/>
    </row>
    <row r="6" spans="1:5" s="18" customFormat="1" ht="18.75" x14ac:dyDescent="0.3">
      <c r="A6" s="19" t="s">
        <v>15</v>
      </c>
      <c r="B6" s="20"/>
      <c r="C6" s="23">
        <f>C3+C4+C5</f>
        <v>530</v>
      </c>
      <c r="D6" s="22"/>
    </row>
    <row r="7" spans="1:5" s="18" customFormat="1" ht="18.75" x14ac:dyDescent="0.3">
      <c r="A7" s="20" t="s">
        <v>16</v>
      </c>
      <c r="B7" s="20"/>
      <c r="C7" s="22">
        <v>65</v>
      </c>
      <c r="D7" s="22"/>
    </row>
    <row r="9" spans="1:5" ht="18.75" x14ac:dyDescent="0.3">
      <c r="A9" s="20"/>
      <c r="B9" s="20"/>
      <c r="C9" s="22"/>
      <c r="D9" s="16"/>
    </row>
    <row r="10" spans="1:5" ht="18.75" x14ac:dyDescent="0.3">
      <c r="A10" s="19" t="s">
        <v>20</v>
      </c>
      <c r="B10" s="20"/>
      <c r="C10" s="27" t="s">
        <v>30</v>
      </c>
      <c r="D10" s="28"/>
      <c r="E10" s="28" t="s">
        <v>31</v>
      </c>
    </row>
    <row r="11" spans="1:5" ht="18.75" x14ac:dyDescent="0.3">
      <c r="A11" s="4"/>
      <c r="B11" s="4"/>
      <c r="C11" s="24" t="s">
        <v>21</v>
      </c>
      <c r="D11" s="24"/>
      <c r="E11" s="24" t="s">
        <v>21</v>
      </c>
    </row>
    <row r="12" spans="1:5" ht="18.75" x14ac:dyDescent="0.3">
      <c r="A12" s="20" t="s">
        <v>22</v>
      </c>
      <c r="B12" s="20"/>
      <c r="C12" s="25">
        <v>500</v>
      </c>
      <c r="D12" s="16"/>
      <c r="E12" s="16">
        <f t="shared" ref="E12:E20" si="0">C12*$C$2</f>
        <v>5000000</v>
      </c>
    </row>
    <row r="13" spans="1:5" ht="18.75" x14ac:dyDescent="0.3">
      <c r="A13" s="20" t="s">
        <v>23</v>
      </c>
      <c r="B13" s="20"/>
      <c r="C13" s="25">
        <v>500</v>
      </c>
      <c r="D13" s="16"/>
      <c r="E13" s="16">
        <f t="shared" si="0"/>
        <v>5000000</v>
      </c>
    </row>
    <row r="14" spans="1:5" ht="18.75" x14ac:dyDescent="0.3">
      <c r="A14" s="20" t="s">
        <v>24</v>
      </c>
      <c r="B14" s="20"/>
      <c r="C14" s="25">
        <v>500</v>
      </c>
      <c r="D14" s="16"/>
      <c r="E14" s="16">
        <f>C14*$C$6</f>
        <v>265000</v>
      </c>
    </row>
    <row r="15" spans="1:5" ht="18.75" x14ac:dyDescent="0.3">
      <c r="A15" s="20" t="s">
        <v>25</v>
      </c>
      <c r="B15" s="20"/>
      <c r="C15" s="25">
        <v>500</v>
      </c>
      <c r="D15" s="16"/>
      <c r="E15" s="16">
        <f>C15*$C$6</f>
        <v>265000</v>
      </c>
    </row>
    <row r="16" spans="1:5" ht="18.75" x14ac:dyDescent="0.3">
      <c r="A16" s="20" t="s">
        <v>26</v>
      </c>
      <c r="B16" s="20"/>
      <c r="C16" s="25">
        <v>20</v>
      </c>
      <c r="D16" s="16"/>
      <c r="E16" s="16">
        <f t="shared" si="0"/>
        <v>200000</v>
      </c>
    </row>
    <row r="17" spans="1:5" ht="18.75" x14ac:dyDescent="0.3">
      <c r="A17" s="20" t="s">
        <v>27</v>
      </c>
      <c r="B17" s="20"/>
      <c r="C17" s="25">
        <v>30</v>
      </c>
      <c r="D17" s="16"/>
      <c r="E17" s="16">
        <f t="shared" si="0"/>
        <v>300000</v>
      </c>
    </row>
    <row r="18" spans="1:5" ht="18.75" x14ac:dyDescent="0.3">
      <c r="A18" s="20" t="s">
        <v>28</v>
      </c>
      <c r="B18" s="20"/>
      <c r="C18" s="25">
        <v>20</v>
      </c>
      <c r="D18" s="16"/>
      <c r="E18" s="16">
        <f t="shared" si="0"/>
        <v>200000</v>
      </c>
    </row>
    <row r="19" spans="1:5" ht="18.75" x14ac:dyDescent="0.3">
      <c r="A19" s="20" t="s">
        <v>32</v>
      </c>
      <c r="B19" s="20"/>
      <c r="C19" s="25">
        <v>30</v>
      </c>
      <c r="D19" s="16"/>
      <c r="E19" s="16">
        <f t="shared" si="0"/>
        <v>300000</v>
      </c>
    </row>
    <row r="20" spans="1:5" ht="18.75" x14ac:dyDescent="0.3">
      <c r="A20" s="20" t="s">
        <v>33</v>
      </c>
      <c r="B20" s="20"/>
      <c r="C20" s="25">
        <v>30</v>
      </c>
      <c r="D20" s="16"/>
      <c r="E20" s="16">
        <f t="shared" si="0"/>
        <v>300000</v>
      </c>
    </row>
    <row r="21" spans="1:5" ht="18.75" x14ac:dyDescent="0.3">
      <c r="A21" s="20" t="s">
        <v>34</v>
      </c>
      <c r="B21" s="20"/>
      <c r="C21" s="25">
        <v>20</v>
      </c>
      <c r="D21" s="16"/>
      <c r="E21" s="16">
        <f>C21*$C$2*2</f>
        <v>400000</v>
      </c>
    </row>
    <row r="22" spans="1:5" ht="18.75" x14ac:dyDescent="0.3">
      <c r="A22" s="20" t="s">
        <v>29</v>
      </c>
      <c r="B22" s="20"/>
      <c r="C22" s="16">
        <v>200</v>
      </c>
      <c r="D22" s="16"/>
      <c r="E22" s="16">
        <f>C22*$C$2*5</f>
        <v>10000000</v>
      </c>
    </row>
    <row r="23" spans="1:5" ht="18.75" x14ac:dyDescent="0.3">
      <c r="A23" s="20" t="s">
        <v>35</v>
      </c>
      <c r="B23" s="20"/>
      <c r="C23" s="16"/>
      <c r="D23" s="16"/>
      <c r="E23" s="16">
        <v>100000</v>
      </c>
    </row>
    <row r="24" spans="1:5" ht="18.75" x14ac:dyDescent="0.3">
      <c r="A24" s="20" t="s">
        <v>36</v>
      </c>
      <c r="B24" s="20"/>
      <c r="C24" s="16"/>
      <c r="D24" s="16"/>
      <c r="E24" s="16">
        <f>75000*3</f>
        <v>225000</v>
      </c>
    </row>
    <row r="25" spans="1:5" ht="18.75" x14ac:dyDescent="0.3">
      <c r="A25" s="20" t="s">
        <v>52</v>
      </c>
      <c r="B25" s="20"/>
      <c r="C25" s="16"/>
      <c r="D25" s="16"/>
      <c r="E25" s="16">
        <f>C7*1000</f>
        <v>65000</v>
      </c>
    </row>
    <row r="26" spans="1:5" ht="18.75" x14ac:dyDescent="0.3">
      <c r="A26" s="20"/>
      <c r="B26" s="20"/>
      <c r="C26" s="26" t="s">
        <v>55</v>
      </c>
      <c r="D26" s="16"/>
      <c r="E26" s="26">
        <f>SUM(E12:E25)</f>
        <v>22620000</v>
      </c>
    </row>
    <row r="27" spans="1:5" ht="18.75" x14ac:dyDescent="0.3">
      <c r="B27" s="20"/>
      <c r="C27" s="25"/>
      <c r="D27" s="16"/>
    </row>
    <row r="28" spans="1:5" s="4" customFormat="1" ht="18.75" x14ac:dyDescent="0.3">
      <c r="A28" s="19" t="s">
        <v>58</v>
      </c>
      <c r="E28" s="16"/>
    </row>
    <row r="29" spans="1:5" s="4" customFormat="1" ht="18.75" x14ac:dyDescent="0.3">
      <c r="A29" s="20" t="s">
        <v>53</v>
      </c>
      <c r="E29" s="16">
        <v>60000</v>
      </c>
    </row>
    <row r="30" spans="1:5" s="4" customFormat="1" ht="18.75" x14ac:dyDescent="0.3">
      <c r="A30" s="20" t="s">
        <v>59</v>
      </c>
      <c r="C30" s="37"/>
      <c r="E30" s="16">
        <f>7500*6</f>
        <v>45000</v>
      </c>
    </row>
    <row r="31" spans="1:5" s="4" customFormat="1" ht="18.75" x14ac:dyDescent="0.3">
      <c r="A31" s="20" t="s">
        <v>54</v>
      </c>
      <c r="C31" s="37"/>
      <c r="E31" s="16">
        <f>6*6000</f>
        <v>36000</v>
      </c>
    </row>
    <row r="32" spans="1:5" s="4" customFormat="1" ht="18.75" x14ac:dyDescent="0.3">
      <c r="C32" s="26" t="s">
        <v>55</v>
      </c>
      <c r="E32" s="26">
        <f>SUM(E29:E31)</f>
        <v>141000</v>
      </c>
    </row>
    <row r="33" spans="5:5" s="4" customFormat="1" ht="18.75" x14ac:dyDescent="0.3">
      <c r="E33" s="16"/>
    </row>
    <row r="34" spans="5:5" s="4" customFormat="1" ht="18.75" x14ac:dyDescent="0.3">
      <c r="E34" s="16"/>
    </row>
    <row r="35" spans="5:5" s="4" customFormat="1" ht="18.75" x14ac:dyDescent="0.3">
      <c r="E35" s="16"/>
    </row>
    <row r="36" spans="5:5" s="4" customFormat="1" ht="18.75" x14ac:dyDescent="0.3">
      <c r="E36" s="16"/>
    </row>
    <row r="37" spans="5:5" s="4" customFormat="1" ht="18.75" x14ac:dyDescent="0.3">
      <c r="E37" s="1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7:K22"/>
  <sheetViews>
    <sheetView topLeftCell="B1" workbookViewId="0">
      <selection activeCell="C7" sqref="C7"/>
    </sheetView>
  </sheetViews>
  <sheetFormatPr defaultColWidth="10.875" defaultRowHeight="18.75" x14ac:dyDescent="0.3"/>
  <cols>
    <col min="1" max="1" width="15.875" style="5" hidden="1" customWidth="1"/>
    <col min="2" max="2" width="7.125" style="5" customWidth="1"/>
    <col min="3" max="4" width="19" style="4" customWidth="1"/>
    <col min="5" max="10" width="19.875" style="4" customWidth="1"/>
    <col min="11" max="11" width="21.125" style="4" customWidth="1"/>
    <col min="12" max="16384" width="10.875" style="4"/>
  </cols>
  <sheetData>
    <row r="7" spans="1:11" ht="28.5" x14ac:dyDescent="0.45">
      <c r="A7" s="1"/>
      <c r="B7" s="1"/>
      <c r="C7" s="15" t="s">
        <v>64</v>
      </c>
      <c r="D7" s="15"/>
      <c r="E7" s="3"/>
      <c r="F7" s="3"/>
    </row>
    <row r="8" spans="1:11" ht="21" x14ac:dyDescent="0.35">
      <c r="A8" s="1"/>
      <c r="B8" s="1"/>
    </row>
    <row r="9" spans="1:11" ht="26.25" x14ac:dyDescent="0.4">
      <c r="A9" s="1"/>
      <c r="B9" s="1"/>
      <c r="C9" s="14" t="s">
        <v>10</v>
      </c>
      <c r="D9" s="2" t="s">
        <v>45</v>
      </c>
      <c r="F9" s="2"/>
    </row>
    <row r="10" spans="1:11" ht="19.5" thickBot="1" x14ac:dyDescent="0.35"/>
    <row r="11" spans="1:11" ht="83.1" customHeight="1" thickTop="1" thickBot="1" x14ac:dyDescent="0.35">
      <c r="A11" s="6"/>
      <c r="B11"/>
      <c r="C11" s="7" t="s">
        <v>1</v>
      </c>
      <c r="D11" s="7" t="s">
        <v>7</v>
      </c>
      <c r="E11" s="7" t="s">
        <v>2</v>
      </c>
      <c r="F11" s="7" t="s">
        <v>41</v>
      </c>
      <c r="G11" s="7" t="s">
        <v>3</v>
      </c>
      <c r="H11" s="7" t="s">
        <v>41</v>
      </c>
      <c r="I11" s="7" t="s">
        <v>43</v>
      </c>
      <c r="J11" s="7" t="s">
        <v>41</v>
      </c>
      <c r="K11" s="7" t="s">
        <v>42</v>
      </c>
    </row>
    <row r="12" spans="1:11" ht="39.950000000000003" customHeight="1" thickTop="1" x14ac:dyDescent="0.3">
      <c r="C12" s="8" t="s">
        <v>4</v>
      </c>
      <c r="D12" s="9">
        <v>25</v>
      </c>
      <c r="E12" s="9">
        <v>5000</v>
      </c>
      <c r="F12" s="30">
        <f>E12*$G$20*$G$22</f>
        <v>17250000</v>
      </c>
      <c r="G12" s="9">
        <v>200</v>
      </c>
      <c r="H12" s="30">
        <f>G12*$G$21*$G$22</f>
        <v>1150000</v>
      </c>
      <c r="I12" s="30">
        <f>D12*2</f>
        <v>50</v>
      </c>
      <c r="J12" s="30">
        <f>I12*G21*G22</f>
        <v>287500</v>
      </c>
      <c r="K12" s="9">
        <f>F12+H12+J12</f>
        <v>18687500</v>
      </c>
    </row>
    <row r="13" spans="1:11" ht="39.950000000000003" customHeight="1" x14ac:dyDescent="0.3">
      <c r="C13" s="10" t="s">
        <v>5</v>
      </c>
      <c r="D13" s="11">
        <v>20</v>
      </c>
      <c r="E13" s="11">
        <v>2500</v>
      </c>
      <c r="F13" s="11">
        <f>E13*$G$20*$G$22</f>
        <v>8625000</v>
      </c>
      <c r="G13" s="11">
        <v>100</v>
      </c>
      <c r="H13" s="11">
        <f>G13*$G$21*$G$22</f>
        <v>575000</v>
      </c>
      <c r="I13" s="11">
        <f>D13*2</f>
        <v>40</v>
      </c>
      <c r="J13" s="11">
        <f>I13*G21*G22</f>
        <v>230000</v>
      </c>
      <c r="K13" s="11">
        <f>F13+H13+J13</f>
        <v>9430000</v>
      </c>
    </row>
    <row r="14" spans="1:11" ht="39.950000000000003" customHeight="1" x14ac:dyDescent="0.3">
      <c r="C14" s="10" t="s">
        <v>6</v>
      </c>
      <c r="D14" s="11">
        <v>20</v>
      </c>
      <c r="E14" s="11">
        <v>2500</v>
      </c>
      <c r="F14" s="31">
        <f>E14*$G$20*$G$22</f>
        <v>8625000</v>
      </c>
      <c r="G14" s="11">
        <v>100</v>
      </c>
      <c r="H14" s="31">
        <f>G14*$G$21*$G$22</f>
        <v>575000</v>
      </c>
      <c r="I14" s="11">
        <f t="shared" ref="I14" si="0">D14*2</f>
        <v>40</v>
      </c>
      <c r="J14" s="11">
        <f>I14*G21*G22</f>
        <v>230000</v>
      </c>
      <c r="K14" s="11">
        <f>F14+H14+J14</f>
        <v>9430000</v>
      </c>
    </row>
    <row r="15" spans="1:11" s="33" customFormat="1" ht="39.950000000000003" customHeight="1" x14ac:dyDescent="0.3">
      <c r="A15" s="32"/>
      <c r="B15" s="32"/>
      <c r="C15" s="12" t="s">
        <v>8</v>
      </c>
      <c r="D15" s="29">
        <f>SUM(D12:D14)</f>
        <v>65</v>
      </c>
      <c r="E15" s="13">
        <f>SUM(E12:E14)</f>
        <v>10000</v>
      </c>
      <c r="F15" s="13">
        <f t="shared" ref="F15:K15" si="1">SUM(F12:F14)</f>
        <v>34500000</v>
      </c>
      <c r="G15" s="13">
        <f t="shared" si="1"/>
        <v>400</v>
      </c>
      <c r="H15" s="13">
        <f t="shared" si="1"/>
        <v>2300000</v>
      </c>
      <c r="I15" s="13">
        <f t="shared" ref="I15" si="2">SUM(I12:I14)</f>
        <v>130</v>
      </c>
      <c r="J15" s="13">
        <f t="shared" ref="J15" si="3">SUM(J12:J14)</f>
        <v>747500</v>
      </c>
      <c r="K15" s="13">
        <f t="shared" si="1"/>
        <v>37547500</v>
      </c>
    </row>
    <row r="19" spans="3:7" x14ac:dyDescent="0.3">
      <c r="C19" s="4" t="s">
        <v>38</v>
      </c>
    </row>
    <row r="20" spans="3:7" x14ac:dyDescent="0.3">
      <c r="C20" s="4" t="s">
        <v>39</v>
      </c>
      <c r="G20" s="4">
        <v>150</v>
      </c>
    </row>
    <row r="21" spans="3:7" x14ac:dyDescent="0.3">
      <c r="C21" s="4" t="s">
        <v>44</v>
      </c>
      <c r="G21" s="4">
        <v>250</v>
      </c>
    </row>
    <row r="22" spans="3:7" x14ac:dyDescent="0.3">
      <c r="C22" s="4" t="s">
        <v>40</v>
      </c>
      <c r="G22" s="4">
        <v>23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G16"/>
  <sheetViews>
    <sheetView tabSelected="1" topLeftCell="B12" workbookViewId="0">
      <selection activeCell="C7" sqref="C7"/>
    </sheetView>
  </sheetViews>
  <sheetFormatPr defaultColWidth="10.875" defaultRowHeight="18.75" x14ac:dyDescent="0.3"/>
  <cols>
    <col min="1" max="1" width="15.875" style="5" hidden="1" customWidth="1"/>
    <col min="2" max="2" width="7.125" style="5" customWidth="1"/>
    <col min="3" max="3" width="40.875" style="4" customWidth="1"/>
    <col min="4" max="4" width="11.875" style="4" customWidth="1"/>
    <col min="5" max="5" width="20.875" style="4" customWidth="1"/>
    <col min="6" max="6" width="11.875" style="4" customWidth="1"/>
    <col min="7" max="7" width="21.125" style="4" customWidth="1"/>
    <col min="8" max="16384" width="10.875" style="4"/>
  </cols>
  <sheetData>
    <row r="7" spans="1:7" ht="28.5" x14ac:dyDescent="0.45">
      <c r="A7" s="1"/>
      <c r="B7" s="1"/>
      <c r="C7" s="15" t="s">
        <v>64</v>
      </c>
      <c r="D7" s="15"/>
      <c r="E7" s="15"/>
      <c r="F7" s="15"/>
    </row>
    <row r="8" spans="1:7" ht="21" x14ac:dyDescent="0.35">
      <c r="A8" s="1"/>
      <c r="B8" s="1"/>
    </row>
    <row r="9" spans="1:7" ht="26.25" x14ac:dyDescent="0.4">
      <c r="A9" s="1"/>
      <c r="B9" s="1"/>
      <c r="C9" s="14" t="s">
        <v>10</v>
      </c>
      <c r="D9" s="2" t="s">
        <v>37</v>
      </c>
    </row>
    <row r="10" spans="1:7" ht="19.5" thickBot="1" x14ac:dyDescent="0.35"/>
    <row r="11" spans="1:7" ht="83.1" customHeight="1" thickTop="1" thickBot="1" x14ac:dyDescent="0.35">
      <c r="A11" s="6"/>
      <c r="B11"/>
      <c r="C11" s="7" t="s">
        <v>46</v>
      </c>
      <c r="D11" s="7" t="s">
        <v>49</v>
      </c>
      <c r="E11" s="7" t="s">
        <v>48</v>
      </c>
      <c r="F11" s="7" t="s">
        <v>47</v>
      </c>
      <c r="G11" s="7" t="s">
        <v>51</v>
      </c>
    </row>
    <row r="12" spans="1:7" ht="39.950000000000003" customHeight="1" thickTop="1" x14ac:dyDescent="0.3">
      <c r="C12" s="8" t="s">
        <v>17</v>
      </c>
      <c r="D12" s="8">
        <v>1</v>
      </c>
      <c r="E12" s="9">
        <v>150000</v>
      </c>
      <c r="F12" s="35">
        <v>7</v>
      </c>
      <c r="G12" s="9">
        <f>D12*E12*F12</f>
        <v>1050000</v>
      </c>
    </row>
    <row r="13" spans="1:7" ht="39.950000000000003" customHeight="1" x14ac:dyDescent="0.3">
      <c r="C13" s="10" t="s">
        <v>18</v>
      </c>
      <c r="D13" s="10">
        <v>2</v>
      </c>
      <c r="E13" s="11">
        <v>100000</v>
      </c>
      <c r="F13" s="36">
        <v>6</v>
      </c>
      <c r="G13" s="11">
        <f>D13*E13*F13</f>
        <v>1200000</v>
      </c>
    </row>
    <row r="14" spans="1:7" ht="39.950000000000003" customHeight="1" x14ac:dyDescent="0.3">
      <c r="C14" s="10" t="s">
        <v>19</v>
      </c>
      <c r="D14" s="10">
        <v>1</v>
      </c>
      <c r="E14" s="11">
        <v>40000</v>
      </c>
      <c r="F14" s="36">
        <v>6</v>
      </c>
      <c r="G14" s="11">
        <f t="shared" ref="G14:G15" si="0">D14*E14*F14</f>
        <v>240000</v>
      </c>
    </row>
    <row r="15" spans="1:7" ht="39.950000000000003" customHeight="1" x14ac:dyDescent="0.3">
      <c r="C15" s="10" t="s">
        <v>50</v>
      </c>
      <c r="D15" s="10">
        <v>6</v>
      </c>
      <c r="E15" s="11">
        <v>30000</v>
      </c>
      <c r="F15" s="36">
        <v>6</v>
      </c>
      <c r="G15" s="11">
        <f t="shared" si="0"/>
        <v>1080000</v>
      </c>
    </row>
    <row r="16" spans="1:7" s="33" customFormat="1" ht="39.950000000000003" customHeight="1" x14ac:dyDescent="0.3">
      <c r="A16" s="32"/>
      <c r="B16" s="32"/>
      <c r="C16" s="12" t="s">
        <v>8</v>
      </c>
      <c r="D16" s="34"/>
      <c r="E16" s="29">
        <f>SUM(E12:E15)</f>
        <v>320000</v>
      </c>
      <c r="F16" s="34"/>
      <c r="G16" s="13">
        <f>SUM(G12:G15)</f>
        <v>3570000</v>
      </c>
    </row>
  </sheetData>
  <pageMargins left="0.75000000000000011" right="0.75000000000000011" top="1" bottom="1" header="0.5" footer="0.5"/>
  <pageSetup paperSize="9" scale="67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2018_2019 Proposed Stats</vt:lpstr>
      <vt:lpstr>Summary of projected costs</vt:lpstr>
      <vt:lpstr>Books &amp; stationery</vt:lpstr>
      <vt:lpstr>Feeding</vt:lpstr>
      <vt:lpstr>Staff Remuneration</vt:lpstr>
      <vt:lpstr>'2018_2019 Proposed Stats'!Print_Titles</vt:lpstr>
      <vt:lpstr>Feeding!Print_Titles</vt:lpstr>
      <vt:lpstr>'Staff Remuneration'!Print_Titles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Ibiyemi Ifaturoti</dc:creator>
  <cp:lastModifiedBy>office123</cp:lastModifiedBy>
  <dcterms:created xsi:type="dcterms:W3CDTF">2018-10-08T21:36:35Z</dcterms:created>
  <dcterms:modified xsi:type="dcterms:W3CDTF">2019-05-31T11:49:46Z</dcterms:modified>
</cp:coreProperties>
</file>