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320" windowHeight="7935"/>
  </bookViews>
  <sheets>
    <sheet name="Resume" sheetId="2" r:id="rId1"/>
    <sheet name="Materials Calculations" sheetId="5" r:id="rId2"/>
    <sheet name="Project design" sheetId="3" r:id="rId3"/>
  </sheets>
  <definedNames>
    <definedName name="Pc0">'Materials Calculations'!$G$73</definedName>
  </definedNames>
  <calcPr calcId="125725" refMode="R1C1"/>
</workbook>
</file>

<file path=xl/calcChain.xml><?xml version="1.0" encoding="utf-8"?>
<calcChain xmlns="http://schemas.openxmlformats.org/spreadsheetml/2006/main">
  <c r="G21" i="2"/>
  <c r="G7"/>
  <c r="C7"/>
  <c r="F7"/>
  <c r="F12"/>
  <c r="F11"/>
  <c r="F10"/>
  <c r="F9"/>
  <c r="F8"/>
  <c r="C13"/>
  <c r="F13" s="1"/>
  <c r="E13"/>
  <c r="B13" s="1"/>
  <c r="I114" i="5"/>
  <c r="C114" s="1"/>
  <c r="C129" s="1"/>
  <c r="I20"/>
  <c r="I21"/>
  <c r="I22"/>
  <c r="I19"/>
  <c r="I6" s="1"/>
  <c r="E19" i="2"/>
  <c r="E18"/>
  <c r="E17"/>
  <c r="E16"/>
  <c r="E15"/>
  <c r="E14"/>
  <c r="E12"/>
  <c r="E11"/>
  <c r="E10"/>
  <c r="E9"/>
  <c r="E8"/>
  <c r="E7"/>
  <c r="I77" i="5"/>
  <c r="I94"/>
  <c r="I125" l="1"/>
  <c r="F17" i="2" s="1"/>
  <c r="I127" i="5"/>
  <c r="F19" i="2" s="1"/>
  <c r="I126" i="5"/>
  <c r="F18" i="2" s="1"/>
  <c r="I124" i="5"/>
  <c r="F16" i="2" s="1"/>
  <c r="I123" i="5"/>
  <c r="F15" i="2" s="1"/>
  <c r="I122" i="5"/>
  <c r="C122" s="1"/>
  <c r="I82"/>
  <c r="I83"/>
  <c r="I72"/>
  <c r="I75"/>
  <c r="I106"/>
  <c r="I107"/>
  <c r="I108"/>
  <c r="I109"/>
  <c r="I110"/>
  <c r="I111"/>
  <c r="I112"/>
  <c r="I105"/>
  <c r="I40"/>
  <c r="I39"/>
  <c r="I38"/>
  <c r="I102"/>
  <c r="I101"/>
  <c r="I100"/>
  <c r="I99"/>
  <c r="I95"/>
  <c r="I93"/>
  <c r="I92"/>
  <c r="I91"/>
  <c r="I90"/>
  <c r="I89"/>
  <c r="I88"/>
  <c r="I37"/>
  <c r="I104" l="1"/>
  <c r="F14" i="2"/>
  <c r="I85" i="5"/>
  <c r="I55"/>
  <c r="I56"/>
  <c r="I57"/>
  <c r="I58"/>
  <c r="I59"/>
  <c r="I60"/>
  <c r="I61"/>
  <c r="I62"/>
  <c r="I63"/>
  <c r="I64"/>
  <c r="I65"/>
  <c r="I66"/>
  <c r="I67"/>
  <c r="I68"/>
  <c r="I69"/>
  <c r="I70"/>
  <c r="I73"/>
  <c r="I74"/>
  <c r="I54"/>
  <c r="I51"/>
  <c r="I81"/>
  <c r="I79"/>
  <c r="I78"/>
  <c r="I44"/>
  <c r="I45"/>
  <c r="I46"/>
  <c r="I47"/>
  <c r="I48"/>
  <c r="I49"/>
  <c r="I50"/>
  <c r="I43"/>
  <c r="I42" s="1"/>
  <c r="I32"/>
  <c r="I98"/>
  <c r="I97"/>
  <c r="I96"/>
  <c r="I87" s="1"/>
  <c r="I36"/>
  <c r="I35"/>
  <c r="I34"/>
  <c r="I33"/>
  <c r="I31"/>
  <c r="I30"/>
  <c r="I29"/>
  <c r="I28"/>
  <c r="I27"/>
  <c r="I26"/>
  <c r="I25"/>
  <c r="C14" i="2" l="1"/>
  <c r="I53" i="5"/>
  <c r="I24"/>
  <c r="C6"/>
  <c r="C21" i="2" l="1"/>
  <c r="G13" s="1"/>
  <c r="G14" l="1"/>
</calcChain>
</file>

<file path=xl/sharedStrings.xml><?xml version="1.0" encoding="utf-8"?>
<sst xmlns="http://schemas.openxmlformats.org/spreadsheetml/2006/main" count="357" uniqueCount="175">
  <si>
    <t>No</t>
  </si>
  <si>
    <t>Water for the work</t>
  </si>
  <si>
    <t xml:space="preserve">Power and lighting </t>
  </si>
  <si>
    <t>Samples of materials</t>
  </si>
  <si>
    <t>Cleaning site during construction</t>
  </si>
  <si>
    <t>PROJECT</t>
  </si>
  <si>
    <t>ORGANIZATION</t>
  </si>
  <si>
    <t>DIRECTOR</t>
  </si>
  <si>
    <t>Items</t>
  </si>
  <si>
    <t>Amount of Grant</t>
  </si>
  <si>
    <t>Details</t>
  </si>
  <si>
    <t>Unit</t>
  </si>
  <si>
    <t>Qty</t>
  </si>
  <si>
    <t>Breack Down</t>
  </si>
  <si>
    <t>2.1.</t>
  </si>
  <si>
    <t>2.2.</t>
  </si>
  <si>
    <t>TOTAL (decimal point omitted)</t>
  </si>
  <si>
    <t>-</t>
  </si>
  <si>
    <t>Ls</t>
  </si>
  <si>
    <t>Temporary hoardings / Pagar</t>
  </si>
  <si>
    <t>Protective Hand Gloves</t>
  </si>
  <si>
    <t>Vest for Labour</t>
  </si>
  <si>
    <t>m</t>
  </si>
  <si>
    <t>B</t>
  </si>
  <si>
    <t>C</t>
  </si>
  <si>
    <t>A</t>
  </si>
  <si>
    <t>D</t>
  </si>
  <si>
    <t>E</t>
  </si>
  <si>
    <t>F</t>
  </si>
  <si>
    <t>Note</t>
  </si>
  <si>
    <t xml:space="preserve">FINISHES </t>
  </si>
  <si>
    <t>2.3.</t>
  </si>
  <si>
    <t>2.4.</t>
  </si>
  <si>
    <t>Labor costs for construction</t>
  </si>
  <si>
    <t>Temporary toilet facilities</t>
  </si>
  <si>
    <t xml:space="preserve">The contractor shall provide approval temporary toilet facilities at a location to be approved on site by the client supervisor </t>
  </si>
  <si>
    <t>Safety clothing</t>
  </si>
  <si>
    <t>The contractor is to provide the safety clothing to the site employees while working on the project</t>
  </si>
  <si>
    <t xml:space="preserve">Leather Boots with metalic protective devices for toes </t>
  </si>
  <si>
    <t>Hard hats of approved colour rated for normal construction</t>
  </si>
  <si>
    <t>Materials for the New Construction of EBF Taimea, Bobonaro</t>
  </si>
  <si>
    <t>Labor for construction</t>
  </si>
  <si>
    <t xml:space="preserve">AUTO - TOTAL </t>
  </si>
  <si>
    <t>Percentages</t>
  </si>
  <si>
    <t>U$/Unit</t>
  </si>
  <si>
    <t>Total Unit ($)</t>
  </si>
  <si>
    <t>Pcs</t>
  </si>
  <si>
    <t>Doors hangings (Engsel odomatan)</t>
  </si>
  <si>
    <t>Rolls</t>
  </si>
  <si>
    <t>Kb</t>
  </si>
  <si>
    <t>TRANSPORTATIONS / TRANSPORTE</t>
  </si>
  <si>
    <t>Pc</t>
  </si>
  <si>
    <t>PRELIMINARIES / SERVISU PRELIMINARIO</t>
  </si>
  <si>
    <t>Gravel / Fatuk kerikil</t>
  </si>
  <si>
    <t>GROUND, CONCRETE, MASSONRY AND BLOCK WORKS</t>
  </si>
  <si>
    <t>Strong wood  3 x10 cm (Ai)</t>
  </si>
  <si>
    <t>Strong wood 4 x 6 cm (Ai)</t>
  </si>
  <si>
    <t>Strong wood 5 x 7 cm (Ai)</t>
  </si>
  <si>
    <t>Steel bar 12mm (Besi)</t>
  </si>
  <si>
    <t>Steel bar 10mm (Besi)</t>
  </si>
  <si>
    <t>Steel bar 8mm (Besi)</t>
  </si>
  <si>
    <t>Steel bar 6mm (Besi)</t>
  </si>
  <si>
    <t>Cement (Sementi)</t>
  </si>
  <si>
    <t>Cleaning site and the work at completion</t>
  </si>
  <si>
    <t>Door frames (Pa) 0.935 x 2.11m (Kosen odomatan aula)</t>
  </si>
  <si>
    <t>Doors (Pa) 0.935 x 2.11m (Folha odomatan aula)</t>
  </si>
  <si>
    <t>Door frames (Pc) 0.70 x 2.11m (Kosen odomatan toilet)</t>
  </si>
  <si>
    <t>Aluminium window frames 2.28m x x 1.22mm (kosen Janela alm.)</t>
  </si>
  <si>
    <t>Window glasses 6mm x 0.70m x 152mm</t>
  </si>
  <si>
    <t>pcs</t>
  </si>
  <si>
    <t>WINDOWS &amp; DOORS HARDWARES / JANELA NO ODOMATAN</t>
  </si>
  <si>
    <t>Doors (Pc) 0.86 x 2.07m (Folha odomatan toilet)</t>
  </si>
  <si>
    <t>Plate screwed to door (Plat prevensaun be ba odomatan)</t>
  </si>
  <si>
    <t>Door Keys (Savi odomatan)</t>
  </si>
  <si>
    <t>Boxes</t>
  </si>
  <si>
    <t>Ceramic 300 x 300mm tiling to floors (Keramik Aula)</t>
  </si>
  <si>
    <t>Ceramic 200 x 200mm tiling for toilet areas (Keramik ba area sintina)</t>
  </si>
  <si>
    <t>Ceramic 300 x 100mm tiling to toilet floors (Keramik sintina laran)</t>
  </si>
  <si>
    <t>PAINTING</t>
  </si>
  <si>
    <t>Tint for external and internal painting (Tinta pinta liur no laran)</t>
  </si>
  <si>
    <t>Tint for doors and windows (Tinta odomatan no janela)</t>
  </si>
  <si>
    <t>Painting rools (Rol tinta)</t>
  </si>
  <si>
    <t>Stell ceiling battens 13mm x 0.35 x 0.42mm (Rangka baja plafon)</t>
  </si>
  <si>
    <t>6mm Plywood (Triplex 6mm)</t>
  </si>
  <si>
    <t>Screws 6 - 18 x 25mm (Parfuzu)</t>
  </si>
  <si>
    <t>Joint ceiling 25 x 25mm (Ai lis junta plafon)</t>
  </si>
  <si>
    <t>C75 x 40 x 1mm cold formed lipped channel bottom chord (1/7.70m and 1/4.80 long per truss) (Baja balok kuda-kuda medida diferente)</t>
  </si>
  <si>
    <t>C75 x 40 x 1mm cold formed lipped channel bottom chord (1/7.24m long per truss) (Baja balok kuda-kuda medida diferente)</t>
  </si>
  <si>
    <t xml:space="preserve">C75 x 40 x 1mm cold formed lipped channel ties and struts - 2/0.70m, 2/1.23m, 2/1.32 and 2/1.67m long per truss (Baja balok kuda-kuda medida diferente) </t>
  </si>
  <si>
    <t>C75 x 40 x 1mm cold formed open channel back-to-back web stiffeners (C75 x 40 x 1mm 2/0.20m and 1/0.20m long per truss) (Baja plat aperta kuda-kuda medida diferente)</t>
  </si>
  <si>
    <t>12-14 x 25 self drilling metal tek screws for jointing truss at the workshop (72 per truss) (Parfuzu ba kuda-kuda)</t>
  </si>
  <si>
    <t>C75 X 40 X 1mm cold formed lipped channel rafter 4.80mm long (Baja kuda-kuda la-ho-rangka)</t>
  </si>
  <si>
    <t>C75 X 40 X 1mm cold formed lipped channel rafter 6.70mm long (Baja kuda-kuda la-ho-rangka)</t>
  </si>
  <si>
    <t>C75 X 40 X 1mm cold formed lipped channel back-to-back web stiffeners (C75 x 40 x 1mm 2/0.20mm long per rafter) (Istikador)</t>
  </si>
  <si>
    <t>12-14 x 25 self drilling metal tek screws for jointing truss at the workshop (6 per rafter) (Parfuzu)</t>
  </si>
  <si>
    <t>100 x 50 x 3mm RHS beams along verendah (Besi kotak)</t>
  </si>
  <si>
    <t>C45 x 35 1mm "Topspan" or approved equivalent steel channel purlins (14/3.30m, 56/5.20m, 14/5.90m long) (Gordin)</t>
  </si>
  <si>
    <t>12-14 x 25 self drilling metal tek screws forfixing purlin on site (Parfuzu)</t>
  </si>
  <si>
    <t>12-14 x 25 self drilling metal tek screwsfor jointing of top span on site (4 screws per joint) (Parfuzu)</t>
  </si>
  <si>
    <t>Bent plate 230mm girth colorbond fascia (Seng plat)</t>
  </si>
  <si>
    <t>12-14 x 25 self drilling metal tek screws for fixing fascia to end of top chord on site (Parfuzu)</t>
  </si>
  <si>
    <t>C45 x 35 x 1mm "topspan" or approved equivalent steel channels purlins (14/3.30m, 56/5.20m and 14/5.90m long) (Gordin Baja)</t>
  </si>
  <si>
    <t>CEILING / PLAFON</t>
  </si>
  <si>
    <t>Trucks</t>
  </si>
  <si>
    <t xml:space="preserve">Blocks 20 x 40 cm for all constructions need (Batako) </t>
  </si>
  <si>
    <t>Cable 3 x 2.5mm (Fiu Listrik 3x2.5mm)</t>
  </si>
  <si>
    <t>Steel wire (Arame kesi besi)</t>
  </si>
  <si>
    <t>Main Switch Board (MSB)</t>
  </si>
  <si>
    <t>Single light points + sockets</t>
  </si>
  <si>
    <t>Double light points sockets</t>
  </si>
  <si>
    <t>Single Switch + Sockets</t>
  </si>
  <si>
    <t>Double Switch + Sockets</t>
  </si>
  <si>
    <t>25mm uPVC earth cables</t>
  </si>
  <si>
    <t>Metering Panel 63 Ampere (PLN control)</t>
  </si>
  <si>
    <t xml:space="preserve">Installation materials </t>
  </si>
  <si>
    <t>Set</t>
  </si>
  <si>
    <t xml:space="preserve">Black cables </t>
  </si>
  <si>
    <t>Meters</t>
  </si>
  <si>
    <t>Connectors</t>
  </si>
  <si>
    <t>Stronger ties (Istikador)</t>
  </si>
  <si>
    <t>Cable clips 12mm</t>
  </si>
  <si>
    <t>Sets</t>
  </si>
  <si>
    <t xml:space="preserve">40mm or 1.1/4 long pipe </t>
  </si>
  <si>
    <t xml:space="preserve">40mm or 1.1/4 (L) pipe </t>
  </si>
  <si>
    <t xml:space="preserve">40mm or 1.1/4 (T) pipe </t>
  </si>
  <si>
    <t xml:space="preserve">20mm or 1/2 long pipe </t>
  </si>
  <si>
    <t>Junction 20mm / Sambungan</t>
  </si>
  <si>
    <t>Junction 40mm / Sambungan</t>
  </si>
  <si>
    <t>Clossed for toilet</t>
  </si>
  <si>
    <t>Water clossed for handwash (Fase liman fatin)</t>
  </si>
  <si>
    <t>Water flush for men's toilet (Soe be fatin ba mane)</t>
  </si>
  <si>
    <t>STEEL ROOF STRUCTURES / ESTRUTURA KAKULUK HO BAJA</t>
  </si>
  <si>
    <t>Days</t>
  </si>
  <si>
    <t>PLUMBING MATERIALS / MATERIAL BE-MOS</t>
  </si>
  <si>
    <t>ELECTRICAL MATERIALS / MATERIAL ELETRISIDADE</t>
  </si>
  <si>
    <t>Water Crams / Kram air</t>
  </si>
  <si>
    <t>Temporary site buildings (temporary warehouse for drooping the construction materials)</t>
  </si>
  <si>
    <t>Tape / Lem Pipa</t>
  </si>
  <si>
    <t>Taps / Isolasi</t>
  </si>
  <si>
    <t>Loja Alexandro</t>
  </si>
  <si>
    <t>Loja Minuvarto</t>
  </si>
  <si>
    <t>Loja Vitoria</t>
  </si>
  <si>
    <t>PLN</t>
  </si>
  <si>
    <t>Order husi Dili</t>
  </si>
  <si>
    <t>2.5.</t>
  </si>
  <si>
    <t>2.6.</t>
  </si>
  <si>
    <t>Stone + Transport (Fatuk + transporte)</t>
  </si>
  <si>
    <t>Notice Board + Placa ($200 + 100)</t>
  </si>
  <si>
    <t>ANGELO FERNANDO XIMENES</t>
  </si>
  <si>
    <t>Materials for the New Construction of LIBRARY</t>
  </si>
  <si>
    <t>MAHON</t>
  </si>
  <si>
    <t>Local supplier</t>
  </si>
  <si>
    <t>Remarks / Local Suppliers</t>
  </si>
  <si>
    <t>MANY HANDS ONE NATION (MAHON)</t>
  </si>
  <si>
    <t>NEW CONSTRUCTION OF LIBRARY IN TIMOR-LESTE</t>
  </si>
  <si>
    <t>Sands + Transport (Rai henek + transporte)</t>
  </si>
  <si>
    <t>Sacks</t>
  </si>
  <si>
    <t>035mm Zinc  x 5m x 100mm (Kalen)</t>
  </si>
  <si>
    <t>Transportation from Supplier to Project location</t>
  </si>
  <si>
    <t>Roll</t>
  </si>
  <si>
    <t>MCB 25A</t>
  </si>
  <si>
    <t>Construction Supervisor  ($12/day *40days * 1 person)</t>
  </si>
  <si>
    <t>Civil Engineer ($12/day * 40 days * 1 person)</t>
  </si>
  <si>
    <t>Laborer / Badaen ($10/day * 40 days * 2 persons)</t>
  </si>
  <si>
    <t>Assistants ($7/day * 40 days * 4 persons)</t>
  </si>
  <si>
    <t>Electrician ($12/day * 6 days * 1 person)</t>
  </si>
  <si>
    <t>Plumbing Installations ($12/day * 2 days * 1 person)</t>
  </si>
  <si>
    <t>Computers</t>
  </si>
  <si>
    <t>ICT Equipment</t>
  </si>
  <si>
    <t>Chairs</t>
  </si>
  <si>
    <t>Desks</t>
  </si>
  <si>
    <t>Book's cases</t>
  </si>
  <si>
    <t>LIBRARY MATERIALS</t>
  </si>
  <si>
    <t>Books for children and youth</t>
  </si>
  <si>
    <t>Library Materials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</si>
</sst>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[$$-409]* #,##0.00_);_([$$-409]* \(#,##0.00\);_([$$-409]* &quot;-&quot;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6"/>
      <name val="Calibri"/>
      <family val="3"/>
      <charset val="128"/>
      <scheme val="minor"/>
    </font>
    <font>
      <sz val="12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horizontal="left" vertical="top"/>
    </xf>
    <xf numFmtId="44" fontId="2" fillId="2" borderId="1" xfId="1" applyFon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44" fontId="0" fillId="0" borderId="1" xfId="0" applyNumberFormat="1" applyFont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Border="1" applyAlignment="1">
      <alignment vertical="center" wrapText="1"/>
    </xf>
    <xf numFmtId="44" fontId="0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left" vertical="top"/>
    </xf>
    <xf numFmtId="9" fontId="0" fillId="0" borderId="0" xfId="4" applyFont="1" applyAlignment="1">
      <alignment horizontal="left" vertical="top"/>
    </xf>
    <xf numFmtId="2" fontId="0" fillId="0" borderId="0" xfId="4" applyNumberFormat="1" applyFont="1" applyAlignment="1">
      <alignment horizontal="left" vertical="top"/>
    </xf>
    <xf numFmtId="44" fontId="0" fillId="0" borderId="0" xfId="1" applyFont="1" applyAlignment="1">
      <alignment horizontal="left" vertical="top"/>
    </xf>
    <xf numFmtId="0" fontId="0" fillId="0" borderId="1" xfId="0" applyFont="1" applyBorder="1" applyAlignment="1">
      <alignment horizontal="center" vertical="center" wrapText="1"/>
    </xf>
    <xf numFmtId="9" fontId="4" fillId="0" borderId="1" xfId="4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0" fillId="5" borderId="1" xfId="0" applyFill="1" applyBorder="1" applyAlignment="1">
      <alignment horizontal="left" vertical="top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/>
    <xf numFmtId="0" fontId="3" fillId="0" borderId="0" xfId="0" applyFont="1" applyAlignment="1">
      <alignment horizontal="left" vertical="top"/>
    </xf>
    <xf numFmtId="0" fontId="4" fillId="0" borderId="0" xfId="0" applyFont="1"/>
    <xf numFmtId="0" fontId="8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2" applyNumberFormat="1" applyFont="1" applyBorder="1" applyAlignment="1">
      <alignment horizontal="left" vertical="top" wrapText="1"/>
    </xf>
    <xf numFmtId="44" fontId="0" fillId="0" borderId="0" xfId="1" applyFont="1" applyBorder="1" applyAlignment="1">
      <alignment horizontal="left" vertical="top" wrapText="1"/>
    </xf>
    <xf numFmtId="0" fontId="0" fillId="0" borderId="1" xfId="0" applyFont="1" applyFill="1" applyBorder="1"/>
    <xf numFmtId="0" fontId="14" fillId="4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1" applyNumberFormat="1" applyFont="1" applyBorder="1" applyAlignment="1">
      <alignment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left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4" fontId="14" fillId="4" borderId="1" xfId="1" applyFont="1" applyFill="1" applyBorder="1" applyAlignment="1">
      <alignment horizontal="center" vertical="center" wrapText="1"/>
    </xf>
    <xf numFmtId="44" fontId="0" fillId="0" borderId="0" xfId="1" applyFont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0" fontId="3" fillId="0" borderId="1" xfId="0" applyFont="1" applyFill="1" applyBorder="1"/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44" fontId="9" fillId="0" borderId="1" xfId="1" applyFont="1" applyBorder="1" applyAlignment="1">
      <alignment horizontal="center"/>
    </xf>
    <xf numFmtId="9" fontId="3" fillId="0" borderId="1" xfId="4" applyFont="1" applyBorder="1" applyAlignment="1">
      <alignment horizontal="center" vertical="center"/>
    </xf>
    <xf numFmtId="44" fontId="3" fillId="0" borderId="1" xfId="1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4" fillId="0" borderId="1" xfId="1" applyNumberFormat="1" applyFont="1" applyBorder="1" applyAlignment="1">
      <alignment horizontal="center" vertical="center"/>
    </xf>
    <xf numFmtId="0" fontId="14" fillId="0" borderId="1" xfId="1" applyNumberFormat="1" applyFont="1" applyBorder="1" applyAlignment="1">
      <alignment vertical="center"/>
    </xf>
    <xf numFmtId="44" fontId="14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9" fontId="5" fillId="0" borderId="1" xfId="4" applyFont="1" applyBorder="1" applyAlignment="1">
      <alignment horizontal="center" vertical="center"/>
    </xf>
    <xf numFmtId="9" fontId="15" fillId="0" borderId="1" xfId="4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2" fontId="8" fillId="0" borderId="0" xfId="4" applyNumberFormat="1" applyFont="1" applyAlignment="1">
      <alignment horizontal="left" vertical="top"/>
    </xf>
    <xf numFmtId="0" fontId="0" fillId="5" borderId="1" xfId="0" applyFill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/>
    </xf>
    <xf numFmtId="44" fontId="15" fillId="0" borderId="1" xfId="1" applyFont="1" applyBorder="1" applyAlignment="1">
      <alignment horizontal="center" vertical="center"/>
    </xf>
    <xf numFmtId="44" fontId="2" fillId="0" borderId="1" xfId="1" applyFont="1" applyBorder="1" applyAlignment="1">
      <alignment horizontal="center"/>
    </xf>
    <xf numFmtId="44" fontId="2" fillId="0" borderId="1" xfId="1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 wrapText="1"/>
    </xf>
    <xf numFmtId="44" fontId="0" fillId="0" borderId="4" xfId="1" applyFont="1" applyBorder="1" applyAlignment="1">
      <alignment horizontal="center" vertical="center" wrapText="1"/>
    </xf>
    <xf numFmtId="44" fontId="0" fillId="5" borderId="1" xfId="1" applyFont="1" applyFill="1" applyBorder="1" applyAlignment="1">
      <alignment horizontal="center" vertical="top"/>
    </xf>
    <xf numFmtId="165" fontId="4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9" fontId="4" fillId="0" borderId="1" xfId="4" applyFont="1" applyBorder="1" applyAlignment="1">
      <alignment horizontal="left" vertical="center"/>
    </xf>
    <xf numFmtId="9" fontId="0" fillId="0" borderId="1" xfId="4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 wrapText="1"/>
    </xf>
    <xf numFmtId="0" fontId="14" fillId="0" borderId="1" xfId="1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9" fontId="4" fillId="0" borderId="9" xfId="4" applyFont="1" applyBorder="1" applyAlignment="1">
      <alignment horizontal="center" vertical="center"/>
    </xf>
    <xf numFmtId="9" fontId="4" fillId="0" borderId="5" xfId="4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0" fontId="0" fillId="0" borderId="5" xfId="0" applyFill="1" applyBorder="1"/>
    <xf numFmtId="0" fontId="0" fillId="0" borderId="5" xfId="0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44" fontId="5" fillId="0" borderId="5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9" fontId="4" fillId="0" borderId="1" xfId="4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4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3" borderId="2" xfId="0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/>
    </xf>
    <xf numFmtId="9" fontId="4" fillId="0" borderId="1" xfId="4" applyFont="1" applyBorder="1" applyAlignment="1">
      <alignment horizontal="center" vertical="center"/>
    </xf>
    <xf numFmtId="9" fontId="4" fillId="0" borderId="10" xfId="4" applyFont="1" applyBorder="1" applyAlignment="1">
      <alignment horizontal="center" vertical="center"/>
    </xf>
    <xf numFmtId="9" fontId="4" fillId="0" borderId="9" xfId="4" applyFont="1" applyBorder="1" applyAlignment="1">
      <alignment horizontal="center" vertical="center"/>
    </xf>
    <xf numFmtId="9" fontId="4" fillId="0" borderId="5" xfId="4" applyFont="1" applyBorder="1" applyAlignment="1">
      <alignment horizontal="center" vertical="center"/>
    </xf>
    <xf numFmtId="44" fontId="4" fillId="0" borderId="10" xfId="0" applyNumberFormat="1" applyFont="1" applyBorder="1" applyAlignment="1">
      <alignment horizontal="center" vertical="center" wrapText="1"/>
    </xf>
    <xf numFmtId="44" fontId="4" fillId="0" borderId="9" xfId="0" applyNumberFormat="1" applyFont="1" applyBorder="1" applyAlignment="1">
      <alignment horizontal="center" vertical="center" wrapText="1"/>
    </xf>
    <xf numFmtId="44" fontId="4" fillId="0" borderId="5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65" fontId="13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4" fontId="5" fillId="0" borderId="10" xfId="0" applyNumberFormat="1" applyFont="1" applyBorder="1" applyAlignment="1">
      <alignment horizontal="center" vertical="center"/>
    </xf>
    <xf numFmtId="44" fontId="5" fillId="0" borderId="9" xfId="0" applyNumberFormat="1" applyFont="1" applyBorder="1" applyAlignment="1">
      <alignment horizontal="center" vertical="center"/>
    </xf>
    <xf numFmtId="44" fontId="5" fillId="0" borderId="5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4" fontId="4" fillId="0" borderId="10" xfId="0" applyNumberFormat="1" applyFont="1" applyBorder="1" applyAlignment="1">
      <alignment horizontal="center" vertical="center"/>
    </xf>
    <xf numFmtId="44" fontId="4" fillId="0" borderId="9" xfId="0" applyNumberFormat="1" applyFont="1" applyBorder="1" applyAlignment="1">
      <alignment horizontal="center" vertical="center"/>
    </xf>
    <xf numFmtId="44" fontId="4" fillId="0" borderId="5" xfId="0" applyNumberFormat="1" applyFont="1" applyBorder="1" applyAlignment="1">
      <alignment horizontal="center" vertical="center"/>
    </xf>
    <xf numFmtId="44" fontId="10" fillId="0" borderId="10" xfId="0" applyNumberFormat="1" applyFont="1" applyBorder="1" applyAlignment="1">
      <alignment horizontal="center" vertical="center" wrapText="1"/>
    </xf>
    <xf numFmtId="44" fontId="10" fillId="0" borderId="9" xfId="0" applyNumberFormat="1" applyFont="1" applyBorder="1" applyAlignment="1">
      <alignment horizontal="center" vertical="center" wrapText="1"/>
    </xf>
    <xf numFmtId="44" fontId="10" fillId="0" borderId="5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top"/>
    </xf>
    <xf numFmtId="0" fontId="14" fillId="3" borderId="3" xfId="0" applyFont="1" applyFill="1" applyBorder="1" applyAlignment="1">
      <alignment horizontal="left" vertical="top"/>
    </xf>
    <xf numFmtId="0" fontId="14" fillId="3" borderId="2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10" fillId="5" borderId="1" xfId="0" applyNumberFormat="1" applyFont="1" applyFill="1" applyBorder="1" applyAlignment="1">
      <alignment horizontal="center" vertical="top"/>
    </xf>
  </cellXfs>
  <cellStyles count="5">
    <cellStyle name="Comma" xfId="2" builtinId="3"/>
    <cellStyle name="Currency" xfId="1" builtinId="4"/>
    <cellStyle name="Normal" xfId="0" builtinId="0"/>
    <cellStyle name="Normal 2 2" xfId="3"/>
    <cellStyle name="Percent" xfId="4" builtinId="5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</xdr:row>
      <xdr:rowOff>161925</xdr:rowOff>
    </xdr:from>
    <xdr:to>
      <xdr:col>4</xdr:col>
      <xdr:colOff>3324225</xdr:colOff>
      <xdr:row>1</xdr:row>
      <xdr:rowOff>876300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 l="20498" t="33333" r="19180" b="44792"/>
        <a:stretch>
          <a:fillRect/>
        </a:stretch>
      </xdr:blipFill>
      <xdr:spPr bwMode="auto">
        <a:xfrm>
          <a:off x="2219325" y="266700"/>
          <a:ext cx="45434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66675</xdr:rowOff>
    </xdr:from>
    <xdr:to>
      <xdr:col>6</xdr:col>
      <xdr:colOff>114300</xdr:colOff>
      <xdr:row>0</xdr:row>
      <xdr:rowOff>923925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rcRect l="20498" t="33333" r="19180" b="44792"/>
        <a:stretch>
          <a:fillRect/>
        </a:stretch>
      </xdr:blipFill>
      <xdr:spPr bwMode="auto">
        <a:xfrm>
          <a:off x="2362200" y="66675"/>
          <a:ext cx="52482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409575</xdr:colOff>
      <xdr:row>3</xdr:row>
      <xdr:rowOff>32149</xdr:rowOff>
    </xdr:from>
    <xdr:to>
      <xdr:col>10</xdr:col>
      <xdr:colOff>123825</xdr:colOff>
      <xdr:row>23</xdr:row>
      <xdr:rowOff>47625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8306" t="22543" r="29839" b="8606"/>
        <a:stretch>
          <a:fillRect/>
        </a:stretch>
      </xdr:blipFill>
      <xdr:spPr bwMode="auto">
        <a:xfrm>
          <a:off x="2238375" y="603649"/>
          <a:ext cx="3981450" cy="38254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22"/>
  <sheetViews>
    <sheetView tabSelected="1" workbookViewId="0">
      <selection activeCell="H19" sqref="H19"/>
    </sheetView>
  </sheetViews>
  <sheetFormatPr defaultRowHeight="15"/>
  <cols>
    <col min="1" max="1" width="4.7109375" style="137" customWidth="1"/>
    <col min="2" max="2" width="26.7109375" style="28" customWidth="1"/>
    <col min="3" max="3" width="14.28515625" style="28" customWidth="1"/>
    <col min="4" max="4" width="7.28515625" style="30" customWidth="1"/>
    <col min="5" max="5" width="55.5703125" style="22" customWidth="1"/>
    <col min="6" max="6" width="19.5703125" style="22" customWidth="1"/>
    <col min="7" max="7" width="13.28515625" style="37" customWidth="1"/>
    <col min="8" max="10" width="9.140625" style="22"/>
    <col min="11" max="11" width="17.42578125" style="22" customWidth="1"/>
    <col min="12" max="16384" width="9.140625" style="22"/>
  </cols>
  <sheetData>
    <row r="1" spans="1:11" s="5" customFormat="1" ht="8.25" customHeight="1">
      <c r="A1" s="27"/>
      <c r="B1" s="15"/>
      <c r="C1" s="15"/>
      <c r="D1" s="16"/>
      <c r="G1" s="37"/>
    </row>
    <row r="2" spans="1:11" s="5" customFormat="1" ht="74.25" customHeight="1">
      <c r="A2" s="151"/>
      <c r="B2" s="152"/>
      <c r="C2" s="152"/>
      <c r="D2" s="152"/>
      <c r="E2" s="152"/>
      <c r="F2" s="152"/>
      <c r="G2" s="152"/>
      <c r="H2" s="6"/>
    </row>
    <row r="3" spans="1:11" s="5" customFormat="1" ht="21" customHeight="1">
      <c r="A3" s="147" t="s">
        <v>5</v>
      </c>
      <c r="B3" s="148"/>
      <c r="C3" s="153" t="s">
        <v>154</v>
      </c>
      <c r="D3" s="153"/>
      <c r="E3" s="153"/>
      <c r="F3" s="153"/>
      <c r="G3" s="153"/>
    </row>
    <row r="4" spans="1:11" s="5" customFormat="1" ht="18.75" customHeight="1">
      <c r="A4" s="149" t="s">
        <v>6</v>
      </c>
      <c r="B4" s="150"/>
      <c r="C4" s="153" t="s">
        <v>153</v>
      </c>
      <c r="D4" s="153"/>
      <c r="E4" s="153"/>
      <c r="F4" s="153"/>
      <c r="G4" s="153"/>
    </row>
    <row r="5" spans="1:11" s="5" customFormat="1" ht="18.75" customHeight="1">
      <c r="A5" s="147" t="s">
        <v>7</v>
      </c>
      <c r="B5" s="148"/>
      <c r="C5" s="154" t="s">
        <v>148</v>
      </c>
      <c r="D5" s="154"/>
      <c r="E5" s="154"/>
      <c r="F5" s="154"/>
      <c r="G5" s="154"/>
      <c r="K5" s="31"/>
    </row>
    <row r="6" spans="1:11" s="5" customFormat="1" ht="30" customHeight="1">
      <c r="A6" s="17" t="s">
        <v>0</v>
      </c>
      <c r="B6" s="17" t="s">
        <v>8</v>
      </c>
      <c r="C6" s="17" t="s">
        <v>9</v>
      </c>
      <c r="D6" s="17"/>
      <c r="E6" s="17" t="s">
        <v>10</v>
      </c>
      <c r="F6" s="17" t="s">
        <v>13</v>
      </c>
      <c r="G6" s="17" t="s">
        <v>43</v>
      </c>
      <c r="K6" s="33"/>
    </row>
    <row r="7" spans="1:11" s="4" customFormat="1" ht="15.75" customHeight="1">
      <c r="A7" s="155">
        <v>1</v>
      </c>
      <c r="B7" s="156" t="s">
        <v>149</v>
      </c>
      <c r="C7" s="157">
        <f>SUM(F7:F12)</f>
        <v>22095.55</v>
      </c>
      <c r="D7" s="18">
        <v>1.1000000000000001</v>
      </c>
      <c r="E7" s="19" t="str">
        <f>'Materials Calculations'!E6</f>
        <v>PRELIMINARIES / SERVISU PRELIMINARIO</v>
      </c>
      <c r="F7" s="20">
        <f>'Materials Calculations'!I6</f>
        <v>1530</v>
      </c>
      <c r="G7" s="158">
        <f>C7/C21*100/100</f>
        <v>0.73651833333333327</v>
      </c>
    </row>
    <row r="8" spans="1:11">
      <c r="A8" s="155"/>
      <c r="B8" s="156"/>
      <c r="C8" s="157"/>
      <c r="D8" s="18">
        <v>1.2</v>
      </c>
      <c r="E8" s="21" t="str">
        <f>'Materials Calculations'!E24:H24</f>
        <v>GROUND, CONCRETE, MASSONRY AND BLOCK WORKS</v>
      </c>
      <c r="F8" s="20">
        <f>'Materials Calculations'!I24</f>
        <v>9596.5</v>
      </c>
      <c r="G8" s="158"/>
    </row>
    <row r="9" spans="1:11">
      <c r="A9" s="155"/>
      <c r="B9" s="156"/>
      <c r="C9" s="157"/>
      <c r="D9" s="18">
        <v>1.3</v>
      </c>
      <c r="E9" s="21" t="str">
        <f>'Materials Calculations'!E42</f>
        <v>WINDOWS &amp; DOORS HARDWARES / JANELA NO ODOMATAN</v>
      </c>
      <c r="F9" s="20">
        <f>'Materials Calculations'!I42</f>
        <v>1958</v>
      </c>
      <c r="G9" s="158"/>
    </row>
    <row r="10" spans="1:11">
      <c r="A10" s="155"/>
      <c r="B10" s="156"/>
      <c r="C10" s="157"/>
      <c r="D10" s="18">
        <v>1.4</v>
      </c>
      <c r="E10" s="21" t="str">
        <f>'Materials Calculations'!E53</f>
        <v>STEEL ROOF STRUCTURES / ESTRUTURA KAKULUK HO BAJA</v>
      </c>
      <c r="F10" s="20">
        <f>'Materials Calculations'!I53</f>
        <v>7760.05</v>
      </c>
      <c r="G10" s="158"/>
    </row>
    <row r="11" spans="1:11">
      <c r="A11" s="155"/>
      <c r="B11" s="156"/>
      <c r="C11" s="157"/>
      <c r="D11" s="18">
        <v>1.5</v>
      </c>
      <c r="E11" s="21" t="str">
        <f>'Materials Calculations'!E87</f>
        <v>ELECTRICAL MATERIALS / MATERIAL ELETRISIDADE</v>
      </c>
      <c r="F11" s="20">
        <f>'Materials Calculations'!I87</f>
        <v>1063.5</v>
      </c>
      <c r="G11" s="158"/>
    </row>
    <row r="12" spans="1:11">
      <c r="A12" s="155"/>
      <c r="B12" s="156"/>
      <c r="C12" s="157"/>
      <c r="D12" s="18">
        <v>1.6</v>
      </c>
      <c r="E12" s="21" t="str">
        <f>'Materials Calculations'!E104</f>
        <v>PLUMBING MATERIALS / MATERIAL BE-MOS</v>
      </c>
      <c r="F12" s="20">
        <f>'Materials Calculations'!I104</f>
        <v>187.5</v>
      </c>
      <c r="G12" s="158"/>
    </row>
    <row r="13" spans="1:11" s="146" customFormat="1" ht="30" customHeight="1">
      <c r="A13" s="145">
        <v>2</v>
      </c>
      <c r="B13" s="143" t="str">
        <f>E13</f>
        <v>LIBRARY MATERIALS</v>
      </c>
      <c r="C13" s="144">
        <f>'Materials Calculations'!I114</f>
        <v>4928.45</v>
      </c>
      <c r="D13" s="145">
        <v>1</v>
      </c>
      <c r="E13" s="145" t="str">
        <f>'Materials Calculations'!E114</f>
        <v>LIBRARY MATERIALS</v>
      </c>
      <c r="F13" s="144">
        <f>C13</f>
        <v>4928.45</v>
      </c>
      <c r="G13" s="131">
        <f>C13/C21*100/100</f>
        <v>0.16428166666666666</v>
      </c>
    </row>
    <row r="14" spans="1:11" s="5" customFormat="1">
      <c r="A14" s="168">
        <v>3</v>
      </c>
      <c r="B14" s="165" t="s">
        <v>41</v>
      </c>
      <c r="C14" s="162">
        <f>SUM(F14:F19)</f>
        <v>2976</v>
      </c>
      <c r="D14" s="3" t="s">
        <v>14</v>
      </c>
      <c r="E14" s="23" t="str">
        <f>'Materials Calculations'!E122</f>
        <v>Construction Supervisor  ($12/day *40days * 1 person)</v>
      </c>
      <c r="F14" s="24">
        <f>'Materials Calculations'!I122</f>
        <v>480</v>
      </c>
      <c r="G14" s="159">
        <f>C14/C21*100/100</f>
        <v>9.9199999999999997E-2</v>
      </c>
      <c r="K14" s="34"/>
    </row>
    <row r="15" spans="1:11" s="5" customFormat="1">
      <c r="A15" s="169"/>
      <c r="B15" s="166"/>
      <c r="C15" s="163"/>
      <c r="D15" s="3" t="s">
        <v>15</v>
      </c>
      <c r="E15" s="23" t="str">
        <f>'Materials Calculations'!E123</f>
        <v>Civil Engineer ($12/day * 40 days * 1 person)</v>
      </c>
      <c r="F15" s="24">
        <f>'Materials Calculations'!I123</f>
        <v>480</v>
      </c>
      <c r="G15" s="160"/>
      <c r="K15" s="32"/>
    </row>
    <row r="16" spans="1:11" s="5" customFormat="1">
      <c r="A16" s="169"/>
      <c r="B16" s="166"/>
      <c r="C16" s="163"/>
      <c r="D16" s="3" t="s">
        <v>31</v>
      </c>
      <c r="E16" s="23" t="str">
        <f>'Materials Calculations'!E124</f>
        <v>Laborer / Badaen ($10/day * 40 days * 2 persons)</v>
      </c>
      <c r="F16" s="24">
        <f>'Materials Calculations'!I124</f>
        <v>800</v>
      </c>
      <c r="G16" s="160"/>
    </row>
    <row r="17" spans="1:7" s="5" customFormat="1">
      <c r="A17" s="169"/>
      <c r="B17" s="166"/>
      <c r="C17" s="163"/>
      <c r="D17" s="3" t="s">
        <v>32</v>
      </c>
      <c r="E17" s="23" t="str">
        <f>'Materials Calculations'!E125</f>
        <v>Assistants ($7/day * 40 days * 4 persons)</v>
      </c>
      <c r="F17" s="24">
        <f>'Materials Calculations'!I125</f>
        <v>1120</v>
      </c>
      <c r="G17" s="160"/>
    </row>
    <row r="18" spans="1:7" s="5" customFormat="1">
      <c r="A18" s="169"/>
      <c r="B18" s="166"/>
      <c r="C18" s="163"/>
      <c r="D18" s="123" t="s">
        <v>144</v>
      </c>
      <c r="E18" s="23" t="str">
        <f>'Materials Calculations'!E126</f>
        <v>Electrician ($12/day * 6 days * 1 person)</v>
      </c>
      <c r="F18" s="24">
        <f>'Materials Calculations'!I126</f>
        <v>72</v>
      </c>
      <c r="G18" s="160"/>
    </row>
    <row r="19" spans="1:7" s="5" customFormat="1">
      <c r="A19" s="170"/>
      <c r="B19" s="167"/>
      <c r="C19" s="164"/>
      <c r="D19" s="123" t="s">
        <v>145</v>
      </c>
      <c r="E19" s="23" t="str">
        <f>'Materials Calculations'!E127</f>
        <v>Plumbing Installations ($12/day * 2 days * 1 person)</v>
      </c>
      <c r="F19" s="24">
        <f>'Materials Calculations'!I127</f>
        <v>24</v>
      </c>
      <c r="G19" s="161"/>
    </row>
    <row r="20" spans="1:7" s="5" customFormat="1">
      <c r="A20" s="175"/>
      <c r="B20" s="175"/>
      <c r="C20" s="175"/>
      <c r="D20" s="175"/>
      <c r="E20" s="175"/>
      <c r="F20" s="175"/>
      <c r="G20" s="25"/>
    </row>
    <row r="21" spans="1:7" s="5" customFormat="1" ht="21">
      <c r="A21" s="171" t="s">
        <v>42</v>
      </c>
      <c r="B21" s="172"/>
      <c r="C21" s="173">
        <f>C14+C13+C7</f>
        <v>30000</v>
      </c>
      <c r="D21" s="173"/>
      <c r="E21" s="174" t="s">
        <v>17</v>
      </c>
      <c r="F21" s="174"/>
      <c r="G21" s="38">
        <f>G14+G13+G7</f>
        <v>1</v>
      </c>
    </row>
    <row r="22" spans="1:7">
      <c r="D22" s="29"/>
    </row>
  </sheetData>
  <mergeCells count="19">
    <mergeCell ref="G14:G19"/>
    <mergeCell ref="C14:C19"/>
    <mergeCell ref="B14:B19"/>
    <mergeCell ref="A14:A19"/>
    <mergeCell ref="A21:B21"/>
    <mergeCell ref="C21:D21"/>
    <mergeCell ref="E21:F21"/>
    <mergeCell ref="A20:F20"/>
    <mergeCell ref="A5:B5"/>
    <mergeCell ref="C5:G5"/>
    <mergeCell ref="A7:A12"/>
    <mergeCell ref="B7:B12"/>
    <mergeCell ref="C7:C12"/>
    <mergeCell ref="G7:G12"/>
    <mergeCell ref="A3:B3"/>
    <mergeCell ref="A4:B4"/>
    <mergeCell ref="A2:G2"/>
    <mergeCell ref="C3:G3"/>
    <mergeCell ref="C4:G4"/>
  </mergeCells>
  <phoneticPr fontId="7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O132"/>
  <sheetViews>
    <sheetView topLeftCell="A13" zoomScaleNormal="100" workbookViewId="0">
      <selection activeCell="E5" sqref="E5"/>
    </sheetView>
  </sheetViews>
  <sheetFormatPr defaultRowHeight="15"/>
  <cols>
    <col min="1" max="1" width="3.28515625" style="22" customWidth="1"/>
    <col min="2" max="2" width="15.85546875" style="28" customWidth="1"/>
    <col min="3" max="3" width="15.5703125" style="28" customWidth="1"/>
    <col min="4" max="4" width="7.28515625" style="58" customWidth="1"/>
    <col min="5" max="5" width="60.85546875" style="22" customWidth="1"/>
    <col min="6" max="6" width="9.5703125" style="30" customWidth="1"/>
    <col min="7" max="7" width="9.5703125" style="58" customWidth="1"/>
    <col min="8" max="8" width="11.5703125" style="80" bestFit="1" customWidth="1"/>
    <col min="9" max="9" width="15" style="80" customWidth="1"/>
    <col min="10" max="10" width="22.85546875" style="37" customWidth="1"/>
    <col min="11" max="11" width="9.140625" style="22"/>
    <col min="12" max="12" width="9.140625" style="22" customWidth="1"/>
    <col min="13" max="13" width="9.140625" style="22"/>
    <col min="14" max="14" width="17.42578125" style="22" customWidth="1"/>
    <col min="15" max="16384" width="9.140625" style="22"/>
  </cols>
  <sheetData>
    <row r="1" spans="1:14" s="5" customFormat="1" ht="78" customHeight="1">
      <c r="B1" s="185"/>
      <c r="C1" s="185"/>
      <c r="D1" s="185"/>
      <c r="E1" s="185"/>
      <c r="F1" s="185"/>
      <c r="G1" s="185"/>
      <c r="H1" s="185"/>
      <c r="I1" s="185"/>
      <c r="J1" s="37"/>
    </row>
    <row r="2" spans="1:14" s="5" customFormat="1" ht="32.25" customHeight="1">
      <c r="A2" s="198" t="s">
        <v>5</v>
      </c>
      <c r="B2" s="199"/>
      <c r="C2" s="200" t="s">
        <v>154</v>
      </c>
      <c r="D2" s="201"/>
      <c r="E2" s="201"/>
      <c r="F2" s="201"/>
      <c r="G2" s="201"/>
      <c r="H2" s="201"/>
      <c r="I2" s="202"/>
      <c r="J2" s="37"/>
      <c r="K2" s="6"/>
    </row>
    <row r="3" spans="1:14" s="5" customFormat="1" ht="30" customHeight="1">
      <c r="A3" s="203" t="s">
        <v>6</v>
      </c>
      <c r="B3" s="204"/>
      <c r="C3" s="200" t="s">
        <v>153</v>
      </c>
      <c r="D3" s="201"/>
      <c r="E3" s="201"/>
      <c r="F3" s="201"/>
      <c r="G3" s="201"/>
      <c r="H3" s="201"/>
      <c r="I3" s="202"/>
      <c r="J3" s="37"/>
    </row>
    <row r="4" spans="1:14" s="5" customFormat="1" ht="24.75" customHeight="1">
      <c r="A4" s="198" t="s">
        <v>7</v>
      </c>
      <c r="B4" s="199"/>
      <c r="C4" s="205" t="s">
        <v>148</v>
      </c>
      <c r="D4" s="206"/>
      <c r="E4" s="206"/>
      <c r="F4" s="206"/>
      <c r="G4" s="206"/>
      <c r="H4" s="206"/>
      <c r="I4" s="207"/>
      <c r="J4" s="37"/>
    </row>
    <row r="5" spans="1:14" s="5" customFormat="1" ht="39" customHeight="1">
      <c r="A5" s="62" t="s">
        <v>0</v>
      </c>
      <c r="B5" s="62" t="s">
        <v>8</v>
      </c>
      <c r="C5" s="62" t="s">
        <v>9</v>
      </c>
      <c r="D5" s="62"/>
      <c r="E5" s="62" t="s">
        <v>10</v>
      </c>
      <c r="F5" s="62" t="s">
        <v>12</v>
      </c>
      <c r="G5" s="62" t="s">
        <v>11</v>
      </c>
      <c r="H5" s="79" t="s">
        <v>44</v>
      </c>
      <c r="I5" s="79" t="s">
        <v>45</v>
      </c>
      <c r="J5" s="62" t="s">
        <v>152</v>
      </c>
      <c r="N5" s="31"/>
    </row>
    <row r="6" spans="1:14" s="105" customFormat="1" ht="30" customHeight="1">
      <c r="A6" s="186">
        <v>1</v>
      </c>
      <c r="B6" s="165" t="s">
        <v>40</v>
      </c>
      <c r="C6" s="189">
        <f>I6+I24+I42+I53+I87+I104</f>
        <v>22095.55</v>
      </c>
      <c r="D6" s="45" t="s">
        <v>25</v>
      </c>
      <c r="E6" s="97" t="s">
        <v>52</v>
      </c>
      <c r="F6" s="45"/>
      <c r="G6" s="45"/>
      <c r="H6" s="109"/>
      <c r="I6" s="109">
        <f>SUM(I7:I22)</f>
        <v>1530</v>
      </c>
      <c r="J6" s="106"/>
      <c r="N6" s="107"/>
    </row>
    <row r="7" spans="1:14" s="4" customFormat="1" ht="30">
      <c r="A7" s="187"/>
      <c r="B7" s="166"/>
      <c r="C7" s="190"/>
      <c r="D7" s="65">
        <v>1</v>
      </c>
      <c r="E7" s="71" t="s">
        <v>136</v>
      </c>
      <c r="F7" s="68" t="s">
        <v>18</v>
      </c>
      <c r="G7" s="69"/>
      <c r="H7" s="70">
        <v>0</v>
      </c>
      <c r="I7" s="70">
        <v>300</v>
      </c>
      <c r="J7" s="120" t="s">
        <v>150</v>
      </c>
    </row>
    <row r="8" spans="1:14" s="4" customFormat="1" ht="15.75" customHeight="1">
      <c r="A8" s="187"/>
      <c r="B8" s="166"/>
      <c r="C8" s="190"/>
      <c r="D8" s="63">
        <v>2</v>
      </c>
      <c r="E8" s="67" t="s">
        <v>1</v>
      </c>
      <c r="F8" s="68" t="s">
        <v>18</v>
      </c>
      <c r="G8" s="69"/>
      <c r="H8" s="70">
        <v>0</v>
      </c>
      <c r="I8" s="70">
        <v>200</v>
      </c>
      <c r="J8" s="21"/>
    </row>
    <row r="9" spans="1:14" s="4" customFormat="1" ht="15.75" customHeight="1">
      <c r="A9" s="187"/>
      <c r="B9" s="166"/>
      <c r="C9" s="190"/>
      <c r="D9" s="63">
        <v>3</v>
      </c>
      <c r="E9" s="67" t="s">
        <v>147</v>
      </c>
      <c r="F9" s="66" t="s">
        <v>18</v>
      </c>
      <c r="G9" s="69"/>
      <c r="H9" s="70">
        <v>0</v>
      </c>
      <c r="I9" s="70">
        <v>200</v>
      </c>
      <c r="J9" s="49" t="s">
        <v>151</v>
      </c>
    </row>
    <row r="10" spans="1:14" s="4" customFormat="1" ht="15.75" customHeight="1">
      <c r="A10" s="187"/>
      <c r="B10" s="166"/>
      <c r="C10" s="190"/>
      <c r="D10" s="63">
        <v>4</v>
      </c>
      <c r="E10" s="67" t="s">
        <v>2</v>
      </c>
      <c r="F10" s="68" t="s">
        <v>18</v>
      </c>
      <c r="G10" s="69"/>
      <c r="H10" s="70">
        <v>0</v>
      </c>
      <c r="I10" s="70">
        <v>150</v>
      </c>
      <c r="J10" s="49" t="s">
        <v>141</v>
      </c>
    </row>
    <row r="11" spans="1:14" s="4" customFormat="1">
      <c r="A11" s="187"/>
      <c r="B11" s="166"/>
      <c r="C11" s="190"/>
      <c r="D11" s="65">
        <v>5</v>
      </c>
      <c r="E11" s="67" t="s">
        <v>19</v>
      </c>
      <c r="F11" s="66" t="s">
        <v>18</v>
      </c>
      <c r="G11" s="69"/>
      <c r="H11" s="70">
        <v>0</v>
      </c>
      <c r="I11" s="70">
        <v>100</v>
      </c>
      <c r="J11" s="120" t="s">
        <v>140</v>
      </c>
    </row>
    <row r="12" spans="1:14" s="4" customFormat="1" ht="15.75" customHeight="1">
      <c r="A12" s="187"/>
      <c r="B12" s="166"/>
      <c r="C12" s="190"/>
      <c r="D12" s="63">
        <v>6</v>
      </c>
      <c r="E12" s="71" t="s">
        <v>3</v>
      </c>
      <c r="F12" s="68" t="s">
        <v>18</v>
      </c>
      <c r="G12" s="69"/>
      <c r="H12" s="70">
        <v>0</v>
      </c>
      <c r="I12" s="70">
        <v>100</v>
      </c>
      <c r="J12" s="49" t="s">
        <v>143</v>
      </c>
    </row>
    <row r="13" spans="1:14" s="4" customFormat="1" ht="15.75" customHeight="1">
      <c r="A13" s="187"/>
      <c r="B13" s="166"/>
      <c r="C13" s="190"/>
      <c r="D13" s="63">
        <v>7</v>
      </c>
      <c r="E13" s="71" t="s">
        <v>4</v>
      </c>
      <c r="F13" s="68" t="s">
        <v>18</v>
      </c>
      <c r="G13" s="69"/>
      <c r="H13" s="70">
        <v>0</v>
      </c>
      <c r="I13" s="70">
        <v>100</v>
      </c>
      <c r="J13" s="49" t="s">
        <v>150</v>
      </c>
    </row>
    <row r="14" spans="1:14" s="4" customFormat="1" ht="15.75" customHeight="1">
      <c r="A14" s="187"/>
      <c r="B14" s="166"/>
      <c r="C14" s="190"/>
      <c r="D14" s="63">
        <v>8</v>
      </c>
      <c r="E14" s="71" t="s">
        <v>63</v>
      </c>
      <c r="F14" s="66" t="s">
        <v>18</v>
      </c>
      <c r="G14" s="69"/>
      <c r="H14" s="70">
        <v>0</v>
      </c>
      <c r="I14" s="70">
        <v>70</v>
      </c>
      <c r="J14" s="49" t="s">
        <v>150</v>
      </c>
    </row>
    <row r="15" spans="1:14" s="4" customFormat="1" ht="15.75" customHeight="1">
      <c r="A15" s="187"/>
      <c r="B15" s="166"/>
      <c r="C15" s="190"/>
      <c r="D15" s="65">
        <v>9</v>
      </c>
      <c r="E15" s="95" t="s">
        <v>34</v>
      </c>
      <c r="F15" s="94"/>
      <c r="G15" s="94"/>
      <c r="H15" s="96"/>
      <c r="I15" s="70"/>
      <c r="J15" s="21"/>
    </row>
    <row r="16" spans="1:14" s="4" customFormat="1" ht="31.5" customHeight="1">
      <c r="A16" s="187"/>
      <c r="B16" s="166"/>
      <c r="C16" s="190"/>
      <c r="D16" s="63">
        <v>10</v>
      </c>
      <c r="E16" s="72" t="s">
        <v>35</v>
      </c>
      <c r="F16" s="65" t="s">
        <v>18</v>
      </c>
      <c r="G16" s="65">
        <v>0</v>
      </c>
      <c r="H16" s="70">
        <v>0</v>
      </c>
      <c r="I16" s="70">
        <v>150</v>
      </c>
      <c r="J16" s="120" t="s">
        <v>150</v>
      </c>
    </row>
    <row r="17" spans="1:14" s="4" customFormat="1" ht="15.75" customHeight="1">
      <c r="A17" s="187"/>
      <c r="B17" s="166"/>
      <c r="C17" s="190"/>
      <c r="D17" s="63">
        <v>11</v>
      </c>
      <c r="E17" s="95" t="s">
        <v>36</v>
      </c>
      <c r="F17" s="94"/>
      <c r="G17" s="94"/>
      <c r="H17" s="96"/>
      <c r="I17" s="70"/>
      <c r="J17" s="21"/>
    </row>
    <row r="18" spans="1:14" s="4" customFormat="1" ht="29.25" customHeight="1">
      <c r="A18" s="187"/>
      <c r="B18" s="166"/>
      <c r="C18" s="190"/>
      <c r="D18" s="63">
        <v>12</v>
      </c>
      <c r="E18" s="72" t="s">
        <v>37</v>
      </c>
      <c r="F18" s="65" t="s">
        <v>29</v>
      </c>
      <c r="G18" s="65"/>
      <c r="H18" s="70"/>
      <c r="I18" s="70"/>
      <c r="J18" s="21"/>
    </row>
    <row r="19" spans="1:14" s="4" customFormat="1" ht="15.75" customHeight="1">
      <c r="A19" s="187"/>
      <c r="B19" s="166"/>
      <c r="C19" s="190"/>
      <c r="D19" s="65">
        <v>13</v>
      </c>
      <c r="E19" s="71" t="s">
        <v>38</v>
      </c>
      <c r="F19" s="68">
        <v>4</v>
      </c>
      <c r="G19" s="69" t="s">
        <v>46</v>
      </c>
      <c r="H19" s="70">
        <v>15</v>
      </c>
      <c r="I19" s="70">
        <f>H19*F19</f>
        <v>60</v>
      </c>
      <c r="J19" s="49" t="s">
        <v>141</v>
      </c>
    </row>
    <row r="20" spans="1:14" s="4" customFormat="1" ht="15.75" customHeight="1">
      <c r="A20" s="187"/>
      <c r="B20" s="166"/>
      <c r="C20" s="190"/>
      <c r="D20" s="63">
        <v>14</v>
      </c>
      <c r="E20" s="71" t="s">
        <v>39</v>
      </c>
      <c r="F20" s="66">
        <v>4</v>
      </c>
      <c r="G20" s="69" t="s">
        <v>46</v>
      </c>
      <c r="H20" s="70">
        <v>10</v>
      </c>
      <c r="I20" s="70">
        <f t="shared" ref="I20:I22" si="0">H20*F20</f>
        <v>40</v>
      </c>
      <c r="J20" s="49" t="s">
        <v>141</v>
      </c>
    </row>
    <row r="21" spans="1:14" s="4" customFormat="1" ht="15.75" customHeight="1">
      <c r="A21" s="187"/>
      <c r="B21" s="166"/>
      <c r="C21" s="190"/>
      <c r="D21" s="63">
        <v>15</v>
      </c>
      <c r="E21" s="71" t="s">
        <v>20</v>
      </c>
      <c r="F21" s="68">
        <v>3</v>
      </c>
      <c r="G21" s="69" t="s">
        <v>121</v>
      </c>
      <c r="H21" s="70">
        <v>12</v>
      </c>
      <c r="I21" s="70">
        <f t="shared" si="0"/>
        <v>36</v>
      </c>
      <c r="J21" s="49" t="s">
        <v>141</v>
      </c>
    </row>
    <row r="22" spans="1:14" s="4" customFormat="1">
      <c r="A22" s="187"/>
      <c r="B22" s="166"/>
      <c r="C22" s="190"/>
      <c r="D22" s="63">
        <v>16</v>
      </c>
      <c r="E22" s="71" t="s">
        <v>21</v>
      </c>
      <c r="F22" s="68">
        <v>2</v>
      </c>
      <c r="G22" s="69" t="s">
        <v>18</v>
      </c>
      <c r="H22" s="70">
        <v>12</v>
      </c>
      <c r="I22" s="70">
        <f t="shared" si="0"/>
        <v>24</v>
      </c>
      <c r="J22" s="49" t="s">
        <v>141</v>
      </c>
    </row>
    <row r="23" spans="1:14" s="4" customFormat="1" ht="7.5" customHeight="1">
      <c r="A23" s="187"/>
      <c r="B23" s="166"/>
      <c r="C23" s="190"/>
      <c r="D23" s="119"/>
      <c r="E23" s="21"/>
      <c r="F23" s="43"/>
      <c r="G23" s="43"/>
      <c r="H23" s="81"/>
      <c r="I23" s="81"/>
      <c r="J23" s="21"/>
    </row>
    <row r="24" spans="1:14" s="47" customFormat="1" ht="24" customHeight="1">
      <c r="A24" s="187"/>
      <c r="B24" s="166"/>
      <c r="C24" s="190"/>
      <c r="D24" s="45" t="s">
        <v>23</v>
      </c>
      <c r="E24" s="208" t="s">
        <v>54</v>
      </c>
      <c r="F24" s="208"/>
      <c r="G24" s="208"/>
      <c r="H24" s="208"/>
      <c r="I24" s="109">
        <f>SUM(I25:I40)</f>
        <v>9596.5</v>
      </c>
      <c r="J24" s="46"/>
    </row>
    <row r="25" spans="1:14">
      <c r="A25" s="187"/>
      <c r="B25" s="166"/>
      <c r="C25" s="190"/>
      <c r="D25" s="119">
        <v>1</v>
      </c>
      <c r="E25" s="49" t="s">
        <v>146</v>
      </c>
      <c r="F25" s="43">
        <v>12</v>
      </c>
      <c r="G25" s="48" t="s">
        <v>103</v>
      </c>
      <c r="H25" s="81">
        <v>80</v>
      </c>
      <c r="I25" s="81">
        <f>H25*F25</f>
        <v>960</v>
      </c>
      <c r="J25" s="49" t="s">
        <v>139</v>
      </c>
    </row>
    <row r="26" spans="1:14">
      <c r="A26" s="187"/>
      <c r="B26" s="166"/>
      <c r="C26" s="190"/>
      <c r="D26" s="119">
        <v>2</v>
      </c>
      <c r="E26" s="49" t="s">
        <v>155</v>
      </c>
      <c r="F26" s="43">
        <v>15</v>
      </c>
      <c r="G26" s="48" t="s">
        <v>103</v>
      </c>
      <c r="H26" s="81">
        <v>80</v>
      </c>
      <c r="I26" s="81">
        <f t="shared" ref="I26:I40" si="1">H26*F26</f>
        <v>1200</v>
      </c>
      <c r="J26" s="49" t="s">
        <v>139</v>
      </c>
    </row>
    <row r="27" spans="1:14">
      <c r="A27" s="187"/>
      <c r="B27" s="166"/>
      <c r="C27" s="190"/>
      <c r="D27" s="119">
        <v>3</v>
      </c>
      <c r="E27" s="21" t="s">
        <v>53</v>
      </c>
      <c r="F27" s="43">
        <v>10</v>
      </c>
      <c r="G27" s="48" t="s">
        <v>103</v>
      </c>
      <c r="H27" s="81">
        <v>80</v>
      </c>
      <c r="I27" s="81">
        <f t="shared" si="1"/>
        <v>800</v>
      </c>
      <c r="J27" s="49" t="s">
        <v>139</v>
      </c>
    </row>
    <row r="28" spans="1:14">
      <c r="A28" s="187"/>
      <c r="B28" s="166"/>
      <c r="C28" s="190"/>
      <c r="D28" s="119">
        <v>4</v>
      </c>
      <c r="E28" s="21" t="s">
        <v>62</v>
      </c>
      <c r="F28" s="43">
        <v>125</v>
      </c>
      <c r="G28" s="48" t="s">
        <v>156</v>
      </c>
      <c r="H28" s="81">
        <v>5</v>
      </c>
      <c r="I28" s="81">
        <f t="shared" si="1"/>
        <v>625</v>
      </c>
      <c r="J28" s="49" t="s">
        <v>139</v>
      </c>
    </row>
    <row r="29" spans="1:14">
      <c r="A29" s="187"/>
      <c r="B29" s="166"/>
      <c r="C29" s="190"/>
      <c r="D29" s="119">
        <v>5</v>
      </c>
      <c r="E29" s="21" t="s">
        <v>58</v>
      </c>
      <c r="F29" s="43">
        <v>40</v>
      </c>
      <c r="G29" s="43" t="s">
        <v>18</v>
      </c>
      <c r="H29" s="81">
        <v>7</v>
      </c>
      <c r="I29" s="81">
        <f t="shared" si="1"/>
        <v>280</v>
      </c>
      <c r="J29" s="26" t="s">
        <v>140</v>
      </c>
    </row>
    <row r="30" spans="1:14">
      <c r="A30" s="187"/>
      <c r="B30" s="166"/>
      <c r="C30" s="190"/>
      <c r="D30" s="119">
        <v>6</v>
      </c>
      <c r="E30" s="21" t="s">
        <v>59</v>
      </c>
      <c r="F30" s="43">
        <v>40</v>
      </c>
      <c r="G30" s="43" t="s">
        <v>18</v>
      </c>
      <c r="H30" s="81">
        <v>6.75</v>
      </c>
      <c r="I30" s="81">
        <f t="shared" si="1"/>
        <v>270</v>
      </c>
      <c r="J30" s="26" t="s">
        <v>140</v>
      </c>
    </row>
    <row r="31" spans="1:14" s="5" customFormat="1">
      <c r="A31" s="187"/>
      <c r="B31" s="166"/>
      <c r="C31" s="190"/>
      <c r="D31" s="119">
        <v>7</v>
      </c>
      <c r="E31" s="21" t="s">
        <v>60</v>
      </c>
      <c r="F31" s="43">
        <v>45</v>
      </c>
      <c r="G31" s="43" t="s">
        <v>18</v>
      </c>
      <c r="H31" s="81">
        <v>4.5</v>
      </c>
      <c r="I31" s="81">
        <f t="shared" si="1"/>
        <v>202.5</v>
      </c>
      <c r="J31" s="26" t="s">
        <v>140</v>
      </c>
      <c r="N31" s="34"/>
    </row>
    <row r="32" spans="1:14" s="5" customFormat="1">
      <c r="A32" s="187"/>
      <c r="B32" s="166"/>
      <c r="C32" s="190"/>
      <c r="D32" s="119">
        <v>8</v>
      </c>
      <c r="E32" s="21" t="s">
        <v>61</v>
      </c>
      <c r="F32" s="43">
        <v>50</v>
      </c>
      <c r="G32" s="43" t="s">
        <v>18</v>
      </c>
      <c r="H32" s="81">
        <v>3.75</v>
      </c>
      <c r="I32" s="81">
        <f t="shared" ref="I32" si="2">H32*F32</f>
        <v>187.5</v>
      </c>
      <c r="J32" s="26" t="s">
        <v>140</v>
      </c>
      <c r="N32" s="32"/>
    </row>
    <row r="33" spans="1:14" s="5" customFormat="1">
      <c r="A33" s="187"/>
      <c r="B33" s="166"/>
      <c r="C33" s="190"/>
      <c r="D33" s="119">
        <v>9</v>
      </c>
      <c r="E33" s="49" t="s">
        <v>106</v>
      </c>
      <c r="F33" s="43">
        <v>7</v>
      </c>
      <c r="G33" s="43" t="s">
        <v>48</v>
      </c>
      <c r="H33" s="81">
        <v>3.5</v>
      </c>
      <c r="I33" s="81">
        <f t="shared" si="1"/>
        <v>24.5</v>
      </c>
      <c r="J33" s="26" t="s">
        <v>140</v>
      </c>
      <c r="N33" s="32"/>
    </row>
    <row r="34" spans="1:14" s="5" customFormat="1">
      <c r="A34" s="187"/>
      <c r="B34" s="166"/>
      <c r="C34" s="190"/>
      <c r="D34" s="119">
        <v>10</v>
      </c>
      <c r="E34" s="21" t="s">
        <v>55</v>
      </c>
      <c r="F34" s="43">
        <v>35</v>
      </c>
      <c r="G34" s="43" t="s">
        <v>18</v>
      </c>
      <c r="H34" s="81">
        <v>7</v>
      </c>
      <c r="I34" s="81">
        <f t="shared" si="1"/>
        <v>245</v>
      </c>
      <c r="J34" s="49" t="s">
        <v>139</v>
      </c>
    </row>
    <row r="35" spans="1:14" s="5" customFormat="1">
      <c r="A35" s="187"/>
      <c r="B35" s="166"/>
      <c r="C35" s="190"/>
      <c r="D35" s="119">
        <v>11</v>
      </c>
      <c r="E35" s="21" t="s">
        <v>56</v>
      </c>
      <c r="F35" s="43">
        <v>1</v>
      </c>
      <c r="G35" s="43" t="s">
        <v>49</v>
      </c>
      <c r="H35" s="81">
        <v>375</v>
      </c>
      <c r="I35" s="81">
        <f t="shared" si="1"/>
        <v>375</v>
      </c>
      <c r="J35" s="49" t="s">
        <v>139</v>
      </c>
    </row>
    <row r="36" spans="1:14" s="5" customFormat="1">
      <c r="A36" s="187"/>
      <c r="B36" s="166"/>
      <c r="C36" s="190"/>
      <c r="D36" s="119">
        <v>12</v>
      </c>
      <c r="E36" s="21" t="s">
        <v>57</v>
      </c>
      <c r="F36" s="43">
        <v>1</v>
      </c>
      <c r="G36" s="43" t="s">
        <v>49</v>
      </c>
      <c r="H36" s="81">
        <v>395</v>
      </c>
      <c r="I36" s="81">
        <f t="shared" si="1"/>
        <v>395</v>
      </c>
      <c r="J36" s="49" t="s">
        <v>139</v>
      </c>
    </row>
    <row r="37" spans="1:14" s="5" customFormat="1">
      <c r="A37" s="187"/>
      <c r="B37" s="166"/>
      <c r="C37" s="190"/>
      <c r="D37" s="119">
        <v>13</v>
      </c>
      <c r="E37" s="88" t="s">
        <v>104</v>
      </c>
      <c r="F37" s="89">
        <v>3500</v>
      </c>
      <c r="G37" s="57" t="s">
        <v>46</v>
      </c>
      <c r="H37" s="92">
        <v>1</v>
      </c>
      <c r="I37" s="92">
        <f t="shared" si="1"/>
        <v>3500</v>
      </c>
      <c r="J37" s="49" t="s">
        <v>139</v>
      </c>
    </row>
    <row r="38" spans="1:14" s="53" customFormat="1">
      <c r="A38" s="187"/>
      <c r="B38" s="166"/>
      <c r="C38" s="190"/>
      <c r="D38" s="119">
        <v>14</v>
      </c>
      <c r="E38" s="88" t="s">
        <v>128</v>
      </c>
      <c r="F38" s="89">
        <v>4</v>
      </c>
      <c r="G38" s="57" t="s">
        <v>46</v>
      </c>
      <c r="H38" s="92">
        <v>35</v>
      </c>
      <c r="I38" s="92">
        <f t="shared" si="1"/>
        <v>140</v>
      </c>
      <c r="J38" s="49" t="s">
        <v>139</v>
      </c>
    </row>
    <row r="39" spans="1:14" s="53" customFormat="1">
      <c r="A39" s="187"/>
      <c r="B39" s="166"/>
      <c r="C39" s="190"/>
      <c r="D39" s="119">
        <v>15</v>
      </c>
      <c r="E39" s="88" t="s">
        <v>129</v>
      </c>
      <c r="F39" s="89">
        <v>4</v>
      </c>
      <c r="G39" s="57" t="s">
        <v>46</v>
      </c>
      <c r="H39" s="92">
        <v>43</v>
      </c>
      <c r="I39" s="92">
        <f t="shared" si="1"/>
        <v>172</v>
      </c>
      <c r="J39" s="49" t="s">
        <v>139</v>
      </c>
    </row>
    <row r="40" spans="1:14" s="53" customFormat="1">
      <c r="A40" s="187"/>
      <c r="B40" s="166"/>
      <c r="C40" s="190"/>
      <c r="D40" s="119">
        <v>16</v>
      </c>
      <c r="E40" s="88" t="s">
        <v>130</v>
      </c>
      <c r="F40" s="89">
        <v>4</v>
      </c>
      <c r="G40" s="57" t="s">
        <v>46</v>
      </c>
      <c r="H40" s="92">
        <v>55</v>
      </c>
      <c r="I40" s="92">
        <f t="shared" si="1"/>
        <v>220</v>
      </c>
      <c r="J40" s="49" t="s">
        <v>139</v>
      </c>
    </row>
    <row r="41" spans="1:14" s="53" customFormat="1" ht="6.75" customHeight="1">
      <c r="A41" s="187"/>
      <c r="B41" s="166"/>
      <c r="C41" s="190"/>
      <c r="D41" s="119"/>
      <c r="E41" s="21"/>
      <c r="F41" s="43"/>
      <c r="G41" s="43"/>
      <c r="H41" s="81"/>
      <c r="I41" s="81"/>
      <c r="J41" s="52"/>
    </row>
    <row r="42" spans="1:14" s="105" customFormat="1" ht="22.5" customHeight="1">
      <c r="A42" s="187"/>
      <c r="B42" s="166"/>
      <c r="C42" s="190"/>
      <c r="D42" s="45" t="s">
        <v>24</v>
      </c>
      <c r="E42" s="97" t="s">
        <v>70</v>
      </c>
      <c r="F42" s="45"/>
      <c r="G42" s="45"/>
      <c r="H42" s="109"/>
      <c r="I42" s="109">
        <f>SUM(I43:I51)</f>
        <v>1958</v>
      </c>
      <c r="J42" s="46"/>
    </row>
    <row r="43" spans="1:14">
      <c r="A43" s="187"/>
      <c r="B43" s="166"/>
      <c r="C43" s="190"/>
      <c r="D43" s="119">
        <v>1</v>
      </c>
      <c r="E43" s="19" t="s">
        <v>67</v>
      </c>
      <c r="F43" s="43">
        <v>10</v>
      </c>
      <c r="G43" s="43" t="s">
        <v>46</v>
      </c>
      <c r="H43" s="83">
        <v>85</v>
      </c>
      <c r="I43" s="81">
        <f t="shared" ref="I43:I50" si="3">H43*F43</f>
        <v>850</v>
      </c>
      <c r="J43" s="26" t="s">
        <v>140</v>
      </c>
    </row>
    <row r="44" spans="1:14">
      <c r="A44" s="187"/>
      <c r="B44" s="166"/>
      <c r="C44" s="190"/>
      <c r="D44" s="119">
        <v>2</v>
      </c>
      <c r="E44" s="19" t="s">
        <v>68</v>
      </c>
      <c r="F44" s="43">
        <v>70</v>
      </c>
      <c r="G44" s="43" t="s">
        <v>46</v>
      </c>
      <c r="H44" s="83">
        <v>1</v>
      </c>
      <c r="I44" s="81">
        <f t="shared" si="3"/>
        <v>70</v>
      </c>
      <c r="J44" s="26" t="s">
        <v>140</v>
      </c>
    </row>
    <row r="45" spans="1:14">
      <c r="A45" s="187"/>
      <c r="B45" s="166"/>
      <c r="C45" s="190"/>
      <c r="D45" s="119">
        <v>3</v>
      </c>
      <c r="E45" s="19" t="s">
        <v>64</v>
      </c>
      <c r="F45" s="43">
        <v>2</v>
      </c>
      <c r="G45" s="43" t="s">
        <v>46</v>
      </c>
      <c r="H45" s="83">
        <v>125</v>
      </c>
      <c r="I45" s="81">
        <f t="shared" si="3"/>
        <v>250</v>
      </c>
      <c r="J45" s="49" t="s">
        <v>139</v>
      </c>
    </row>
    <row r="46" spans="1:14">
      <c r="A46" s="187"/>
      <c r="B46" s="166"/>
      <c r="C46" s="190"/>
      <c r="D46" s="119">
        <v>4</v>
      </c>
      <c r="E46" s="19" t="s">
        <v>66</v>
      </c>
      <c r="F46" s="43">
        <v>2</v>
      </c>
      <c r="G46" s="43" t="s">
        <v>46</v>
      </c>
      <c r="H46" s="83">
        <v>85</v>
      </c>
      <c r="I46" s="81">
        <f t="shared" si="3"/>
        <v>170</v>
      </c>
      <c r="J46" s="49" t="s">
        <v>139</v>
      </c>
    </row>
    <row r="47" spans="1:14">
      <c r="A47" s="187"/>
      <c r="B47" s="166"/>
      <c r="C47" s="190"/>
      <c r="D47" s="119">
        <v>5</v>
      </c>
      <c r="E47" s="19" t="s">
        <v>65</v>
      </c>
      <c r="F47" s="43">
        <v>2</v>
      </c>
      <c r="G47" s="43" t="s">
        <v>46</v>
      </c>
      <c r="H47" s="83">
        <v>125</v>
      </c>
      <c r="I47" s="81">
        <f t="shared" si="3"/>
        <v>250</v>
      </c>
      <c r="J47" s="49" t="s">
        <v>139</v>
      </c>
    </row>
    <row r="48" spans="1:14">
      <c r="A48" s="187"/>
      <c r="B48" s="166"/>
      <c r="C48" s="190"/>
      <c r="D48" s="119">
        <v>6</v>
      </c>
      <c r="E48" s="19" t="s">
        <v>71</v>
      </c>
      <c r="F48" s="43">
        <v>2</v>
      </c>
      <c r="G48" s="43" t="s">
        <v>46</v>
      </c>
      <c r="H48" s="83">
        <v>110</v>
      </c>
      <c r="I48" s="81">
        <f t="shared" si="3"/>
        <v>220</v>
      </c>
      <c r="J48" s="49" t="s">
        <v>139</v>
      </c>
    </row>
    <row r="49" spans="1:15">
      <c r="A49" s="187"/>
      <c r="B49" s="166"/>
      <c r="C49" s="190"/>
      <c r="D49" s="119">
        <v>7</v>
      </c>
      <c r="E49" s="19" t="s">
        <v>47</v>
      </c>
      <c r="F49" s="43">
        <v>12</v>
      </c>
      <c r="G49" s="43" t="s">
        <v>46</v>
      </c>
      <c r="H49" s="81">
        <v>5</v>
      </c>
      <c r="I49" s="81">
        <f t="shared" si="3"/>
        <v>60</v>
      </c>
      <c r="J49" s="49" t="s">
        <v>141</v>
      </c>
    </row>
    <row r="50" spans="1:15">
      <c r="A50" s="187"/>
      <c r="B50" s="166"/>
      <c r="C50" s="190"/>
      <c r="D50" s="119">
        <v>8</v>
      </c>
      <c r="E50" s="26" t="s">
        <v>73</v>
      </c>
      <c r="F50" s="43">
        <v>4</v>
      </c>
      <c r="G50" s="43" t="s">
        <v>46</v>
      </c>
      <c r="H50" s="81">
        <v>12</v>
      </c>
      <c r="I50" s="81">
        <f t="shared" si="3"/>
        <v>48</v>
      </c>
      <c r="J50" s="49" t="s">
        <v>141</v>
      </c>
    </row>
    <row r="51" spans="1:15">
      <c r="A51" s="187"/>
      <c r="B51" s="166"/>
      <c r="C51" s="190"/>
      <c r="D51" s="119">
        <v>9</v>
      </c>
      <c r="E51" s="26" t="s">
        <v>72</v>
      </c>
      <c r="F51" s="43">
        <v>2</v>
      </c>
      <c r="G51" s="43" t="s">
        <v>46</v>
      </c>
      <c r="H51" s="81">
        <v>20</v>
      </c>
      <c r="I51" s="81">
        <f>H51*F51</f>
        <v>40</v>
      </c>
      <c r="J51" s="49" t="s">
        <v>141</v>
      </c>
    </row>
    <row r="52" spans="1:15" ht="6.75" customHeight="1">
      <c r="A52" s="187"/>
      <c r="B52" s="166"/>
      <c r="C52" s="190"/>
      <c r="D52" s="25"/>
      <c r="E52" s="26"/>
      <c r="F52" s="43"/>
      <c r="G52" s="43"/>
      <c r="H52" s="81"/>
      <c r="I52" s="81"/>
      <c r="J52" s="21"/>
    </row>
    <row r="53" spans="1:15" s="47" customFormat="1" ht="24.75" customHeight="1">
      <c r="A53" s="187"/>
      <c r="B53" s="166"/>
      <c r="C53" s="190"/>
      <c r="D53" s="45" t="s">
        <v>26</v>
      </c>
      <c r="E53" s="97" t="s">
        <v>131</v>
      </c>
      <c r="F53" s="45"/>
      <c r="G53" s="45"/>
      <c r="H53" s="109"/>
      <c r="I53" s="109">
        <f>SUM(I54:I85)</f>
        <v>7760.05</v>
      </c>
      <c r="J53" s="46"/>
    </row>
    <row r="54" spans="1:15" ht="45">
      <c r="A54" s="187"/>
      <c r="B54" s="166"/>
      <c r="C54" s="190"/>
      <c r="D54" s="73">
        <v>1</v>
      </c>
      <c r="E54" s="74" t="s">
        <v>86</v>
      </c>
      <c r="F54" s="73">
        <v>75</v>
      </c>
      <c r="G54" s="73" t="s">
        <v>46</v>
      </c>
      <c r="H54" s="75">
        <v>5</v>
      </c>
      <c r="I54" s="83">
        <f>H54*F54</f>
        <v>375</v>
      </c>
      <c r="J54" s="120" t="s">
        <v>139</v>
      </c>
    </row>
    <row r="55" spans="1:15" ht="30">
      <c r="A55" s="187"/>
      <c r="B55" s="166"/>
      <c r="C55" s="190"/>
      <c r="D55" s="73">
        <v>2</v>
      </c>
      <c r="E55" s="74" t="s">
        <v>87</v>
      </c>
      <c r="F55" s="73">
        <v>75</v>
      </c>
      <c r="G55" s="73" t="s">
        <v>46</v>
      </c>
      <c r="H55" s="75">
        <v>5</v>
      </c>
      <c r="I55" s="81">
        <f t="shared" ref="I55:I70" si="4">H55*F55</f>
        <v>375</v>
      </c>
      <c r="J55" s="120" t="s">
        <v>139</v>
      </c>
    </row>
    <row r="56" spans="1:15" ht="45">
      <c r="A56" s="187"/>
      <c r="B56" s="166"/>
      <c r="C56" s="190"/>
      <c r="D56" s="73">
        <v>3</v>
      </c>
      <c r="E56" s="74" t="s">
        <v>88</v>
      </c>
      <c r="F56" s="73">
        <v>70</v>
      </c>
      <c r="G56" s="73" t="s">
        <v>46</v>
      </c>
      <c r="H56" s="75">
        <v>5</v>
      </c>
      <c r="I56" s="81">
        <f t="shared" si="4"/>
        <v>350</v>
      </c>
      <c r="J56" s="120" t="s">
        <v>139</v>
      </c>
    </row>
    <row r="57" spans="1:15" ht="45">
      <c r="A57" s="187"/>
      <c r="B57" s="166"/>
      <c r="C57" s="190"/>
      <c r="D57" s="73">
        <v>4</v>
      </c>
      <c r="E57" s="74" t="s">
        <v>89</v>
      </c>
      <c r="F57" s="73">
        <v>12</v>
      </c>
      <c r="G57" s="73" t="s">
        <v>46</v>
      </c>
      <c r="H57" s="75">
        <v>5.5</v>
      </c>
      <c r="I57" s="83">
        <f t="shared" si="4"/>
        <v>66</v>
      </c>
      <c r="J57" s="120" t="s">
        <v>139</v>
      </c>
    </row>
    <row r="58" spans="1:15" ht="30">
      <c r="A58" s="187"/>
      <c r="B58" s="166"/>
      <c r="C58" s="190"/>
      <c r="D58" s="73">
        <v>5</v>
      </c>
      <c r="E58" s="74" t="s">
        <v>90</v>
      </c>
      <c r="F58" s="73">
        <v>175</v>
      </c>
      <c r="G58" s="73" t="s">
        <v>0</v>
      </c>
      <c r="H58" s="75">
        <v>0.15</v>
      </c>
      <c r="I58" s="83">
        <f t="shared" si="4"/>
        <v>26.25</v>
      </c>
      <c r="J58" s="49" t="s">
        <v>141</v>
      </c>
    </row>
    <row r="59" spans="1:15" ht="30">
      <c r="A59" s="187"/>
      <c r="B59" s="166"/>
      <c r="C59" s="190"/>
      <c r="D59" s="73">
        <v>6</v>
      </c>
      <c r="E59" s="74" t="s">
        <v>91</v>
      </c>
      <c r="F59" s="73">
        <v>15</v>
      </c>
      <c r="G59" s="73" t="s">
        <v>46</v>
      </c>
      <c r="H59" s="75">
        <v>5</v>
      </c>
      <c r="I59" s="83">
        <f t="shared" si="4"/>
        <v>75</v>
      </c>
      <c r="J59" s="49" t="s">
        <v>141</v>
      </c>
    </row>
    <row r="60" spans="1:15" s="8" customFormat="1" ht="30">
      <c r="A60" s="187"/>
      <c r="B60" s="166"/>
      <c r="C60" s="190"/>
      <c r="D60" s="73">
        <v>7</v>
      </c>
      <c r="E60" s="74" t="s">
        <v>92</v>
      </c>
      <c r="F60" s="73">
        <v>21</v>
      </c>
      <c r="G60" s="73" t="s">
        <v>46</v>
      </c>
      <c r="H60" s="75">
        <v>5</v>
      </c>
      <c r="I60" s="83">
        <f t="shared" si="4"/>
        <v>105</v>
      </c>
      <c r="J60" s="49" t="s">
        <v>141</v>
      </c>
      <c r="K60" s="7"/>
      <c r="L60" s="59"/>
      <c r="M60" s="60"/>
      <c r="N60" s="60"/>
      <c r="O60" s="10"/>
    </row>
    <row r="61" spans="1:15" s="8" customFormat="1" ht="30">
      <c r="A61" s="187"/>
      <c r="B61" s="166"/>
      <c r="C61" s="190"/>
      <c r="D61" s="73">
        <v>8</v>
      </c>
      <c r="E61" s="74" t="s">
        <v>93</v>
      </c>
      <c r="F61" s="73">
        <v>0.6</v>
      </c>
      <c r="G61" s="73" t="s">
        <v>46</v>
      </c>
      <c r="H61" s="75">
        <v>5</v>
      </c>
      <c r="I61" s="83">
        <f t="shared" si="4"/>
        <v>3</v>
      </c>
      <c r="J61" s="49" t="s">
        <v>141</v>
      </c>
      <c r="K61" s="7"/>
      <c r="L61" s="59"/>
      <c r="M61" s="60"/>
      <c r="N61" s="60"/>
      <c r="O61" s="10"/>
    </row>
    <row r="62" spans="1:15" s="8" customFormat="1" ht="30">
      <c r="A62" s="187"/>
      <c r="B62" s="166"/>
      <c r="C62" s="190"/>
      <c r="D62" s="73">
        <v>9</v>
      </c>
      <c r="E62" s="74" t="s">
        <v>94</v>
      </c>
      <c r="F62" s="73">
        <v>18</v>
      </c>
      <c r="G62" s="73" t="s">
        <v>0</v>
      </c>
      <c r="H62" s="75">
        <v>0.15</v>
      </c>
      <c r="I62" s="83">
        <f t="shared" si="4"/>
        <v>2.6999999999999997</v>
      </c>
      <c r="J62" s="120" t="s">
        <v>139</v>
      </c>
      <c r="K62" s="7"/>
      <c r="L62" s="59"/>
      <c r="M62" s="60"/>
      <c r="N62" s="60"/>
      <c r="O62" s="10"/>
    </row>
    <row r="63" spans="1:15" s="8" customFormat="1">
      <c r="A63" s="187"/>
      <c r="B63" s="166"/>
      <c r="C63" s="190"/>
      <c r="D63" s="73">
        <v>10</v>
      </c>
      <c r="E63" s="74" t="s">
        <v>95</v>
      </c>
      <c r="F63" s="73">
        <v>23.4</v>
      </c>
      <c r="G63" s="73" t="s">
        <v>46</v>
      </c>
      <c r="H63" s="75">
        <v>12</v>
      </c>
      <c r="I63" s="83">
        <f t="shared" si="4"/>
        <v>280.79999999999995</v>
      </c>
      <c r="J63" s="120" t="s">
        <v>139</v>
      </c>
      <c r="K63" s="7"/>
      <c r="L63" s="59"/>
      <c r="M63" s="60"/>
      <c r="N63" s="60"/>
      <c r="O63" s="10"/>
    </row>
    <row r="64" spans="1:15" s="8" customFormat="1" ht="30">
      <c r="A64" s="187"/>
      <c r="B64" s="166"/>
      <c r="C64" s="190"/>
      <c r="D64" s="73">
        <v>11</v>
      </c>
      <c r="E64" s="74" t="s">
        <v>96</v>
      </c>
      <c r="F64" s="73">
        <v>150</v>
      </c>
      <c r="G64" s="73" t="s">
        <v>46</v>
      </c>
      <c r="H64" s="75">
        <v>5</v>
      </c>
      <c r="I64" s="83">
        <f t="shared" si="4"/>
        <v>750</v>
      </c>
      <c r="J64" s="120" t="s">
        <v>139</v>
      </c>
      <c r="K64" s="7"/>
      <c r="L64" s="59"/>
      <c r="M64" s="60"/>
      <c r="N64" s="60"/>
      <c r="O64" s="10"/>
    </row>
    <row r="65" spans="1:15" s="8" customFormat="1" ht="30">
      <c r="A65" s="187"/>
      <c r="B65" s="166"/>
      <c r="C65" s="190"/>
      <c r="D65" s="73">
        <v>12</v>
      </c>
      <c r="E65" s="74" t="s">
        <v>97</v>
      </c>
      <c r="F65" s="73">
        <v>1302</v>
      </c>
      <c r="G65" s="73" t="s">
        <v>0</v>
      </c>
      <c r="H65" s="75">
        <v>0.15</v>
      </c>
      <c r="I65" s="83">
        <f t="shared" si="4"/>
        <v>195.29999999999998</v>
      </c>
      <c r="J65" s="120" t="s">
        <v>139</v>
      </c>
      <c r="K65" s="7"/>
      <c r="L65" s="59"/>
      <c r="M65" s="60"/>
      <c r="N65" s="60"/>
      <c r="O65" s="10"/>
    </row>
    <row r="66" spans="1:15" s="8" customFormat="1" ht="30">
      <c r="A66" s="187"/>
      <c r="B66" s="166"/>
      <c r="C66" s="190"/>
      <c r="D66" s="73">
        <v>13</v>
      </c>
      <c r="E66" s="74" t="s">
        <v>98</v>
      </c>
      <c r="F66" s="73">
        <v>280</v>
      </c>
      <c r="G66" s="73" t="s">
        <v>0</v>
      </c>
      <c r="H66" s="75">
        <v>0.15</v>
      </c>
      <c r="I66" s="83">
        <f t="shared" si="4"/>
        <v>42</v>
      </c>
      <c r="J66" s="120" t="s">
        <v>139</v>
      </c>
      <c r="K66" s="7"/>
      <c r="L66" s="59"/>
      <c r="M66" s="60"/>
      <c r="N66" s="60"/>
      <c r="O66" s="10"/>
    </row>
    <row r="67" spans="1:15" s="8" customFormat="1">
      <c r="A67" s="187"/>
      <c r="B67" s="166"/>
      <c r="C67" s="190"/>
      <c r="D67" s="73">
        <v>14</v>
      </c>
      <c r="E67" s="74" t="s">
        <v>99</v>
      </c>
      <c r="F67" s="73">
        <v>70</v>
      </c>
      <c r="G67" s="73" t="s">
        <v>22</v>
      </c>
      <c r="H67" s="75">
        <v>8</v>
      </c>
      <c r="I67" s="83">
        <f t="shared" si="4"/>
        <v>560</v>
      </c>
      <c r="J67" s="120" t="s">
        <v>139</v>
      </c>
      <c r="K67" s="7"/>
      <c r="L67" s="59"/>
      <c r="M67" s="60"/>
      <c r="N67" s="60"/>
      <c r="O67" s="10"/>
    </row>
    <row r="68" spans="1:15" s="8" customFormat="1" ht="39.75" customHeight="1">
      <c r="A68" s="187"/>
      <c r="B68" s="166"/>
      <c r="C68" s="190"/>
      <c r="D68" s="73">
        <v>15</v>
      </c>
      <c r="E68" s="74" t="s">
        <v>100</v>
      </c>
      <c r="F68" s="73">
        <v>500</v>
      </c>
      <c r="G68" s="73" t="s">
        <v>0</v>
      </c>
      <c r="H68" s="75">
        <v>0.15</v>
      </c>
      <c r="I68" s="83">
        <f t="shared" si="4"/>
        <v>75</v>
      </c>
      <c r="J68" s="120" t="s">
        <v>139</v>
      </c>
      <c r="K68" s="7"/>
      <c r="L68" s="59"/>
      <c r="M68" s="60"/>
      <c r="N68" s="60"/>
      <c r="O68" s="10"/>
    </row>
    <row r="69" spans="1:15" s="8" customFormat="1" ht="28.5" customHeight="1">
      <c r="A69" s="187"/>
      <c r="B69" s="166"/>
      <c r="C69" s="190"/>
      <c r="D69" s="73">
        <v>16</v>
      </c>
      <c r="E69" s="74" t="s">
        <v>101</v>
      </c>
      <c r="F69" s="73">
        <v>250</v>
      </c>
      <c r="G69" s="73" t="s">
        <v>46</v>
      </c>
      <c r="H69" s="75">
        <v>0.5</v>
      </c>
      <c r="I69" s="83">
        <f t="shared" si="4"/>
        <v>125</v>
      </c>
      <c r="J69" s="120" t="s">
        <v>139</v>
      </c>
      <c r="K69" s="7"/>
      <c r="L69" s="59"/>
      <c r="M69" s="60"/>
      <c r="N69" s="60"/>
      <c r="O69" s="10"/>
    </row>
    <row r="70" spans="1:15" s="8" customFormat="1">
      <c r="A70" s="187"/>
      <c r="B70" s="166"/>
      <c r="C70" s="190"/>
      <c r="D70" s="73">
        <v>17</v>
      </c>
      <c r="E70" s="19" t="s">
        <v>157</v>
      </c>
      <c r="F70" s="73">
        <v>50</v>
      </c>
      <c r="G70" s="73" t="s">
        <v>46</v>
      </c>
      <c r="H70" s="75">
        <v>19</v>
      </c>
      <c r="I70" s="81">
        <f t="shared" si="4"/>
        <v>950</v>
      </c>
      <c r="J70" s="26" t="s">
        <v>140</v>
      </c>
      <c r="K70" s="7"/>
      <c r="L70" s="59"/>
      <c r="M70" s="60"/>
      <c r="N70" s="60"/>
      <c r="O70" s="10"/>
    </row>
    <row r="71" spans="1:15" s="8" customFormat="1" ht="15" customHeight="1">
      <c r="A71" s="187"/>
      <c r="B71" s="166"/>
      <c r="C71" s="190"/>
      <c r="D71" s="124"/>
      <c r="E71" s="93" t="s">
        <v>102</v>
      </c>
      <c r="F71" s="43"/>
      <c r="G71" s="43"/>
      <c r="H71" s="81"/>
      <c r="I71" s="81"/>
      <c r="J71" s="21"/>
      <c r="K71" s="7"/>
      <c r="L71" s="59"/>
      <c r="M71" s="60"/>
      <c r="N71" s="60"/>
      <c r="O71" s="10"/>
    </row>
    <row r="72" spans="1:15" s="8" customFormat="1">
      <c r="A72" s="187"/>
      <c r="B72" s="166"/>
      <c r="C72" s="190"/>
      <c r="D72" s="73">
        <v>18</v>
      </c>
      <c r="E72" s="52" t="s">
        <v>83</v>
      </c>
      <c r="F72" s="35">
        <v>40</v>
      </c>
      <c r="G72" s="13" t="s">
        <v>46</v>
      </c>
      <c r="H72" s="82">
        <v>6</v>
      </c>
      <c r="I72" s="83">
        <f>H72*F72</f>
        <v>240</v>
      </c>
      <c r="J72" s="26" t="s">
        <v>140</v>
      </c>
      <c r="K72" s="7"/>
      <c r="L72" s="59"/>
      <c r="M72" s="60"/>
      <c r="N72" s="60"/>
      <c r="O72" s="10"/>
    </row>
    <row r="73" spans="1:15" s="8" customFormat="1">
      <c r="A73" s="187"/>
      <c r="B73" s="166"/>
      <c r="C73" s="190"/>
      <c r="D73" s="73">
        <v>19</v>
      </c>
      <c r="E73" s="52" t="s">
        <v>84</v>
      </c>
      <c r="F73" s="43">
        <v>200</v>
      </c>
      <c r="G73" s="43" t="s">
        <v>46</v>
      </c>
      <c r="H73" s="83">
        <v>0.25</v>
      </c>
      <c r="I73" s="83">
        <f>H73*F73</f>
        <v>50</v>
      </c>
      <c r="J73" s="120" t="s">
        <v>139</v>
      </c>
      <c r="K73" s="7"/>
      <c r="L73" s="59"/>
      <c r="M73" s="60"/>
      <c r="N73" s="60"/>
      <c r="O73" s="10"/>
    </row>
    <row r="74" spans="1:15" s="8" customFormat="1">
      <c r="A74" s="187"/>
      <c r="B74" s="166"/>
      <c r="C74" s="190"/>
      <c r="D74" s="73">
        <v>20</v>
      </c>
      <c r="E74" s="52" t="s">
        <v>82</v>
      </c>
      <c r="F74" s="43">
        <v>22</v>
      </c>
      <c r="G74" s="43" t="s">
        <v>46</v>
      </c>
      <c r="H74" s="83">
        <v>7.5</v>
      </c>
      <c r="I74" s="83">
        <f>H74*F74</f>
        <v>165</v>
      </c>
      <c r="J74" s="26" t="s">
        <v>140</v>
      </c>
      <c r="K74" s="7"/>
      <c r="L74" s="59"/>
      <c r="M74" s="60"/>
      <c r="N74" s="60"/>
      <c r="O74" s="10"/>
    </row>
    <row r="75" spans="1:15">
      <c r="A75" s="187"/>
      <c r="B75" s="166"/>
      <c r="C75" s="190"/>
      <c r="D75" s="73">
        <v>21</v>
      </c>
      <c r="E75" s="52" t="s">
        <v>85</v>
      </c>
      <c r="F75" s="43">
        <v>20</v>
      </c>
      <c r="G75" s="43" t="s">
        <v>46</v>
      </c>
      <c r="H75" s="83">
        <v>6</v>
      </c>
      <c r="I75" s="83">
        <f>H75*F75</f>
        <v>120</v>
      </c>
      <c r="J75" s="120" t="s">
        <v>139</v>
      </c>
    </row>
    <row r="76" spans="1:15">
      <c r="A76" s="187"/>
      <c r="B76" s="166"/>
      <c r="C76" s="190"/>
      <c r="D76" s="25"/>
      <c r="E76" s="44" t="s">
        <v>30</v>
      </c>
      <c r="F76" s="18"/>
      <c r="G76" s="43"/>
      <c r="H76" s="81"/>
      <c r="I76" s="81"/>
      <c r="J76" s="21"/>
    </row>
    <row r="77" spans="1:15">
      <c r="A77" s="187"/>
      <c r="B77" s="166"/>
      <c r="C77" s="190"/>
      <c r="D77" s="25">
        <v>22</v>
      </c>
      <c r="E77" s="49" t="s">
        <v>76</v>
      </c>
      <c r="F77" s="98">
        <v>36</v>
      </c>
      <c r="G77" s="98" t="s">
        <v>74</v>
      </c>
      <c r="H77" s="110">
        <v>7.5</v>
      </c>
      <c r="I77" s="83">
        <f>H77*F77</f>
        <v>270</v>
      </c>
      <c r="J77" s="120" t="s">
        <v>139</v>
      </c>
    </row>
    <row r="78" spans="1:15">
      <c r="A78" s="187"/>
      <c r="B78" s="166"/>
      <c r="C78" s="190"/>
      <c r="D78" s="25">
        <v>23</v>
      </c>
      <c r="E78" s="21" t="s">
        <v>75</v>
      </c>
      <c r="F78" s="43">
        <v>112</v>
      </c>
      <c r="G78" s="43" t="s">
        <v>74</v>
      </c>
      <c r="H78" s="81">
        <v>9.5</v>
      </c>
      <c r="I78" s="81">
        <f>H78*F78</f>
        <v>1064</v>
      </c>
      <c r="J78" s="49" t="s">
        <v>141</v>
      </c>
    </row>
    <row r="79" spans="1:15">
      <c r="A79" s="187"/>
      <c r="B79" s="166"/>
      <c r="C79" s="190"/>
      <c r="D79" s="119">
        <v>24</v>
      </c>
      <c r="E79" s="49" t="s">
        <v>77</v>
      </c>
      <c r="F79" s="43">
        <v>64</v>
      </c>
      <c r="G79" s="48" t="s">
        <v>74</v>
      </c>
      <c r="H79" s="81">
        <v>12</v>
      </c>
      <c r="I79" s="81">
        <f>H79*F79</f>
        <v>768</v>
      </c>
      <c r="J79" s="49" t="s">
        <v>141</v>
      </c>
    </row>
    <row r="80" spans="1:15" s="56" customFormat="1">
      <c r="A80" s="187"/>
      <c r="B80" s="166"/>
      <c r="C80" s="190"/>
      <c r="D80" s="57"/>
      <c r="E80" s="44" t="s">
        <v>78</v>
      </c>
      <c r="F80" s="57"/>
      <c r="G80" s="57"/>
      <c r="H80" s="70"/>
      <c r="I80" s="81"/>
      <c r="J80" s="52"/>
    </row>
    <row r="81" spans="1:10" s="56" customFormat="1">
      <c r="A81" s="187"/>
      <c r="B81" s="166"/>
      <c r="C81" s="190"/>
      <c r="D81" s="57">
        <v>25</v>
      </c>
      <c r="E81" s="88" t="s">
        <v>79</v>
      </c>
      <c r="F81" s="57">
        <v>4</v>
      </c>
      <c r="G81" s="57" t="s">
        <v>46</v>
      </c>
      <c r="H81" s="70">
        <v>45</v>
      </c>
      <c r="I81" s="81">
        <f t="shared" ref="I81:I83" si="5">H81*F81</f>
        <v>180</v>
      </c>
      <c r="J81" s="26" t="s">
        <v>140</v>
      </c>
    </row>
    <row r="82" spans="1:10" s="56" customFormat="1">
      <c r="A82" s="187"/>
      <c r="B82" s="166"/>
      <c r="C82" s="190"/>
      <c r="D82" s="119">
        <v>26</v>
      </c>
      <c r="E82" s="88" t="s">
        <v>80</v>
      </c>
      <c r="F82" s="43">
        <v>2</v>
      </c>
      <c r="G82" s="48" t="s">
        <v>46</v>
      </c>
      <c r="H82" s="81">
        <v>16</v>
      </c>
      <c r="I82" s="81">
        <f t="shared" si="5"/>
        <v>32</v>
      </c>
      <c r="J82" s="120" t="s">
        <v>139</v>
      </c>
    </row>
    <row r="83" spans="1:10">
      <c r="A83" s="187"/>
      <c r="B83" s="166"/>
      <c r="C83" s="190"/>
      <c r="D83" s="119">
        <v>27</v>
      </c>
      <c r="E83" s="88" t="s">
        <v>81</v>
      </c>
      <c r="F83" s="43">
        <v>3</v>
      </c>
      <c r="G83" s="48" t="s">
        <v>46</v>
      </c>
      <c r="H83" s="81">
        <v>5</v>
      </c>
      <c r="I83" s="81">
        <f t="shared" si="5"/>
        <v>15</v>
      </c>
      <c r="J83" s="120" t="s">
        <v>139</v>
      </c>
    </row>
    <row r="84" spans="1:10">
      <c r="A84" s="187"/>
      <c r="B84" s="166"/>
      <c r="C84" s="190"/>
      <c r="D84" s="128"/>
      <c r="E84" s="44" t="s">
        <v>50</v>
      </c>
      <c r="F84" s="14"/>
      <c r="G84" s="14"/>
      <c r="H84" s="90"/>
      <c r="I84" s="90"/>
      <c r="J84" s="36"/>
    </row>
    <row r="85" spans="1:10">
      <c r="A85" s="187"/>
      <c r="B85" s="166"/>
      <c r="C85" s="190"/>
      <c r="D85" s="57">
        <v>28</v>
      </c>
      <c r="E85" s="78" t="s">
        <v>158</v>
      </c>
      <c r="F85" s="57">
        <v>4</v>
      </c>
      <c r="G85" s="57" t="s">
        <v>103</v>
      </c>
      <c r="H85" s="70">
        <v>125</v>
      </c>
      <c r="I85" s="70">
        <f t="shared" ref="I85" si="6">H85*F85</f>
        <v>500</v>
      </c>
      <c r="J85" s="122" t="s">
        <v>151</v>
      </c>
    </row>
    <row r="86" spans="1:10" s="77" customFormat="1" ht="7.5" customHeight="1">
      <c r="A86" s="187"/>
      <c r="B86" s="166"/>
      <c r="C86" s="190"/>
      <c r="D86" s="119"/>
      <c r="E86" s="61"/>
      <c r="F86" s="43"/>
      <c r="G86" s="43"/>
      <c r="H86" s="81"/>
      <c r="I86" s="81"/>
      <c r="J86" s="91"/>
    </row>
    <row r="87" spans="1:10" s="104" customFormat="1" ht="22.5" customHeight="1">
      <c r="A87" s="187"/>
      <c r="B87" s="166"/>
      <c r="C87" s="190"/>
      <c r="D87" s="101" t="s">
        <v>27</v>
      </c>
      <c r="E87" s="100" t="s">
        <v>134</v>
      </c>
      <c r="F87" s="101"/>
      <c r="G87" s="101"/>
      <c r="H87" s="111"/>
      <c r="I87" s="111">
        <f>SUM(I88:I102)</f>
        <v>1063.5</v>
      </c>
      <c r="J87" s="103"/>
    </row>
    <row r="88" spans="1:10">
      <c r="A88" s="187"/>
      <c r="B88" s="166"/>
      <c r="C88" s="190"/>
      <c r="D88" s="119">
        <v>1</v>
      </c>
      <c r="E88" s="26" t="s">
        <v>107</v>
      </c>
      <c r="F88" s="43">
        <v>1</v>
      </c>
      <c r="G88" s="43" t="s">
        <v>51</v>
      </c>
      <c r="H88" s="112">
        <v>150</v>
      </c>
      <c r="I88" s="70">
        <f t="shared" ref="I88:I95" si="7">H88*F88</f>
        <v>150</v>
      </c>
      <c r="J88" s="49" t="s">
        <v>141</v>
      </c>
    </row>
    <row r="89" spans="1:10">
      <c r="A89" s="187"/>
      <c r="B89" s="166"/>
      <c r="C89" s="190"/>
      <c r="D89" s="119">
        <v>2</v>
      </c>
      <c r="E89" s="50" t="s">
        <v>105</v>
      </c>
      <c r="F89" s="43">
        <v>1</v>
      </c>
      <c r="G89" s="48" t="s">
        <v>159</v>
      </c>
      <c r="H89" s="81">
        <v>150</v>
      </c>
      <c r="I89" s="70">
        <f t="shared" si="7"/>
        <v>150</v>
      </c>
      <c r="J89" s="120" t="s">
        <v>139</v>
      </c>
    </row>
    <row r="90" spans="1:10">
      <c r="A90" s="187"/>
      <c r="B90" s="166"/>
      <c r="C90" s="190"/>
      <c r="D90" s="119">
        <v>3</v>
      </c>
      <c r="E90" s="51" t="s">
        <v>108</v>
      </c>
      <c r="F90" s="43">
        <v>4</v>
      </c>
      <c r="G90" s="48" t="s">
        <v>121</v>
      </c>
      <c r="H90" s="81">
        <v>35</v>
      </c>
      <c r="I90" s="70">
        <f t="shared" si="7"/>
        <v>140</v>
      </c>
      <c r="J90" s="26" t="s">
        <v>140</v>
      </c>
    </row>
    <row r="91" spans="1:10">
      <c r="A91" s="187"/>
      <c r="B91" s="166"/>
      <c r="C91" s="190"/>
      <c r="D91" s="119">
        <v>4</v>
      </c>
      <c r="E91" s="51" t="s">
        <v>109</v>
      </c>
      <c r="F91" s="43">
        <v>2</v>
      </c>
      <c r="G91" s="48" t="s">
        <v>46</v>
      </c>
      <c r="H91" s="81">
        <v>43</v>
      </c>
      <c r="I91" s="70">
        <f t="shared" si="7"/>
        <v>86</v>
      </c>
      <c r="J91" s="26" t="s">
        <v>140</v>
      </c>
    </row>
    <row r="92" spans="1:10">
      <c r="A92" s="187"/>
      <c r="B92" s="166"/>
      <c r="C92" s="190"/>
      <c r="D92" s="119">
        <v>5</v>
      </c>
      <c r="E92" s="51" t="s">
        <v>110</v>
      </c>
      <c r="F92" s="43">
        <v>1</v>
      </c>
      <c r="G92" s="43" t="s">
        <v>51</v>
      </c>
      <c r="H92" s="81">
        <v>7</v>
      </c>
      <c r="I92" s="70">
        <f t="shared" si="7"/>
        <v>7</v>
      </c>
      <c r="J92" s="120" t="s">
        <v>139</v>
      </c>
    </row>
    <row r="93" spans="1:10">
      <c r="A93" s="187"/>
      <c r="B93" s="166"/>
      <c r="C93" s="190"/>
      <c r="D93" s="119">
        <v>6</v>
      </c>
      <c r="E93" s="84" t="s">
        <v>111</v>
      </c>
      <c r="F93" s="89">
        <v>2</v>
      </c>
      <c r="G93" s="57" t="s">
        <v>46</v>
      </c>
      <c r="H93" s="92">
        <v>8</v>
      </c>
      <c r="I93" s="70">
        <f t="shared" si="7"/>
        <v>16</v>
      </c>
      <c r="J93" s="120" t="s">
        <v>139</v>
      </c>
    </row>
    <row r="94" spans="1:10">
      <c r="A94" s="187"/>
      <c r="B94" s="166"/>
      <c r="C94" s="190"/>
      <c r="D94" s="119">
        <v>7</v>
      </c>
      <c r="E94" s="84" t="s">
        <v>138</v>
      </c>
      <c r="F94" s="57">
        <v>2</v>
      </c>
      <c r="G94" s="57" t="s">
        <v>69</v>
      </c>
      <c r="H94" s="92">
        <v>3</v>
      </c>
      <c r="I94" s="92">
        <f t="shared" si="7"/>
        <v>6</v>
      </c>
      <c r="J94" s="120" t="s">
        <v>139</v>
      </c>
    </row>
    <row r="95" spans="1:10">
      <c r="A95" s="187"/>
      <c r="B95" s="166"/>
      <c r="C95" s="190"/>
      <c r="D95" s="119">
        <v>8</v>
      </c>
      <c r="E95" s="84" t="s">
        <v>160</v>
      </c>
      <c r="F95" s="57">
        <v>2</v>
      </c>
      <c r="G95" s="57" t="s">
        <v>46</v>
      </c>
      <c r="H95" s="70">
        <v>6</v>
      </c>
      <c r="I95" s="70">
        <f t="shared" si="7"/>
        <v>12</v>
      </c>
      <c r="J95" s="120" t="s">
        <v>139</v>
      </c>
    </row>
    <row r="96" spans="1:10">
      <c r="A96" s="187"/>
      <c r="B96" s="166"/>
      <c r="C96" s="190"/>
      <c r="D96" s="119">
        <v>9</v>
      </c>
      <c r="E96" s="84" t="s">
        <v>113</v>
      </c>
      <c r="F96" s="57">
        <v>1</v>
      </c>
      <c r="G96" s="57" t="s">
        <v>51</v>
      </c>
      <c r="H96" s="92">
        <v>150</v>
      </c>
      <c r="I96" s="92">
        <f t="shared" ref="I96:I102" si="8">H96*F96</f>
        <v>150</v>
      </c>
      <c r="J96" s="121" t="s">
        <v>142</v>
      </c>
    </row>
    <row r="97" spans="1:10">
      <c r="A97" s="187"/>
      <c r="B97" s="166"/>
      <c r="C97" s="190"/>
      <c r="D97" s="119">
        <v>10</v>
      </c>
      <c r="E97" s="67" t="s">
        <v>112</v>
      </c>
      <c r="F97" s="57">
        <v>30</v>
      </c>
      <c r="G97" s="57" t="s">
        <v>46</v>
      </c>
      <c r="H97" s="92">
        <v>3.5</v>
      </c>
      <c r="I97" s="92">
        <f t="shared" si="8"/>
        <v>105</v>
      </c>
      <c r="J97" s="120" t="s">
        <v>139</v>
      </c>
    </row>
    <row r="98" spans="1:10">
      <c r="A98" s="187"/>
      <c r="B98" s="166"/>
      <c r="C98" s="190"/>
      <c r="D98" s="119">
        <v>11</v>
      </c>
      <c r="E98" s="67" t="s">
        <v>114</v>
      </c>
      <c r="F98" s="57">
        <v>1</v>
      </c>
      <c r="G98" s="57" t="s">
        <v>115</v>
      </c>
      <c r="H98" s="92">
        <v>100</v>
      </c>
      <c r="I98" s="92">
        <f t="shared" si="8"/>
        <v>100</v>
      </c>
      <c r="J98" s="49" t="s">
        <v>141</v>
      </c>
    </row>
    <row r="99" spans="1:10">
      <c r="A99" s="187"/>
      <c r="B99" s="166"/>
      <c r="C99" s="190"/>
      <c r="D99" s="119">
        <v>12</v>
      </c>
      <c r="E99" s="67" t="s">
        <v>116</v>
      </c>
      <c r="F99" s="57">
        <v>50</v>
      </c>
      <c r="G99" s="57" t="s">
        <v>117</v>
      </c>
      <c r="H99" s="92">
        <v>1.5</v>
      </c>
      <c r="I99" s="92">
        <f t="shared" si="8"/>
        <v>75</v>
      </c>
      <c r="J99" s="120" t="s">
        <v>139</v>
      </c>
    </row>
    <row r="100" spans="1:10">
      <c r="A100" s="187"/>
      <c r="B100" s="166"/>
      <c r="C100" s="190"/>
      <c r="D100" s="119">
        <v>13</v>
      </c>
      <c r="E100" s="67" t="s">
        <v>118</v>
      </c>
      <c r="F100" s="57">
        <v>4</v>
      </c>
      <c r="G100" s="57" t="s">
        <v>46</v>
      </c>
      <c r="H100" s="92">
        <v>5</v>
      </c>
      <c r="I100" s="92">
        <f t="shared" si="8"/>
        <v>20</v>
      </c>
      <c r="J100" s="120" t="s">
        <v>139</v>
      </c>
    </row>
    <row r="101" spans="1:10">
      <c r="A101" s="187"/>
      <c r="B101" s="166"/>
      <c r="C101" s="190"/>
      <c r="D101" s="119">
        <v>14</v>
      </c>
      <c r="E101" s="67" t="s">
        <v>119</v>
      </c>
      <c r="F101" s="57">
        <v>4</v>
      </c>
      <c r="G101" s="57" t="s">
        <v>46</v>
      </c>
      <c r="H101" s="92">
        <v>5.5</v>
      </c>
      <c r="I101" s="92">
        <f t="shared" si="8"/>
        <v>22</v>
      </c>
      <c r="J101" s="120" t="s">
        <v>139</v>
      </c>
    </row>
    <row r="102" spans="1:10">
      <c r="A102" s="187"/>
      <c r="B102" s="166"/>
      <c r="C102" s="190"/>
      <c r="D102" s="119">
        <v>15</v>
      </c>
      <c r="E102" s="67" t="s">
        <v>120</v>
      </c>
      <c r="F102" s="57">
        <v>7</v>
      </c>
      <c r="G102" s="57" t="s">
        <v>74</v>
      </c>
      <c r="H102" s="92">
        <v>3.5</v>
      </c>
      <c r="I102" s="92">
        <f t="shared" si="8"/>
        <v>24.5</v>
      </c>
      <c r="J102" s="120" t="s">
        <v>139</v>
      </c>
    </row>
    <row r="103" spans="1:10" ht="8.25" customHeight="1">
      <c r="A103" s="187"/>
      <c r="B103" s="166"/>
      <c r="C103" s="190"/>
      <c r="D103" s="119"/>
      <c r="E103" s="89"/>
      <c r="F103" s="57"/>
      <c r="G103" s="57"/>
      <c r="H103" s="92"/>
      <c r="I103" s="92"/>
      <c r="J103" s="36"/>
    </row>
    <row r="104" spans="1:10" s="55" customFormat="1" ht="21" customHeight="1">
      <c r="A104" s="187"/>
      <c r="B104" s="166"/>
      <c r="C104" s="190"/>
      <c r="D104" s="45" t="s">
        <v>28</v>
      </c>
      <c r="E104" s="100" t="s">
        <v>133</v>
      </c>
      <c r="F104" s="101"/>
      <c r="G104" s="101"/>
      <c r="H104" s="111"/>
      <c r="I104" s="111">
        <f>SUM(I105:I112)</f>
        <v>187.5</v>
      </c>
      <c r="J104" s="102"/>
    </row>
    <row r="105" spans="1:10" s="54" customFormat="1">
      <c r="A105" s="187"/>
      <c r="B105" s="166"/>
      <c r="C105" s="190"/>
      <c r="D105" s="57">
        <v>1</v>
      </c>
      <c r="E105" s="76" t="s">
        <v>125</v>
      </c>
      <c r="F105" s="57">
        <v>12</v>
      </c>
      <c r="G105" s="57" t="s">
        <v>69</v>
      </c>
      <c r="H105" s="92">
        <v>4</v>
      </c>
      <c r="I105" s="92">
        <f>H105*F105</f>
        <v>48</v>
      </c>
      <c r="J105" s="120" t="s">
        <v>139</v>
      </c>
    </row>
    <row r="106" spans="1:10" s="54" customFormat="1">
      <c r="A106" s="187"/>
      <c r="B106" s="166"/>
      <c r="C106" s="190"/>
      <c r="D106" s="57">
        <v>2</v>
      </c>
      <c r="E106" s="76" t="s">
        <v>122</v>
      </c>
      <c r="F106" s="89">
        <v>12</v>
      </c>
      <c r="G106" s="57" t="s">
        <v>69</v>
      </c>
      <c r="H106" s="92">
        <v>4.5</v>
      </c>
      <c r="I106" s="92">
        <f t="shared" ref="I106:I112" si="9">H106*F106</f>
        <v>54</v>
      </c>
      <c r="J106" s="120" t="s">
        <v>139</v>
      </c>
    </row>
    <row r="107" spans="1:10">
      <c r="A107" s="187"/>
      <c r="B107" s="166"/>
      <c r="C107" s="190"/>
      <c r="D107" s="57">
        <v>3</v>
      </c>
      <c r="E107" s="76" t="s">
        <v>123</v>
      </c>
      <c r="F107" s="99">
        <v>6</v>
      </c>
      <c r="G107" s="57" t="s">
        <v>69</v>
      </c>
      <c r="H107" s="113">
        <v>2.5</v>
      </c>
      <c r="I107" s="92">
        <f t="shared" si="9"/>
        <v>15</v>
      </c>
      <c r="J107" s="26" t="s">
        <v>140</v>
      </c>
    </row>
    <row r="108" spans="1:10">
      <c r="A108" s="187"/>
      <c r="B108" s="166"/>
      <c r="C108" s="190"/>
      <c r="D108" s="57">
        <v>4</v>
      </c>
      <c r="E108" s="76" t="s">
        <v>124</v>
      </c>
      <c r="F108" s="42">
        <v>5</v>
      </c>
      <c r="G108" s="57" t="s">
        <v>69</v>
      </c>
      <c r="H108" s="113">
        <v>2.5</v>
      </c>
      <c r="I108" s="92">
        <f t="shared" si="9"/>
        <v>12.5</v>
      </c>
      <c r="J108" s="26" t="s">
        <v>140</v>
      </c>
    </row>
    <row r="109" spans="1:10">
      <c r="A109" s="187"/>
      <c r="B109" s="166"/>
      <c r="C109" s="190"/>
      <c r="D109" s="57">
        <v>9</v>
      </c>
      <c r="E109" s="76" t="s">
        <v>137</v>
      </c>
      <c r="F109" s="42">
        <v>2</v>
      </c>
      <c r="G109" s="57" t="s">
        <v>69</v>
      </c>
      <c r="H109" s="64">
        <v>5</v>
      </c>
      <c r="I109" s="92">
        <f t="shared" si="9"/>
        <v>10</v>
      </c>
      <c r="J109" s="26" t="s">
        <v>140</v>
      </c>
    </row>
    <row r="110" spans="1:10">
      <c r="A110" s="187"/>
      <c r="B110" s="166"/>
      <c r="C110" s="190"/>
      <c r="D110" s="57">
        <v>10</v>
      </c>
      <c r="E110" s="76" t="s">
        <v>126</v>
      </c>
      <c r="F110" s="42">
        <v>8</v>
      </c>
      <c r="G110" s="57" t="s">
        <v>69</v>
      </c>
      <c r="H110" s="64">
        <v>0.5</v>
      </c>
      <c r="I110" s="92">
        <f t="shared" si="9"/>
        <v>4</v>
      </c>
      <c r="J110" s="26" t="s">
        <v>140</v>
      </c>
    </row>
    <row r="111" spans="1:10">
      <c r="A111" s="187"/>
      <c r="B111" s="166"/>
      <c r="C111" s="190"/>
      <c r="D111" s="57">
        <v>11</v>
      </c>
      <c r="E111" s="76" t="s">
        <v>127</v>
      </c>
      <c r="F111" s="42">
        <v>12</v>
      </c>
      <c r="G111" s="57" t="s">
        <v>69</v>
      </c>
      <c r="H111" s="64">
        <v>2.5</v>
      </c>
      <c r="I111" s="92">
        <f t="shared" si="9"/>
        <v>30</v>
      </c>
      <c r="J111" s="26" t="s">
        <v>140</v>
      </c>
    </row>
    <row r="112" spans="1:10">
      <c r="A112" s="187"/>
      <c r="B112" s="166"/>
      <c r="C112" s="190"/>
      <c r="D112" s="57">
        <v>13</v>
      </c>
      <c r="E112" s="51" t="s">
        <v>135</v>
      </c>
      <c r="F112" s="42">
        <v>4</v>
      </c>
      <c r="G112" s="57" t="s">
        <v>69</v>
      </c>
      <c r="H112" s="64">
        <v>3.5</v>
      </c>
      <c r="I112" s="92">
        <f t="shared" si="9"/>
        <v>14</v>
      </c>
      <c r="J112" s="26" t="s">
        <v>140</v>
      </c>
    </row>
    <row r="113" spans="1:10" ht="6.75" customHeight="1">
      <c r="A113" s="188"/>
      <c r="B113" s="167"/>
      <c r="C113" s="191"/>
      <c r="D113" s="119"/>
      <c r="E113" s="61"/>
      <c r="F113" s="18"/>
      <c r="G113" s="43"/>
      <c r="H113" s="81"/>
      <c r="I113" s="81"/>
      <c r="J113" s="36"/>
    </row>
    <row r="114" spans="1:10" s="141" customFormat="1" ht="26.25" customHeight="1">
      <c r="A114" s="176">
        <v>2</v>
      </c>
      <c r="B114" s="179" t="s">
        <v>174</v>
      </c>
      <c r="C114" s="182">
        <f>I114</f>
        <v>4928.45</v>
      </c>
      <c r="D114" s="138"/>
      <c r="E114" s="139" t="s">
        <v>172</v>
      </c>
      <c r="F114" s="138"/>
      <c r="G114" s="138"/>
      <c r="H114" s="140"/>
      <c r="I114" s="140">
        <f>SUM(I115:I120)</f>
        <v>4928.45</v>
      </c>
      <c r="J114" s="102"/>
    </row>
    <row r="115" spans="1:10" ht="23.25" customHeight="1">
      <c r="A115" s="177"/>
      <c r="B115" s="180"/>
      <c r="C115" s="183"/>
      <c r="D115" s="129">
        <v>1</v>
      </c>
      <c r="E115" s="135" t="s">
        <v>173</v>
      </c>
      <c r="F115" s="133"/>
      <c r="G115" s="136" t="s">
        <v>18</v>
      </c>
      <c r="H115" s="134"/>
      <c r="I115" s="134">
        <v>1475</v>
      </c>
      <c r="J115" s="142"/>
    </row>
    <row r="116" spans="1:10" ht="23.25" customHeight="1">
      <c r="A116" s="177"/>
      <c r="B116" s="180"/>
      <c r="C116" s="183"/>
      <c r="D116" s="129">
        <v>2</v>
      </c>
      <c r="E116" s="135" t="s">
        <v>167</v>
      </c>
      <c r="F116" s="133"/>
      <c r="G116" s="136" t="s">
        <v>18</v>
      </c>
      <c r="H116" s="134"/>
      <c r="I116" s="134">
        <v>1475</v>
      </c>
      <c r="J116" s="142"/>
    </row>
    <row r="117" spans="1:10" ht="23.25" customHeight="1">
      <c r="A117" s="177"/>
      <c r="B117" s="180"/>
      <c r="C117" s="183"/>
      <c r="D117" s="129">
        <v>3</v>
      </c>
      <c r="E117" s="135" t="s">
        <v>168</v>
      </c>
      <c r="F117" s="133"/>
      <c r="G117" s="136" t="s">
        <v>18</v>
      </c>
      <c r="H117" s="134"/>
      <c r="I117" s="134">
        <v>478.45</v>
      </c>
      <c r="J117" s="142"/>
    </row>
    <row r="118" spans="1:10" ht="23.25" customHeight="1">
      <c r="A118" s="177"/>
      <c r="B118" s="180"/>
      <c r="C118" s="183"/>
      <c r="D118" s="129">
        <v>4</v>
      </c>
      <c r="E118" s="135" t="s">
        <v>169</v>
      </c>
      <c r="F118" s="133"/>
      <c r="G118" s="136" t="s">
        <v>18</v>
      </c>
      <c r="H118" s="134"/>
      <c r="I118" s="134">
        <v>500</v>
      </c>
      <c r="J118" s="142"/>
    </row>
    <row r="119" spans="1:10" ht="23.25" customHeight="1">
      <c r="A119" s="177"/>
      <c r="B119" s="180"/>
      <c r="C119" s="183"/>
      <c r="D119" s="129">
        <v>5</v>
      </c>
      <c r="E119" s="135" t="s">
        <v>171</v>
      </c>
      <c r="F119" s="133"/>
      <c r="G119" s="136" t="s">
        <v>18</v>
      </c>
      <c r="H119" s="134"/>
      <c r="I119" s="134">
        <v>500</v>
      </c>
      <c r="J119" s="142"/>
    </row>
    <row r="120" spans="1:10" ht="24" customHeight="1">
      <c r="A120" s="177"/>
      <c r="B120" s="180"/>
      <c r="C120" s="183"/>
      <c r="D120" s="129">
        <v>6</v>
      </c>
      <c r="E120" s="135" t="s">
        <v>170</v>
      </c>
      <c r="F120" s="133"/>
      <c r="G120" s="136" t="s">
        <v>18</v>
      </c>
      <c r="H120" s="134"/>
      <c r="I120" s="134">
        <v>500</v>
      </c>
      <c r="J120" s="142"/>
    </row>
    <row r="121" spans="1:10" ht="5.25" customHeight="1">
      <c r="A121" s="178"/>
      <c r="B121" s="181"/>
      <c r="C121" s="184"/>
      <c r="D121" s="129"/>
      <c r="E121" s="135"/>
      <c r="F121" s="133"/>
      <c r="G121" s="136"/>
      <c r="H121" s="134"/>
      <c r="I121" s="134"/>
      <c r="J121" s="130"/>
    </row>
    <row r="122" spans="1:10">
      <c r="A122" s="195">
        <v>3</v>
      </c>
      <c r="B122" s="165" t="s">
        <v>33</v>
      </c>
      <c r="C122" s="192">
        <f>SUM(I122:I127)</f>
        <v>2976</v>
      </c>
      <c r="D122" s="126" t="s">
        <v>14</v>
      </c>
      <c r="E122" s="85" t="s">
        <v>161</v>
      </c>
      <c r="F122" s="86">
        <v>40</v>
      </c>
      <c r="G122" s="86" t="s">
        <v>132</v>
      </c>
      <c r="H122" s="115">
        <v>12</v>
      </c>
      <c r="I122" s="115">
        <f>F122*H122*1</f>
        <v>480</v>
      </c>
      <c r="J122" s="209"/>
    </row>
    <row r="123" spans="1:10" s="1" customFormat="1" ht="30" customHeight="1">
      <c r="A123" s="196"/>
      <c r="B123" s="166"/>
      <c r="C123" s="193"/>
      <c r="D123" s="132" t="s">
        <v>15</v>
      </c>
      <c r="E123" s="87" t="s">
        <v>162</v>
      </c>
      <c r="F123" s="86">
        <v>40</v>
      </c>
      <c r="G123" s="86" t="s">
        <v>132</v>
      </c>
      <c r="H123" s="115">
        <v>12</v>
      </c>
      <c r="I123" s="82">
        <f>F123*H123*1</f>
        <v>480</v>
      </c>
      <c r="J123" s="210"/>
    </row>
    <row r="124" spans="1:10" s="1" customFormat="1" ht="30" customHeight="1">
      <c r="A124" s="196"/>
      <c r="B124" s="166"/>
      <c r="C124" s="193"/>
      <c r="D124" s="132" t="s">
        <v>31</v>
      </c>
      <c r="E124" s="87" t="s">
        <v>163</v>
      </c>
      <c r="F124" s="86">
        <v>40</v>
      </c>
      <c r="G124" s="86" t="s">
        <v>132</v>
      </c>
      <c r="H124" s="115">
        <v>10</v>
      </c>
      <c r="I124" s="82">
        <f>F124*H124*2</f>
        <v>800</v>
      </c>
      <c r="J124" s="210"/>
    </row>
    <row r="125" spans="1:10" s="1" customFormat="1" ht="30" customHeight="1">
      <c r="A125" s="196"/>
      <c r="B125" s="166"/>
      <c r="C125" s="193"/>
      <c r="D125" s="132" t="s">
        <v>32</v>
      </c>
      <c r="E125" s="87" t="s">
        <v>164</v>
      </c>
      <c r="F125" s="86">
        <v>40</v>
      </c>
      <c r="G125" s="86" t="s">
        <v>132</v>
      </c>
      <c r="H125" s="115">
        <v>7</v>
      </c>
      <c r="I125" s="82">
        <f>F125*H125*4</f>
        <v>1120</v>
      </c>
      <c r="J125" s="210"/>
    </row>
    <row r="126" spans="1:10" s="1" customFormat="1" ht="30" customHeight="1">
      <c r="A126" s="196"/>
      <c r="B126" s="166"/>
      <c r="C126" s="193"/>
      <c r="D126" s="114">
        <v>2.5</v>
      </c>
      <c r="E126" s="127" t="s">
        <v>165</v>
      </c>
      <c r="F126" s="86">
        <v>6</v>
      </c>
      <c r="G126" s="86" t="s">
        <v>132</v>
      </c>
      <c r="H126" s="115">
        <v>12</v>
      </c>
      <c r="I126" s="82">
        <f>F126*H126*1</f>
        <v>72</v>
      </c>
      <c r="J126" s="210"/>
    </row>
    <row r="127" spans="1:10" s="1" customFormat="1" ht="30" customHeight="1">
      <c r="A127" s="197"/>
      <c r="B127" s="167"/>
      <c r="C127" s="194"/>
      <c r="D127" s="114">
        <v>2.6</v>
      </c>
      <c r="E127" s="127" t="s">
        <v>166</v>
      </c>
      <c r="F127" s="86">
        <v>2</v>
      </c>
      <c r="G127" s="86" t="s">
        <v>132</v>
      </c>
      <c r="H127" s="115">
        <v>12</v>
      </c>
      <c r="I127" s="82">
        <f>F127*H127*1</f>
        <v>24</v>
      </c>
      <c r="J127" s="211"/>
    </row>
    <row r="128" spans="1:10" s="9" customFormat="1" ht="3.75" customHeight="1">
      <c r="A128" s="11"/>
      <c r="B128" s="12"/>
      <c r="C128" s="12"/>
      <c r="D128" s="125"/>
      <c r="E128" s="12"/>
      <c r="F128" s="12"/>
      <c r="G128" s="12"/>
      <c r="H128" s="116"/>
      <c r="I128" s="116"/>
      <c r="J128" s="2"/>
    </row>
    <row r="129" spans="1:10" s="1" customFormat="1" ht="47.25">
      <c r="A129" s="39"/>
      <c r="B129" s="40" t="s">
        <v>16</v>
      </c>
      <c r="C129" s="212">
        <f>C122+C6+C114</f>
        <v>30000</v>
      </c>
      <c r="D129" s="212"/>
      <c r="E129" s="108" t="s">
        <v>17</v>
      </c>
      <c r="F129" s="41"/>
      <c r="G129" s="108"/>
      <c r="H129" s="117"/>
      <c r="I129" s="117"/>
      <c r="J129" s="41"/>
    </row>
    <row r="130" spans="1:10" s="1" customFormat="1" ht="33.75" customHeight="1">
      <c r="A130" s="22"/>
      <c r="B130" s="28"/>
      <c r="C130" s="28"/>
      <c r="D130" s="58"/>
      <c r="E130" s="22"/>
      <c r="F130" s="30"/>
      <c r="G130" s="58"/>
      <c r="H130" s="80"/>
      <c r="I130" s="80"/>
    </row>
    <row r="132" spans="1:10">
      <c r="C132" s="118"/>
    </row>
  </sheetData>
  <mergeCells count="19">
    <mergeCell ref="J122:J127"/>
    <mergeCell ref="C129:D129"/>
    <mergeCell ref="C122:C127"/>
    <mergeCell ref="B122:B127"/>
    <mergeCell ref="A122:A127"/>
    <mergeCell ref="A2:B2"/>
    <mergeCell ref="C2:I2"/>
    <mergeCell ref="A3:B3"/>
    <mergeCell ref="C3:I3"/>
    <mergeCell ref="A4:B4"/>
    <mergeCell ref="C4:I4"/>
    <mergeCell ref="E24:H24"/>
    <mergeCell ref="A114:A121"/>
    <mergeCell ref="B114:B121"/>
    <mergeCell ref="C114:C121"/>
    <mergeCell ref="B1:I1"/>
    <mergeCell ref="A6:A113"/>
    <mergeCell ref="B6:B113"/>
    <mergeCell ref="C6:C113"/>
  </mergeCells>
  <pageMargins left="0.13" right="0.22" top="0.33" bottom="0.25" header="0.3" footer="0.3"/>
  <pageSetup scale="8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honeticPr fontId="7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Resume</vt:lpstr>
      <vt:lpstr>Materials Calculations</vt:lpstr>
      <vt:lpstr>Project design</vt:lpstr>
      <vt:lpstr>Pc0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GOTERRES UMBELINA</dc:creator>
  <cp:lastModifiedBy>ACF</cp:lastModifiedBy>
  <cp:lastPrinted>2017-11-06T08:09:21Z</cp:lastPrinted>
  <dcterms:created xsi:type="dcterms:W3CDTF">2010-05-18T19:11:48Z</dcterms:created>
  <dcterms:modified xsi:type="dcterms:W3CDTF">2017-11-16T05:36:20Z</dcterms:modified>
</cp:coreProperties>
</file>