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Accounts List" sheetId="2" r:id="rId1"/>
    <sheet name="Budget" sheetId="1" r:id="rId2"/>
    <sheet name="Statement of Activities" sheetId="3" r:id="rId3"/>
    <sheet name="Graphs" sheetId="4" r:id="rId4"/>
    <sheet name="Data" sheetId="5" r:id="rId5"/>
    <sheet name="Data 2" sheetId="7" r:id="rId6"/>
  </sheets>
  <definedNames>
    <definedName name="_xlnm._FilterDatabase" localSheetId="4" hidden="1">Data!$A$1:$B$25</definedName>
  </definedNames>
  <calcPr calcId="144525"/>
</workbook>
</file>

<file path=xl/calcChain.xml><?xml version="1.0" encoding="utf-8"?>
<calcChain xmlns="http://schemas.openxmlformats.org/spreadsheetml/2006/main">
  <c r="D50" i="3" l="1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29" i="3"/>
  <c r="D17" i="3"/>
  <c r="D18" i="3"/>
  <c r="D19" i="3"/>
  <c r="D20" i="3"/>
  <c r="D21" i="3"/>
  <c r="D22" i="3"/>
  <c r="D23" i="3"/>
  <c r="D24" i="3"/>
  <c r="D16" i="3"/>
  <c r="D7" i="3"/>
  <c r="D8" i="3"/>
  <c r="D9" i="3"/>
  <c r="D10" i="3"/>
  <c r="D11" i="3"/>
  <c r="D6" i="3"/>
  <c r="O11" i="1"/>
  <c r="B24" i="5" l="1"/>
  <c r="B22" i="5"/>
  <c r="B17" i="5"/>
  <c r="B4" i="5"/>
  <c r="B12" i="5" l="1"/>
  <c r="C65" i="1"/>
  <c r="C69" i="1" s="1"/>
  <c r="O64" i="1"/>
  <c r="O62" i="1"/>
  <c r="O61" i="1"/>
  <c r="O60" i="1"/>
  <c r="O59" i="1"/>
  <c r="O58" i="1"/>
  <c r="O57" i="1"/>
  <c r="O56" i="1"/>
  <c r="O55" i="1"/>
  <c r="B10" i="5" s="1"/>
  <c r="O54" i="1"/>
  <c r="O53" i="1"/>
  <c r="B7" i="5" s="1"/>
  <c r="O52" i="1"/>
  <c r="O51" i="1"/>
  <c r="O50" i="1"/>
  <c r="O49" i="1"/>
  <c r="O48" i="1"/>
  <c r="B3" i="5" s="1"/>
  <c r="O47" i="1"/>
  <c r="B8" i="5" s="1"/>
  <c r="O46" i="1"/>
  <c r="B6" i="5" s="1"/>
  <c r="O45" i="1"/>
  <c r="O44" i="1"/>
  <c r="N43" i="1"/>
  <c r="N65" i="1" s="1"/>
  <c r="N69" i="1" s="1"/>
  <c r="M43" i="1"/>
  <c r="M65" i="1" s="1"/>
  <c r="M69" i="1" s="1"/>
  <c r="L43" i="1"/>
  <c r="L65" i="1" s="1"/>
  <c r="L69" i="1" s="1"/>
  <c r="K43" i="1"/>
  <c r="K65" i="1" s="1"/>
  <c r="K69" i="1" s="1"/>
  <c r="J43" i="1"/>
  <c r="J65" i="1" s="1"/>
  <c r="J69" i="1" s="1"/>
  <c r="I43" i="1"/>
  <c r="I65" i="1" s="1"/>
  <c r="I69" i="1" s="1"/>
  <c r="H43" i="1"/>
  <c r="G43" i="1"/>
  <c r="G65" i="1" s="1"/>
  <c r="G69" i="1" s="1"/>
  <c r="F43" i="1"/>
  <c r="F65" i="1" s="1"/>
  <c r="F69" i="1" s="1"/>
  <c r="E43" i="1"/>
  <c r="E65" i="1" s="1"/>
  <c r="E69" i="1" s="1"/>
  <c r="D43" i="1"/>
  <c r="D65" i="1" s="1"/>
  <c r="D69" i="1" s="1"/>
  <c r="O42" i="1"/>
  <c r="B9" i="5" s="1"/>
  <c r="O41" i="1"/>
  <c r="O40" i="1"/>
  <c r="B5" i="5" s="1"/>
  <c r="O39" i="1"/>
  <c r="B2" i="5" s="1"/>
  <c r="O38" i="1"/>
  <c r="O37" i="1"/>
  <c r="O36" i="1"/>
  <c r="B25" i="5" s="1"/>
  <c r="O35" i="1"/>
  <c r="B23" i="5" s="1"/>
  <c r="H34" i="1"/>
  <c r="O33" i="1"/>
  <c r="O32" i="1"/>
  <c r="O31" i="1"/>
  <c r="O30" i="1"/>
  <c r="O29" i="1"/>
  <c r="B19" i="5" s="1"/>
  <c r="O28" i="1"/>
  <c r="B18" i="5" s="1"/>
  <c r="O27" i="1"/>
  <c r="B15" i="5" s="1"/>
  <c r="O26" i="1"/>
  <c r="B14" i="5" s="1"/>
  <c r="O25" i="1"/>
  <c r="B16" i="5" s="1"/>
  <c r="O23" i="1"/>
  <c r="O22" i="1"/>
  <c r="O21" i="1"/>
  <c r="B13" i="5" s="1"/>
  <c r="O20" i="1"/>
  <c r="B20" i="5" s="1"/>
  <c r="O19" i="1"/>
  <c r="B11" i="5" s="1"/>
  <c r="O18" i="1"/>
  <c r="C16" i="1"/>
  <c r="O15" i="1"/>
  <c r="O14" i="1"/>
  <c r="O13" i="1"/>
  <c r="O12" i="1"/>
  <c r="N16" i="1"/>
  <c r="N68" i="1" s="1"/>
  <c r="K16" i="1"/>
  <c r="K68" i="1" s="1"/>
  <c r="I16" i="1"/>
  <c r="I68" i="1" s="1"/>
  <c r="H16" i="1"/>
  <c r="H68" i="1" s="1"/>
  <c r="E16" i="1"/>
  <c r="E68" i="1" s="1"/>
  <c r="L10" i="1"/>
  <c r="L16" i="1" s="1"/>
  <c r="L68" i="1" s="1"/>
  <c r="F10" i="1"/>
  <c r="M9" i="1"/>
  <c r="M16" i="1" s="1"/>
  <c r="M68" i="1" s="1"/>
  <c r="J9" i="1"/>
  <c r="J16" i="1" s="1"/>
  <c r="J68" i="1" s="1"/>
  <c r="G9" i="1"/>
  <c r="G16" i="1" s="1"/>
  <c r="G68" i="1" s="1"/>
  <c r="D9" i="1"/>
  <c r="D16" i="1" s="1"/>
  <c r="D68" i="1" s="1"/>
  <c r="O8" i="1"/>
  <c r="D10" i="5" l="1"/>
  <c r="B28" i="5" s="1"/>
  <c r="D26" i="3"/>
  <c r="H65" i="1"/>
  <c r="H69" i="1" s="1"/>
  <c r="O10" i="1"/>
  <c r="O9" i="1"/>
  <c r="F16" i="1"/>
  <c r="F68" i="1" s="1"/>
  <c r="O34" i="1"/>
  <c r="B21" i="5" s="1"/>
  <c r="D25" i="5" s="1"/>
  <c r="B29" i="5" s="1"/>
  <c r="C68" i="1"/>
  <c r="C70" i="1" s="1"/>
  <c r="D67" i="1" s="1"/>
  <c r="D70" i="1" s="1"/>
  <c r="E67" i="1" s="1"/>
  <c r="E70" i="1" s="1"/>
  <c r="F67" i="1" s="1"/>
  <c r="F70" i="1" s="1"/>
  <c r="G67" i="1" s="1"/>
  <c r="G70" i="1" s="1"/>
  <c r="H67" i="1" s="1"/>
  <c r="H70" i="1" l="1"/>
  <c r="I67" i="1" s="1"/>
  <c r="I70" i="1" s="1"/>
  <c r="J67" i="1" s="1"/>
  <c r="J70" i="1" s="1"/>
  <c r="K67" i="1" s="1"/>
  <c r="K70" i="1" s="1"/>
  <c r="L67" i="1" s="1"/>
  <c r="L70" i="1" s="1"/>
  <c r="M67" i="1" s="1"/>
  <c r="M70" i="1" s="1"/>
  <c r="N67" i="1" s="1"/>
  <c r="N70" i="1" s="1"/>
  <c r="D45" i="3"/>
  <c r="O65" i="1"/>
  <c r="D13" i="3"/>
  <c r="O16" i="1"/>
  <c r="D47" i="3" l="1"/>
</calcChain>
</file>

<file path=xl/comments1.xml><?xml version="1.0" encoding="utf-8"?>
<comments xmlns="http://schemas.openxmlformats.org/spreadsheetml/2006/main">
  <authors>
    <author>HP</author>
    <author>Microsoft Office User</author>
  </authors>
  <commentList>
    <comment ref="L10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Funds rasied less costs contributed</t>
        </r>
      </text>
    </comment>
    <comment ref="B23" authorId="1">
      <text>
        <r>
          <rPr>
            <b/>
            <sz val="10"/>
            <color indexed="81"/>
            <rFont val="Calibri"/>
            <family val="2"/>
          </rPr>
          <t>MBOON: Book interest component to 211, repayment of loaned amount to 400 to clear loan</t>
        </r>
      </text>
    </comment>
    <comment ref="H23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Loan from Fred, no interest</t>
        </r>
      </text>
    </comment>
    <comment ref="D26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50,000, cardboard 
150,000 files
100,000 pens
60,000 box of paper
80,000 envelopes
250,000 books of account
12,000
</t>
        </r>
      </text>
    </comment>
    <comment ref="L49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Chair hire, brass band, public address system, meals, tshirts</t>
        </r>
      </text>
    </comment>
    <comment ref="C67" authorId="0">
      <text>
        <r>
          <rPr>
            <b/>
            <sz val="9"/>
            <color indexed="81"/>
            <rFont val="Tahoma"/>
            <family val="2"/>
          </rPr>
          <t>HP:</t>
        </r>
        <r>
          <rPr>
            <sz val="9"/>
            <color indexed="81"/>
            <rFont val="Tahoma"/>
            <family val="2"/>
          </rPr>
          <t xml:space="preserve">
Balance as at 31 January 2018, per bank statement</t>
        </r>
      </text>
    </comment>
  </commentList>
</comments>
</file>

<file path=xl/sharedStrings.xml><?xml version="1.0" encoding="utf-8"?>
<sst xmlns="http://schemas.openxmlformats.org/spreadsheetml/2006/main" count="265" uniqueCount="155">
  <si>
    <t>Cash flow forecast</t>
  </si>
  <si>
    <t>Period: 1 January 2018 to 31 December 2018</t>
  </si>
  <si>
    <t>USD Exchange rate assumption:</t>
  </si>
  <si>
    <t>3400 UGX</t>
  </si>
  <si>
    <t>ACTUAL</t>
  </si>
  <si>
    <t>BUDGET</t>
  </si>
  <si>
    <t>PERIOD</t>
  </si>
  <si>
    <t>Account number</t>
  </si>
  <si>
    <t>JAN</t>
  </si>
  <si>
    <t xml:space="preserve">FEB 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</si>
  <si>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</si>
  <si>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</si>
  <si>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</si>
  <si>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</si>
  <si>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</si>
  <si>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</si>
  <si>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</si>
  <si>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</si>
  <si>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</si>
  <si>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</si>
  <si>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</si>
  <si>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MONEY COMING IN</t>
  </si>
  <si>
    <t>Donations</t>
  </si>
  <si>
    <t>Segel Family Trust</t>
  </si>
  <si>
    <t>Fundraising</t>
  </si>
  <si>
    <t>Artwork sales</t>
  </si>
  <si>
    <t>Interest income</t>
  </si>
  <si>
    <t>Board received</t>
  </si>
  <si>
    <t>Loans received</t>
  </si>
  <si>
    <t>Total money coming in [B]</t>
  </si>
  <si>
    <t>MONEY GOING OUT</t>
  </si>
  <si>
    <t>Administration</t>
  </si>
  <si>
    <t>Bank fees</t>
  </si>
  <si>
    <t>Board meeting - AGM</t>
  </si>
  <si>
    <t>Airtime</t>
  </si>
  <si>
    <t>Internet connection</t>
  </si>
  <si>
    <t>Loan repayment</t>
  </si>
  <si>
    <t>Loan interest</t>
  </si>
  <si>
    <t>Legal and professional fees</t>
  </si>
  <si>
    <t>Office consumables</t>
  </si>
  <si>
    <t>Office utilities</t>
  </si>
  <si>
    <t>Rent</t>
  </si>
  <si>
    <t>Staff allowance - Accountant</t>
  </si>
  <si>
    <t>Staff allowance - CEO</t>
  </si>
  <si>
    <t>Staff allowance - Secretary</t>
  </si>
  <si>
    <t>Staff allowance - Volunteer (transport)</t>
  </si>
  <si>
    <t>Staff meals, entertainment and welfare</t>
  </si>
  <si>
    <t>Staff Training</t>
  </si>
  <si>
    <t>Transport</t>
  </si>
  <si>
    <t>TV connection</t>
  </si>
  <si>
    <t>Website subscription</t>
  </si>
  <si>
    <t>Mbalinga School</t>
  </si>
  <si>
    <t>Consumables</t>
  </si>
  <si>
    <t>Facilitation fees - Transport</t>
  </si>
  <si>
    <t>Facilitation fees - Airtime</t>
  </si>
  <si>
    <t>Health education grant</t>
  </si>
  <si>
    <t>Facilitation fees - Staff salaries</t>
  </si>
  <si>
    <t>Street Business School</t>
  </si>
  <si>
    <t>Facilitation fees - airtime, transport</t>
  </si>
  <si>
    <t>Gifts</t>
  </si>
  <si>
    <t>Graduation</t>
  </si>
  <si>
    <t>Consumables - Printing - baseline testing</t>
  </si>
  <si>
    <t>Agriculture School</t>
  </si>
  <si>
    <t xml:space="preserve">Sponsorship - SACCO </t>
  </si>
  <si>
    <t>Sponsorship - students</t>
  </si>
  <si>
    <t>Mulia Secondary School Students</t>
  </si>
  <si>
    <t>Luntex Vocational Students</t>
  </si>
  <si>
    <t xml:space="preserve">Other </t>
  </si>
  <si>
    <t>Fixed assets</t>
  </si>
  <si>
    <t>Total money going out [C]</t>
  </si>
  <si>
    <t>Summary</t>
  </si>
  <si>
    <r>
      <t xml:space="preserve">Opening balance </t>
    </r>
    <r>
      <rPr>
        <b/>
        <sz val="11"/>
        <rFont val="Times New Roman"/>
        <family val="1"/>
      </rPr>
      <t>[A]</t>
    </r>
    <r>
      <rPr>
        <sz val="11"/>
        <rFont val="Times New Roman"/>
        <family val="1"/>
      </rPr>
      <t xml:space="preserve"> </t>
    </r>
  </si>
  <si>
    <r>
      <t>Plus</t>
    </r>
    <r>
      <rPr>
        <sz val="11"/>
        <rFont val="Times New Roman"/>
        <family val="1"/>
      </rPr>
      <t xml:space="preserve"> total money coming in </t>
    </r>
    <r>
      <rPr>
        <b/>
        <sz val="11"/>
        <rFont val="Times New Roman"/>
        <family val="1"/>
      </rPr>
      <t>[B]</t>
    </r>
    <r>
      <rPr>
        <sz val="11"/>
        <rFont val="Times New Roman"/>
        <family val="1"/>
      </rPr>
      <t xml:space="preserve"> </t>
    </r>
  </si>
  <si>
    <r>
      <t>Less</t>
    </r>
    <r>
      <rPr>
        <sz val="11"/>
        <rFont val="Times New Roman"/>
        <family val="1"/>
      </rPr>
      <t xml:space="preserve"> total money going out </t>
    </r>
    <r>
      <rPr>
        <b/>
        <sz val="11"/>
        <rFont val="Times New Roman"/>
        <family val="1"/>
      </rPr>
      <t>[C]</t>
    </r>
    <r>
      <rPr>
        <sz val="11"/>
        <rFont val="Times New Roman"/>
        <family val="1"/>
      </rPr>
      <t xml:space="preserve"> </t>
    </r>
  </si>
  <si>
    <t>Expected closing balance [A+B-C]</t>
  </si>
  <si>
    <t xml:space="preserve">Your List of Accounts Codes </t>
  </si>
  <si>
    <t>Organise the accounts as follows:</t>
  </si>
  <si>
    <t>INCOME, EXPENDITURE,  ASSETS,  LIABILITIES,   EQUITY</t>
  </si>
  <si>
    <t>Use Accounts Codes that are easy to remember, with spaces between them for new accounts to be added later.</t>
  </si>
  <si>
    <t>Print out a copy of your list , in a large font, to give to staff - and put up on the wall next to your computer!</t>
  </si>
  <si>
    <t xml:space="preserve">Account  </t>
  </si>
  <si>
    <t>List of Accounts</t>
  </si>
  <si>
    <t>Code</t>
  </si>
  <si>
    <t>Account Details</t>
  </si>
  <si>
    <t>Notes</t>
  </si>
  <si>
    <t>INCOME</t>
  </si>
  <si>
    <t xml:space="preserve">Donations </t>
  </si>
  <si>
    <t>Donations made by individuals</t>
  </si>
  <si>
    <t>Grant received from Segel Family Trust</t>
  </si>
  <si>
    <t>Cash received from fundraising activities</t>
  </si>
  <si>
    <t>Cash received from sale of artworks</t>
  </si>
  <si>
    <t>Interest income received from the bank</t>
  </si>
  <si>
    <t>Board received from volunteers for accommodation in office</t>
  </si>
  <si>
    <t>EXPENDITURE</t>
  </si>
  <si>
    <t>Bank fees charged by the bank</t>
  </si>
  <si>
    <t>Consumables - Mbaliga School</t>
  </si>
  <si>
    <t>Consumables purchased for the Mbaliga School ie paper, pens, toilet paper</t>
  </si>
  <si>
    <t>Consumables - SBS</t>
  </si>
  <si>
    <t>Consumables purchased for SBS ie paper, pens, toilet paper</t>
  </si>
  <si>
    <t>Consumables - Vocational school</t>
  </si>
  <si>
    <t>Consumables purchased for Vocational School ie paper, pens, toilet paper</t>
  </si>
  <si>
    <t>Faciliation fees - Mbaliga School</t>
  </si>
  <si>
    <t>Fees for educators for program</t>
  </si>
  <si>
    <t>Faciliation fees - SBS</t>
  </si>
  <si>
    <t>Faciliation fees - Vocational school</t>
  </si>
  <si>
    <t>Gifts - programs</t>
  </si>
  <si>
    <t>Gifts purchased to give to participants in programs</t>
  </si>
  <si>
    <t>Interest paid</t>
  </si>
  <si>
    <t>Interest paid on loans</t>
  </si>
  <si>
    <t>Internet &amp; mobile phone connection</t>
  </si>
  <si>
    <t xml:space="preserve">Charges for internet data purchased </t>
  </si>
  <si>
    <t>Consumables purchased for the office ie paper, pens, toilet paper</t>
  </si>
  <si>
    <t>Office utilities (electricity, water)</t>
  </si>
  <si>
    <t>Office utlities ie water, electricity</t>
  </si>
  <si>
    <t>Printing</t>
  </si>
  <si>
    <t>Rent for office space</t>
  </si>
  <si>
    <t>Sponsorship provided to secondary school students</t>
  </si>
  <si>
    <t>Sponsorship - SACCO</t>
  </si>
  <si>
    <t>Sponsorship provided to vocational school students</t>
  </si>
  <si>
    <t>Staff allowance</t>
  </si>
  <si>
    <t>Monthly allowances paid to staff</t>
  </si>
  <si>
    <t>Staff meals, entertainment &amp; welfare</t>
  </si>
  <si>
    <t>Meals and refreshments consumed by staff</t>
  </si>
  <si>
    <t>Staff training</t>
  </si>
  <si>
    <t>Training completed by staff</t>
  </si>
  <si>
    <t>Subscriptions</t>
  </si>
  <si>
    <t>Transport (Travel)</t>
  </si>
  <si>
    <t>Travel by staff members</t>
  </si>
  <si>
    <t>Connection paid for TV</t>
  </si>
  <si>
    <t>Website fees</t>
  </si>
  <si>
    <t>Fees paid for website</t>
  </si>
  <si>
    <t>ASSETS</t>
  </si>
  <si>
    <t>Cash</t>
  </si>
  <si>
    <t>Property plant &amp; equipment</t>
  </si>
  <si>
    <t>LIABILITIES</t>
  </si>
  <si>
    <t>Loans</t>
  </si>
  <si>
    <t>EQUITY</t>
  </si>
  <si>
    <t>Retained Earnings</t>
  </si>
  <si>
    <t>Budgeted Statement of Activities</t>
  </si>
  <si>
    <t>For the period 1 January 2018 to 31 December 2018</t>
  </si>
  <si>
    <t>Income</t>
  </si>
  <si>
    <t>Note</t>
  </si>
  <si>
    <t>USX</t>
  </si>
  <si>
    <t>Board</t>
  </si>
  <si>
    <t>Total</t>
  </si>
  <si>
    <t>Direct expenditure</t>
  </si>
  <si>
    <t>Indirect expenditure</t>
  </si>
  <si>
    <t>Net Profit</t>
  </si>
  <si>
    <t>Income sources</t>
  </si>
  <si>
    <t>Expenditure type</t>
  </si>
  <si>
    <t>Budgeted Expenses</t>
  </si>
  <si>
    <t>Indirect or direct</t>
  </si>
  <si>
    <t>Direct</t>
  </si>
  <si>
    <t>Indirect</t>
  </si>
  <si>
    <t>Tool sales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</si>
</sst>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3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sz val="10"/>
      <color rgb="FFFF0000"/>
      <name val="Times New Roman"/>
      <family val="1"/>
    </font>
    <font>
      <sz val="11"/>
      <name val="Times New Roman"/>
      <family val="1"/>
    </font>
    <font>
      <b/>
      <i/>
      <sz val="11"/>
      <name val="Times New Roman"/>
      <family val="1"/>
    </font>
    <font>
      <u/>
      <sz val="10"/>
      <color indexed="12"/>
      <name val="Arial"/>
      <family val="2"/>
    </font>
    <font>
      <u/>
      <sz val="10"/>
      <color indexed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34">
    <xf numFmtId="0" fontId="0" fillId="0" borderId="0" xfId="0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0" fillId="0" borderId="0" xfId="0" applyFill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6" fillId="0" borderId="1" xfId="0" applyFont="1" applyBorder="1" applyAlignme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2" borderId="5" xfId="0" applyFont="1" applyFill="1" applyBorder="1"/>
    <xf numFmtId="0" fontId="7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9" fillId="0" borderId="8" xfId="0" applyFont="1" applyBorder="1"/>
    <xf numFmtId="0" fontId="10" fillId="0" borderId="8" xfId="0" applyFont="1" applyBorder="1" applyAlignment="1">
      <alignment horizontal="center"/>
    </xf>
    <xf numFmtId="3" fontId="9" fillId="0" borderId="9" xfId="0" applyNumberFormat="1" applyFont="1" applyBorder="1"/>
    <xf numFmtId="3" fontId="9" fillId="0" borderId="10" xfId="0" applyNumberFormat="1" applyFont="1" applyBorder="1"/>
    <xf numFmtId="3" fontId="9" fillId="0" borderId="8" xfId="0" applyNumberFormat="1" applyFont="1" applyBorder="1"/>
    <xf numFmtId="0" fontId="9" fillId="0" borderId="11" xfId="0" applyFont="1" applyBorder="1"/>
    <xf numFmtId="3" fontId="9" fillId="0" borderId="11" xfId="0" applyNumberFormat="1" applyFont="1" applyBorder="1"/>
    <xf numFmtId="3" fontId="9" fillId="0" borderId="12" xfId="0" applyNumberFormat="1" applyFont="1" applyBorder="1"/>
    <xf numFmtId="0" fontId="3" fillId="0" borderId="0" xfId="0" applyFont="1"/>
    <xf numFmtId="0" fontId="9" fillId="0" borderId="13" xfId="0" applyFont="1" applyBorder="1"/>
    <xf numFmtId="0" fontId="9" fillId="0" borderId="13" xfId="0" applyFont="1" applyBorder="1" applyAlignment="1">
      <alignment horizontal="center"/>
    </xf>
    <xf numFmtId="3" fontId="9" fillId="0" borderId="14" xfId="0" applyNumberFormat="1" applyFont="1" applyBorder="1"/>
    <xf numFmtId="3" fontId="9" fillId="0" borderId="15" xfId="0" applyNumberFormat="1" applyFont="1" applyBorder="1"/>
    <xf numFmtId="3" fontId="9" fillId="0" borderId="16" xfId="0" applyNumberFormat="1" applyFont="1" applyBorder="1"/>
    <xf numFmtId="3" fontId="9" fillId="0" borderId="5" xfId="0" applyNumberFormat="1" applyFont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2" xfId="0" applyNumberFormat="1" applyFont="1" applyBorder="1"/>
    <xf numFmtId="3" fontId="7" fillId="0" borderId="17" xfId="0" applyNumberFormat="1" applyFont="1" applyBorder="1"/>
    <xf numFmtId="3" fontId="7" fillId="0" borderId="1" xfId="0" applyNumberFormat="1" applyFont="1" applyBorder="1"/>
    <xf numFmtId="3" fontId="7" fillId="2" borderId="6" xfId="0" applyNumberFormat="1" applyFont="1" applyFill="1" applyBorder="1"/>
    <xf numFmtId="3" fontId="7" fillId="2" borderId="18" xfId="0" applyNumberFormat="1" applyFont="1" applyFill="1" applyBorder="1"/>
    <xf numFmtId="3" fontId="7" fillId="2" borderId="19" xfId="0" applyNumberFormat="1" applyFont="1" applyFill="1" applyBorder="1"/>
    <xf numFmtId="3" fontId="9" fillId="2" borderId="5" xfId="0" applyNumberFormat="1" applyFont="1" applyFill="1" applyBorder="1"/>
    <xf numFmtId="0" fontId="7" fillId="0" borderId="8" xfId="0" applyFont="1" applyFill="1" applyBorder="1"/>
    <xf numFmtId="0" fontId="10" fillId="2" borderId="8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left" indent="2"/>
    </xf>
    <xf numFmtId="0" fontId="11" fillId="0" borderId="5" xfId="0" applyFont="1" applyFill="1" applyBorder="1" applyAlignment="1">
      <alignment horizontal="left" indent="2"/>
    </xf>
    <xf numFmtId="0" fontId="10" fillId="2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left" indent="2"/>
    </xf>
    <xf numFmtId="3" fontId="9" fillId="3" borderId="9" xfId="0" applyNumberFormat="1" applyFont="1" applyFill="1" applyBorder="1"/>
    <xf numFmtId="0" fontId="9" fillId="0" borderId="8" xfId="0" applyFont="1" applyFill="1" applyBorder="1"/>
    <xf numFmtId="0" fontId="11" fillId="0" borderId="8" xfId="0" applyFont="1" applyFill="1" applyBorder="1" applyAlignment="1">
      <alignment horizontal="left" indent="2"/>
    </xf>
    <xf numFmtId="3" fontId="9" fillId="0" borderId="20" xfId="0" applyNumberFormat="1" applyFont="1" applyBorder="1"/>
    <xf numFmtId="3" fontId="9" fillId="0" borderId="21" xfId="0" applyNumberFormat="1" applyFont="1" applyBorder="1"/>
    <xf numFmtId="3" fontId="9" fillId="0" borderId="22" xfId="0" applyNumberFormat="1" applyFont="1" applyBorder="1"/>
    <xf numFmtId="3" fontId="9" fillId="0" borderId="23" xfId="0" applyNumberFormat="1" applyFont="1" applyBorder="1"/>
    <xf numFmtId="3" fontId="9" fillId="0" borderId="24" xfId="0" applyNumberFormat="1" applyFont="1" applyBorder="1"/>
    <xf numFmtId="3" fontId="9" fillId="0" borderId="25" xfId="0" applyNumberFormat="1" applyFont="1" applyBorder="1"/>
    <xf numFmtId="3" fontId="9" fillId="0" borderId="26" xfId="0" applyNumberFormat="1" applyFont="1" applyBorder="1"/>
    <xf numFmtId="3" fontId="9" fillId="0" borderId="27" xfId="0" applyNumberFormat="1" applyFont="1" applyBorder="1"/>
    <xf numFmtId="3" fontId="9" fillId="0" borderId="28" xfId="0" applyNumberFormat="1" applyFont="1" applyBorder="1"/>
    <xf numFmtId="3" fontId="9" fillId="0" borderId="29" xfId="0" applyNumberFormat="1" applyFont="1" applyBorder="1"/>
    <xf numFmtId="3" fontId="9" fillId="0" borderId="6" xfId="0" applyNumberFormat="1" applyFont="1" applyBorder="1"/>
    <xf numFmtId="0" fontId="9" fillId="0" borderId="8" xfId="0" applyFont="1" applyBorder="1" applyAlignment="1">
      <alignment horizontal="left" indent="2"/>
    </xf>
    <xf numFmtId="0" fontId="7" fillId="0" borderId="8" xfId="0" applyFont="1" applyBorder="1"/>
    <xf numFmtId="0" fontId="7" fillId="0" borderId="13" xfId="0" applyFont="1" applyBorder="1"/>
    <xf numFmtId="0" fontId="7" fillId="0" borderId="13" xfId="0" applyFont="1" applyBorder="1" applyAlignment="1">
      <alignment horizontal="center"/>
    </xf>
    <xf numFmtId="3" fontId="7" fillId="0" borderId="14" xfId="0" applyNumberFormat="1" applyFont="1" applyBorder="1"/>
    <xf numFmtId="3" fontId="7" fillId="0" borderId="30" xfId="0" applyNumberFormat="1" applyFont="1" applyBorder="1"/>
    <xf numFmtId="3" fontId="7" fillId="0" borderId="0" xfId="0" applyNumberFormat="1" applyFont="1" applyBorder="1"/>
    <xf numFmtId="0" fontId="12" fillId="0" borderId="8" xfId="0" applyFont="1" applyBorder="1"/>
    <xf numFmtId="0" fontId="12" fillId="0" borderId="8" xfId="0" applyFont="1" applyBorder="1" applyAlignment="1">
      <alignment horizontal="center"/>
    </xf>
    <xf numFmtId="3" fontId="9" fillId="4" borderId="9" xfId="0" applyNumberFormat="1" applyFont="1" applyFill="1" applyBorder="1"/>
    <xf numFmtId="3" fontId="9" fillId="0" borderId="31" xfId="0" applyNumberFormat="1" applyFont="1" applyBorder="1"/>
    <xf numFmtId="3" fontId="9" fillId="0" borderId="0" xfId="0" applyNumberFormat="1" applyFont="1" applyBorder="1"/>
    <xf numFmtId="0" fontId="13" fillId="0" borderId="8" xfId="0" applyFont="1" applyBorder="1"/>
    <xf numFmtId="0" fontId="13" fillId="0" borderId="8" xfId="0" applyFont="1" applyBorder="1" applyAlignment="1">
      <alignment horizontal="center"/>
    </xf>
    <xf numFmtId="0" fontId="13" fillId="0" borderId="32" xfId="0" applyFont="1" applyBorder="1"/>
    <xf numFmtId="0" fontId="13" fillId="0" borderId="32" xfId="0" applyFont="1" applyBorder="1" applyAlignment="1">
      <alignment horizontal="center"/>
    </xf>
    <xf numFmtId="3" fontId="9" fillId="0" borderId="33" xfId="0" applyNumberFormat="1" applyFont="1" applyBorder="1"/>
    <xf numFmtId="0" fontId="6" fillId="0" borderId="1" xfId="0" applyFont="1" applyBorder="1"/>
    <xf numFmtId="3" fontId="7" fillId="0" borderId="3" xfId="0" applyNumberFormat="1" applyFont="1" applyBorder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Fill="1"/>
    <xf numFmtId="0" fontId="14" fillId="0" borderId="0" xfId="1" applyAlignment="1" applyProtection="1"/>
    <xf numFmtId="0" fontId="14" fillId="0" borderId="0" xfId="1" applyAlignment="1" applyProtection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5" fillId="0" borderId="0" xfId="1" applyFont="1" applyAlignment="1" applyProtection="1"/>
    <xf numFmtId="0" fontId="20" fillId="0" borderId="0" xfId="7" applyFont="1" applyFill="1" applyBorder="1"/>
    <xf numFmtId="0" fontId="21" fillId="0" borderId="0" xfId="7" applyFont="1" applyFill="1" applyBorder="1"/>
    <xf numFmtId="0" fontId="22" fillId="0" borderId="0" xfId="7" applyFont="1" applyFill="1" applyBorder="1" applyAlignment="1">
      <alignment horizontal="right"/>
    </xf>
    <xf numFmtId="0" fontId="20" fillId="0" borderId="0" xfId="7" applyFont="1" applyFill="1"/>
    <xf numFmtId="0" fontId="22" fillId="0" borderId="34" xfId="7" applyFont="1" applyFill="1" applyBorder="1" applyAlignment="1">
      <alignment horizontal="center"/>
    </xf>
    <xf numFmtId="0" fontId="22" fillId="0" borderId="35" xfId="7" applyFont="1" applyFill="1" applyBorder="1" applyAlignment="1">
      <alignment horizontal="center"/>
    </xf>
    <xf numFmtId="0" fontId="20" fillId="0" borderId="36" xfId="7" applyFont="1" applyFill="1" applyBorder="1"/>
    <xf numFmtId="0" fontId="22" fillId="0" borderId="0" xfId="7" applyFont="1" applyFill="1" applyBorder="1" applyAlignment="1">
      <alignment wrapText="1"/>
    </xf>
    <xf numFmtId="0" fontId="22" fillId="0" borderId="37" xfId="7" applyFont="1" applyFill="1" applyBorder="1" applyAlignment="1">
      <alignment horizontal="center" wrapText="1"/>
    </xf>
    <xf numFmtId="0" fontId="22" fillId="0" borderId="15" xfId="7" applyFont="1" applyFill="1" applyBorder="1" applyAlignment="1">
      <alignment horizontal="center" wrapText="1"/>
    </xf>
    <xf numFmtId="0" fontId="22" fillId="0" borderId="38" xfId="7" applyFont="1" applyFill="1" applyBorder="1" applyAlignment="1">
      <alignment horizontal="center" wrapText="1"/>
    </xf>
    <xf numFmtId="0" fontId="20" fillId="0" borderId="39" xfId="7" applyFont="1" applyFill="1" applyBorder="1" applyAlignment="1">
      <alignment horizontal="right"/>
    </xf>
    <xf numFmtId="0" fontId="20" fillId="0" borderId="11" xfId="7" applyFont="1" applyFill="1" applyBorder="1"/>
    <xf numFmtId="0" fontId="20" fillId="0" borderId="40" xfId="7" applyFont="1" applyFill="1" applyBorder="1"/>
    <xf numFmtId="0" fontId="22" fillId="0" borderId="11" xfId="7" applyFont="1" applyFill="1" applyBorder="1" applyAlignment="1">
      <alignment horizontal="left"/>
    </xf>
    <xf numFmtId="0" fontId="20" fillId="0" borderId="11" xfId="7" applyFont="1" applyFill="1" applyBorder="1" applyAlignment="1">
      <alignment horizontal="left"/>
    </xf>
    <xf numFmtId="0" fontId="22" fillId="0" borderId="11" xfId="7" applyFont="1" applyFill="1" applyBorder="1"/>
    <xf numFmtId="0" fontId="20" fillId="0" borderId="41" xfId="7" applyFont="1" applyFill="1" applyBorder="1" applyAlignment="1">
      <alignment horizontal="right"/>
    </xf>
    <xf numFmtId="0" fontId="20" fillId="0" borderId="42" xfId="7" applyFont="1" applyFill="1" applyBorder="1"/>
    <xf numFmtId="0" fontId="20" fillId="0" borderId="43" xfId="7" applyFont="1" applyFill="1" applyBorder="1"/>
    <xf numFmtId="0" fontId="23" fillId="0" borderId="0" xfId="0" applyFont="1"/>
    <xf numFmtId="165" fontId="0" fillId="0" borderId="0" xfId="8" applyNumberFormat="1" applyFont="1"/>
    <xf numFmtId="0" fontId="24" fillId="0" borderId="0" xfId="0" applyFont="1"/>
    <xf numFmtId="0" fontId="25" fillId="0" borderId="0" xfId="0" applyFont="1"/>
    <xf numFmtId="165" fontId="19" fillId="0" borderId="0" xfId="8" applyNumberFormat="1" applyFont="1" applyAlignment="1">
      <alignment horizontal="center"/>
    </xf>
    <xf numFmtId="0" fontId="0" fillId="0" borderId="0" xfId="0" applyBorder="1"/>
    <xf numFmtId="0" fontId="26" fillId="0" borderId="0" xfId="0" applyFont="1"/>
    <xf numFmtId="165" fontId="26" fillId="0" borderId="0" xfId="8" applyNumberFormat="1" applyFont="1"/>
    <xf numFmtId="0" fontId="20" fillId="0" borderId="0" xfId="7" applyFont="1" applyFill="1" applyBorder="1" applyAlignment="1">
      <alignment horizontal="right"/>
    </xf>
    <xf numFmtId="0" fontId="20" fillId="0" borderId="0" xfId="0" applyFont="1" applyAlignment="1">
      <alignment horizontal="left" indent="2"/>
    </xf>
    <xf numFmtId="165" fontId="20" fillId="0" borderId="0" xfId="8" applyNumberFormat="1" applyFont="1" applyAlignment="1">
      <alignment horizontal="right"/>
    </xf>
    <xf numFmtId="0" fontId="20" fillId="0" borderId="0" xfId="0" applyFont="1"/>
    <xf numFmtId="0" fontId="19" fillId="0" borderId="0" xfId="0" applyFont="1"/>
    <xf numFmtId="165" fontId="19" fillId="0" borderId="10" xfId="8" applyNumberFormat="1" applyFont="1" applyBorder="1" applyAlignment="1">
      <alignment horizontal="right"/>
    </xf>
    <xf numFmtId="0" fontId="19" fillId="0" borderId="0" xfId="0" applyFont="1" applyAlignment="1">
      <alignment horizontal="left"/>
    </xf>
    <xf numFmtId="0" fontId="27" fillId="0" borderId="0" xfId="0" applyFont="1"/>
    <xf numFmtId="165" fontId="27" fillId="0" borderId="0" xfId="8" applyNumberFormat="1" applyFont="1" applyAlignment="1">
      <alignment horizontal="right"/>
    </xf>
    <xf numFmtId="165" fontId="19" fillId="0" borderId="44" xfId="8" applyNumberFormat="1" applyFont="1" applyBorder="1" applyAlignment="1">
      <alignment horizontal="right"/>
    </xf>
    <xf numFmtId="165" fontId="22" fillId="0" borderId="0" xfId="8" applyNumberFormat="1" applyFont="1" applyAlignment="1">
      <alignment horizontal="right"/>
    </xf>
    <xf numFmtId="0" fontId="28" fillId="0" borderId="0" xfId="0" applyFont="1"/>
    <xf numFmtId="0" fontId="29" fillId="0" borderId="0" xfId="0" applyFont="1"/>
    <xf numFmtId="3" fontId="29" fillId="0" borderId="0" xfId="0" applyNumberFormat="1" applyFont="1"/>
    <xf numFmtId="3" fontId="0" fillId="0" borderId="0" xfId="0" applyNumberFormat="1"/>
    <xf numFmtId="0" fontId="9" fillId="0" borderId="9" xfId="0" applyFont="1" applyBorder="1"/>
    <xf numFmtId="165" fontId="0" fillId="0" borderId="0" xfId="9" applyNumberFormat="1" applyFont="1"/>
  </cellXfs>
  <cellStyles count="10">
    <cellStyle name="Comma" xfId="9" builtinId="3"/>
    <cellStyle name="Comma 2" xfId="2"/>
    <cellStyle name="Comma 2 2" xfId="8"/>
    <cellStyle name="Comma 3" xfId="3"/>
    <cellStyle name="Comma 4" xfId="4"/>
    <cellStyle name="Hyperlink" xfId="1" builtinId="8"/>
    <cellStyle name="Normal" xfId="0" builtinId="0"/>
    <cellStyle name="Normal 2" xfId="5"/>
    <cellStyle name="Normal 2 2" xfId="7"/>
    <cellStyle name="Percent 2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cat>
            <c:strRef>
              <c:f>Budget!$A$8:$A$14</c:f>
              <c:strCache>
                <c:ptCount val="7"/>
                <c:pt idx="0">
                  <c:v>Donations</c:v>
                </c:pt>
                <c:pt idx="1">
                  <c:v>Segel Family Trust</c:v>
                </c:pt>
                <c:pt idx="2">
                  <c:v>Fundraising</c:v>
                </c:pt>
                <c:pt idx="3">
                  <c:v>Artwork sales</c:v>
                </c:pt>
                <c:pt idx="4">
                  <c:v>Interest income</c:v>
                </c:pt>
                <c:pt idx="5">
                  <c:v>Board received</c:v>
                </c:pt>
                <c:pt idx="6">
                  <c:v>Loans received</c:v>
                </c:pt>
              </c:strCache>
            </c:strRef>
          </c:cat>
          <c:val>
            <c:numRef>
              <c:f>Budget!$O$8:$O$14</c:f>
              <c:numCache>
                <c:formatCode>#,##0</c:formatCode>
                <c:ptCount val="7"/>
                <c:pt idx="0">
                  <c:v>1750000</c:v>
                </c:pt>
                <c:pt idx="1">
                  <c:v>51000000</c:v>
                </c:pt>
                <c:pt idx="2">
                  <c:v>30500000</c:v>
                </c:pt>
                <c:pt idx="3">
                  <c:v>0</c:v>
                </c:pt>
                <c:pt idx="4">
                  <c:v>10000</c:v>
                </c:pt>
                <c:pt idx="5">
                  <c:v>1000000</c:v>
                </c:pt>
                <c:pt idx="6">
                  <c:v>2000000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Budgeted Expenses</c:v>
                </c:pt>
              </c:strCache>
            </c:strRef>
          </c:tx>
          <c:invertIfNegative val="0"/>
          <c:cat>
            <c:strRef>
              <c:f>Data!$A$2:$A$25</c:f>
              <c:strCache>
                <c:ptCount val="19"/>
                <c:pt idx="0">
                  <c:v>Consumables - Mbaliga School</c:v>
                </c:pt>
                <c:pt idx="1">
                  <c:v>Consumables - SBS</c:v>
                </c:pt>
                <c:pt idx="2">
                  <c:v>Faciliation fees - Mbaliga School</c:v>
                </c:pt>
                <c:pt idx="3">
                  <c:v>Faciliation fees - SBS</c:v>
                </c:pt>
                <c:pt idx="4">
                  <c:v>Faciliation fees - Vocational school</c:v>
                </c:pt>
                <c:pt idx="5">
                  <c:v>Gifts - programs</c:v>
                </c:pt>
                <c:pt idx="6">
                  <c:v>Sponsorship - students</c:v>
                </c:pt>
                <c:pt idx="7">
                  <c:v>Sponsorship - SACCO</c:v>
                </c:pt>
                <c:pt idx="8">
                  <c:v>Bank fees</c:v>
                </c:pt>
                <c:pt idx="9">
                  <c:v>Internet &amp; mobile phone connection</c:v>
                </c:pt>
                <c:pt idx="10">
                  <c:v>Office consumables</c:v>
                </c:pt>
                <c:pt idx="11">
                  <c:v>Office utilities</c:v>
                </c:pt>
                <c:pt idx="12">
                  <c:v>Legal and professional fees</c:v>
                </c:pt>
                <c:pt idx="13">
                  <c:v>Rent</c:v>
                </c:pt>
                <c:pt idx="14">
                  <c:v>Staff allowance</c:v>
                </c:pt>
                <c:pt idx="15">
                  <c:v>Staff meals, entertainment &amp; welfare</c:v>
                </c:pt>
                <c:pt idx="16">
                  <c:v>Staff training</c:v>
                </c:pt>
                <c:pt idx="17">
                  <c:v>Transport (Travel)</c:v>
                </c:pt>
                <c:pt idx="18">
                  <c:v>Website fees</c:v>
                </c:pt>
              </c:strCache>
            </c:strRef>
          </c:cat>
          <c:val>
            <c:numRef>
              <c:f>Data!$B$2:$B$25</c:f>
              <c:numCache>
                <c:formatCode>#,##0</c:formatCode>
                <c:ptCount val="19"/>
                <c:pt idx="0">
                  <c:v>10349500</c:v>
                </c:pt>
                <c:pt idx="1">
                  <c:v>6500000</c:v>
                </c:pt>
                <c:pt idx="2">
                  <c:v>1430000</c:v>
                </c:pt>
                <c:pt idx="3">
                  <c:v>3600000</c:v>
                </c:pt>
                <c:pt idx="4">
                  <c:v>2200000</c:v>
                </c:pt>
                <c:pt idx="5">
                  <c:v>800000</c:v>
                </c:pt>
                <c:pt idx="6">
                  <c:v>4220000</c:v>
                </c:pt>
                <c:pt idx="7">
                  <c:v>1000000</c:v>
                </c:pt>
                <c:pt idx="8">
                  <c:v>443850</c:v>
                </c:pt>
                <c:pt idx="9">
                  <c:v>2459000</c:v>
                </c:pt>
                <c:pt idx="10">
                  <c:v>1100000</c:v>
                </c:pt>
                <c:pt idx="11">
                  <c:v>1100000</c:v>
                </c:pt>
                <c:pt idx="12">
                  <c:v>600000</c:v>
                </c:pt>
                <c:pt idx="13">
                  <c:v>6050000</c:v>
                </c:pt>
                <c:pt idx="14">
                  <c:v>11130000</c:v>
                </c:pt>
                <c:pt idx="15">
                  <c:v>3145000</c:v>
                </c:pt>
                <c:pt idx="16">
                  <c:v>1625000</c:v>
                </c:pt>
                <c:pt idx="17">
                  <c:v>650000</c:v>
                </c:pt>
                <c:pt idx="18">
                  <c:v>388500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888000"/>
        <c:axId val="211889536"/>
      </c:barChart>
      <c:catAx>
        <c:axId val="21188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889536"/>
        <c:crosses val="autoZero"/>
        <c:auto val="1"/>
        <c:lblAlgn val="ctr"/>
        <c:lblOffset val="100"/>
        <c:noMultiLvlLbl val="0"/>
      </c:catAx>
      <c:valAx>
        <c:axId val="211889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1888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Data!$B$27</c:f>
              <c:strCache>
                <c:ptCount val="1"/>
                <c:pt idx="0">
                  <c:v>Budgeted Expenses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cat>
            <c:strRef>
              <c:f>Data!$A$28:$A$29</c:f>
              <c:strCache>
                <c:ptCount val="2"/>
                <c:pt idx="0">
                  <c:v>Direct</c:v>
                </c:pt>
                <c:pt idx="1">
                  <c:v>Indirect</c:v>
                </c:pt>
              </c:strCache>
            </c:strRef>
          </c:cat>
          <c:val>
            <c:numRef>
              <c:f>Data!$B$28:$B$29</c:f>
              <c:numCache>
                <c:formatCode>#,##0</c:formatCode>
                <c:ptCount val="2"/>
                <c:pt idx="0">
                  <c:v>30099500</c:v>
                </c:pt>
                <c:pt idx="1">
                  <c:v>28691350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2'!$B$1</c:f>
              <c:strCache>
                <c:ptCount val="1"/>
                <c:pt idx="0">
                  <c:v>USX</c:v>
                </c:pt>
              </c:strCache>
            </c:strRef>
          </c:tx>
          <c:invertIfNegative val="0"/>
          <c:cat>
            <c:strRef>
              <c:f>'Data 2'!$A$2:$A$7</c:f>
              <c:strCache>
                <c:ptCount val="6"/>
                <c:pt idx="0">
                  <c:v>Donations </c:v>
                </c:pt>
                <c:pt idx="1">
                  <c:v>Segel Family Trust</c:v>
                </c:pt>
                <c:pt idx="2">
                  <c:v>Fundraising</c:v>
                </c:pt>
                <c:pt idx="3">
                  <c:v>Tool sales</c:v>
                </c:pt>
                <c:pt idx="4">
                  <c:v>Interest income</c:v>
                </c:pt>
                <c:pt idx="5">
                  <c:v>Board</c:v>
                </c:pt>
              </c:strCache>
            </c:strRef>
          </c:cat>
          <c:val>
            <c:numRef>
              <c:f>'Data 2'!$B$2:$B$7</c:f>
              <c:numCache>
                <c:formatCode>_(* #,##0_);_(* \(#,##0\);_(* "-"??_);_(@_)</c:formatCode>
                <c:ptCount val="6"/>
                <c:pt idx="0">
                  <c:v>1750000</c:v>
                </c:pt>
                <c:pt idx="1">
                  <c:v>51000000</c:v>
                </c:pt>
                <c:pt idx="2">
                  <c:v>30500000</c:v>
                </c:pt>
                <c:pt idx="3">
                  <c:v>0</c:v>
                </c:pt>
                <c:pt idx="4">
                  <c:v>10000</c:v>
                </c:pt>
                <c:pt idx="5">
                  <c:v>1000000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051456"/>
        <c:axId val="212052992"/>
      </c:barChart>
      <c:catAx>
        <c:axId val="212051456"/>
        <c:scaling>
          <c:orientation val="minMax"/>
        </c:scaling>
        <c:delete val="0"/>
        <c:axPos val="b"/>
        <c:majorTickMark val="out"/>
        <c:minorTickMark val="none"/>
        <c:tickLblPos val="nextTo"/>
        <c:crossAx val="212052992"/>
        <c:crosses val="autoZero"/>
        <c:auto val="1"/>
        <c:lblAlgn val="ctr"/>
        <c:lblOffset val="100"/>
        <c:noMultiLvlLbl val="0"/>
      </c:catAx>
      <c:valAx>
        <c:axId val="212052992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2051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Budgeted Expenses</c:v>
                </c:pt>
              </c:strCache>
            </c:strRef>
          </c:tx>
          <c:invertIfNegative val="0"/>
          <c:cat>
            <c:strRef>
              <c:f>Data!$A$2:$A$25</c:f>
              <c:strCache>
                <c:ptCount val="19"/>
                <c:pt idx="0">
                  <c:v>Consumables - Mbaliga School</c:v>
                </c:pt>
                <c:pt idx="1">
                  <c:v>Consumables - SBS</c:v>
                </c:pt>
                <c:pt idx="2">
                  <c:v>Faciliation fees - Mbaliga School</c:v>
                </c:pt>
                <c:pt idx="3">
                  <c:v>Faciliation fees - SBS</c:v>
                </c:pt>
                <c:pt idx="4">
                  <c:v>Faciliation fees - Vocational school</c:v>
                </c:pt>
                <c:pt idx="5">
                  <c:v>Gifts - programs</c:v>
                </c:pt>
                <c:pt idx="6">
                  <c:v>Sponsorship - students</c:v>
                </c:pt>
                <c:pt idx="7">
                  <c:v>Sponsorship - SACCO</c:v>
                </c:pt>
                <c:pt idx="8">
                  <c:v>Bank fees</c:v>
                </c:pt>
                <c:pt idx="9">
                  <c:v>Internet &amp; mobile phone connection</c:v>
                </c:pt>
                <c:pt idx="10">
                  <c:v>Office consumables</c:v>
                </c:pt>
                <c:pt idx="11">
                  <c:v>Office utilities</c:v>
                </c:pt>
                <c:pt idx="12">
                  <c:v>Legal and professional fees</c:v>
                </c:pt>
                <c:pt idx="13">
                  <c:v>Rent</c:v>
                </c:pt>
                <c:pt idx="14">
                  <c:v>Staff allowance</c:v>
                </c:pt>
                <c:pt idx="15">
                  <c:v>Staff meals, entertainment &amp; welfare</c:v>
                </c:pt>
                <c:pt idx="16">
                  <c:v>Staff training</c:v>
                </c:pt>
                <c:pt idx="17">
                  <c:v>Transport (Travel)</c:v>
                </c:pt>
                <c:pt idx="18">
                  <c:v>Website fees</c:v>
                </c:pt>
              </c:strCache>
            </c:strRef>
          </c:cat>
          <c:val>
            <c:numRef>
              <c:f>Data!$B$2:$B$25</c:f>
              <c:numCache>
                <c:formatCode>#,##0</c:formatCode>
                <c:ptCount val="19"/>
                <c:pt idx="0">
                  <c:v>10349500</c:v>
                </c:pt>
                <c:pt idx="1">
                  <c:v>6500000</c:v>
                </c:pt>
                <c:pt idx="2">
                  <c:v>1430000</c:v>
                </c:pt>
                <c:pt idx="3">
                  <c:v>3600000</c:v>
                </c:pt>
                <c:pt idx="4">
                  <c:v>2200000</c:v>
                </c:pt>
                <c:pt idx="5">
                  <c:v>800000</c:v>
                </c:pt>
                <c:pt idx="6">
                  <c:v>4220000</c:v>
                </c:pt>
                <c:pt idx="7">
                  <c:v>1000000</c:v>
                </c:pt>
                <c:pt idx="8">
                  <c:v>443850</c:v>
                </c:pt>
                <c:pt idx="9">
                  <c:v>2459000</c:v>
                </c:pt>
                <c:pt idx="10">
                  <c:v>1100000</c:v>
                </c:pt>
                <c:pt idx="11">
                  <c:v>1100000</c:v>
                </c:pt>
                <c:pt idx="12">
                  <c:v>600000</c:v>
                </c:pt>
                <c:pt idx="13">
                  <c:v>6050000</c:v>
                </c:pt>
                <c:pt idx="14">
                  <c:v>11130000</c:v>
                </c:pt>
                <c:pt idx="15">
                  <c:v>3145000</c:v>
                </c:pt>
                <c:pt idx="16">
                  <c:v>1625000</c:v>
                </c:pt>
                <c:pt idx="17">
                  <c:v>650000</c:v>
                </c:pt>
                <c:pt idx="18">
                  <c:v>388500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329600"/>
        <c:axId val="212331136"/>
      </c:barChart>
      <c:catAx>
        <c:axId val="212329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331136"/>
        <c:crosses val="autoZero"/>
        <c:auto val="1"/>
        <c:lblAlgn val="ctr"/>
        <c:lblOffset val="100"/>
        <c:noMultiLvlLbl val="0"/>
      </c:catAx>
      <c:valAx>
        <c:axId val="2123311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2123296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Data!$B$27</c:f>
              <c:strCache>
                <c:ptCount val="1"/>
                <c:pt idx="0">
                  <c:v>Budgeted Expenses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cat>
            <c:strRef>
              <c:f>Data!$A$28:$A$29</c:f>
              <c:strCache>
                <c:ptCount val="2"/>
                <c:pt idx="0">
                  <c:v>Direct</c:v>
                </c:pt>
                <c:pt idx="1">
                  <c:v>Indirect</c:v>
                </c:pt>
              </c:strCache>
            </c:strRef>
          </c:cat>
          <c:val>
            <c:numRef>
              <c:f>Data!$B$28:$B$29</c:f>
              <c:numCache>
                <c:formatCode>#,##0</c:formatCode>
                <c:ptCount val="2"/>
                <c:pt idx="0">
                  <c:v>30099500</c:v>
                </c:pt>
                <c:pt idx="1">
                  <c:v>28691350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2'!$B$1</c:f>
              <c:strCache>
                <c:ptCount val="1"/>
                <c:pt idx="0">
                  <c:v>USX</c:v>
                </c:pt>
              </c:strCache>
            </c:strRef>
          </c:tx>
          <c:invertIfNegative val="0"/>
          <c:cat>
            <c:strRef>
              <c:f>'Data 2'!$A$2:$A$7</c:f>
              <c:strCache>
                <c:ptCount val="6"/>
                <c:pt idx="0">
                  <c:v>Donations </c:v>
                </c:pt>
                <c:pt idx="1">
                  <c:v>Segel Family Trust</c:v>
                </c:pt>
                <c:pt idx="2">
                  <c:v>Fundraising</c:v>
                </c:pt>
                <c:pt idx="3">
                  <c:v>Tool sales</c:v>
                </c:pt>
                <c:pt idx="4">
                  <c:v>Interest income</c:v>
                </c:pt>
                <c:pt idx="5">
                  <c:v>Board</c:v>
                </c:pt>
              </c:strCache>
            </c:strRef>
          </c:cat>
          <c:val>
            <c:numRef>
              <c:f>'Data 2'!$B$2:$B$7</c:f>
              <c:numCache>
                <c:formatCode>_(* #,##0_);_(* \(#,##0\);_(* "-"??_);_(@_)</c:formatCode>
                <c:ptCount val="6"/>
                <c:pt idx="0">
                  <c:v>1750000</c:v>
                </c:pt>
                <c:pt idx="1">
                  <c:v>51000000</c:v>
                </c:pt>
                <c:pt idx="2">
                  <c:v>30500000</c:v>
                </c:pt>
                <c:pt idx="3">
                  <c:v>0</c:v>
                </c:pt>
                <c:pt idx="4">
                  <c:v>10000</c:v>
                </c:pt>
                <c:pt idx="5">
                  <c:v>1000000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590592"/>
        <c:axId val="214592128"/>
      </c:barChart>
      <c:catAx>
        <c:axId val="214590592"/>
        <c:scaling>
          <c:orientation val="minMax"/>
        </c:scaling>
        <c:delete val="0"/>
        <c:axPos val="b"/>
        <c:majorTickMark val="out"/>
        <c:minorTickMark val="none"/>
        <c:tickLblPos val="nextTo"/>
        <c:crossAx val="214592128"/>
        <c:crosses val="autoZero"/>
        <c:auto val="1"/>
        <c:lblAlgn val="ctr"/>
        <c:lblOffset val="100"/>
        <c:noMultiLvlLbl val="0"/>
      </c:catAx>
      <c:valAx>
        <c:axId val="21459212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crossAx val="2145905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2</xdr:row>
      <xdr:rowOff>66675</xdr:rowOff>
    </xdr:from>
    <xdr:to>
      <xdr:col>8</xdr:col>
      <xdr:colOff>228600</xdr:colOff>
      <xdr:row>19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523875</xdr:colOff>
      <xdr:row>20</xdr:row>
      <xdr:rowOff>142875</xdr:rowOff>
    </xdr:from>
    <xdr:to>
      <xdr:col>11</xdr:col>
      <xdr:colOff>238125</xdr:colOff>
      <xdr:row>49</xdr:row>
      <xdr:rowOff>104775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10583</xdr:colOff>
      <xdr:row>20</xdr:row>
      <xdr:rowOff>144992</xdr:rowOff>
    </xdr:from>
    <xdr:to>
      <xdr:col>19</xdr:col>
      <xdr:colOff>286809</xdr:colOff>
      <xdr:row>38</xdr:row>
      <xdr:rowOff>30692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402166</xdr:colOff>
      <xdr:row>1</xdr:row>
      <xdr:rowOff>105833</xdr:rowOff>
    </xdr:from>
    <xdr:to>
      <xdr:col>19</xdr:col>
      <xdr:colOff>126999</xdr:colOff>
      <xdr:row>19</xdr:row>
      <xdr:rowOff>84666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2</xdr:row>
      <xdr:rowOff>114300</xdr:rowOff>
    </xdr:from>
    <xdr:to>
      <xdr:col>17</xdr:col>
      <xdr:colOff>304800</xdr:colOff>
      <xdr:row>27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29</xdr:row>
      <xdr:rowOff>123825</xdr:rowOff>
    </xdr:from>
    <xdr:to>
      <xdr:col>14</xdr:col>
      <xdr:colOff>533400</xdr:colOff>
      <xdr:row>46</xdr:row>
      <xdr:rowOff>114300</xdr:rowOff>
    </xdr:to>
    <xdr:graphicFrame macro="">
      <xdr:nvGraphicFramePr>
        <xdr:cNvPr id="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6</xdr:row>
      <xdr:rowOff>9525</xdr:rowOff>
    </xdr:from>
    <xdr:to>
      <xdr:col>13</xdr:col>
      <xdr:colOff>0</xdr:colOff>
      <xdr:row>22</xdr:row>
      <xdr:rowOff>133350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5"/>
  <sheetViews>
    <sheetView topLeftCell="A50" workbookViewId="0">
      <selection activeCell="D62" sqref="D62"/>
    </sheetView>
  </sheetViews>
  <sheetFormatPr defaultRowHeight="12.75" x14ac:dyDescent="0.2"/>
  <cols>
    <col min="2" max="2" width="14.5703125" customWidth="1"/>
    <col min="3" max="3" width="34.85546875" bestFit="1" customWidth="1"/>
    <col min="4" max="4" width="69" bestFit="1" customWidth="1"/>
    <col min="258" max="258" width="14.5703125" customWidth="1"/>
    <col min="259" max="259" width="34.85546875" bestFit="1" customWidth="1"/>
    <col min="260" max="260" width="69" bestFit="1" customWidth="1"/>
    <col min="514" max="514" width="14.5703125" customWidth="1"/>
    <col min="515" max="515" width="34.85546875" bestFit="1" customWidth="1"/>
    <col min="516" max="516" width="69" bestFit="1" customWidth="1"/>
    <col min="770" max="770" width="14.5703125" customWidth="1"/>
    <col min="771" max="771" width="34.85546875" bestFit="1" customWidth="1"/>
    <col min="772" max="772" width="69" bestFit="1" customWidth="1"/>
    <col min="1026" max="1026" width="14.5703125" customWidth="1"/>
    <col min="1027" max="1027" width="34.85546875" bestFit="1" customWidth="1"/>
    <col min="1028" max="1028" width="69" bestFit="1" customWidth="1"/>
    <col min="1282" max="1282" width="14.5703125" customWidth="1"/>
    <col min="1283" max="1283" width="34.85546875" bestFit="1" customWidth="1"/>
    <col min="1284" max="1284" width="69" bestFit="1" customWidth="1"/>
    <col min="1538" max="1538" width="14.5703125" customWidth="1"/>
    <col min="1539" max="1539" width="34.85546875" bestFit="1" customWidth="1"/>
    <col min="1540" max="1540" width="69" bestFit="1" customWidth="1"/>
    <col min="1794" max="1794" width="14.5703125" customWidth="1"/>
    <col min="1795" max="1795" width="34.85546875" bestFit="1" customWidth="1"/>
    <col min="1796" max="1796" width="69" bestFit="1" customWidth="1"/>
    <col min="2050" max="2050" width="14.5703125" customWidth="1"/>
    <col min="2051" max="2051" width="34.85546875" bestFit="1" customWidth="1"/>
    <col min="2052" max="2052" width="69" bestFit="1" customWidth="1"/>
    <col min="2306" max="2306" width="14.5703125" customWidth="1"/>
    <col min="2307" max="2307" width="34.85546875" bestFit="1" customWidth="1"/>
    <col min="2308" max="2308" width="69" bestFit="1" customWidth="1"/>
    <col min="2562" max="2562" width="14.5703125" customWidth="1"/>
    <col min="2563" max="2563" width="34.85546875" bestFit="1" customWidth="1"/>
    <col min="2564" max="2564" width="69" bestFit="1" customWidth="1"/>
    <col min="2818" max="2818" width="14.5703125" customWidth="1"/>
    <col min="2819" max="2819" width="34.85546875" bestFit="1" customWidth="1"/>
    <col min="2820" max="2820" width="69" bestFit="1" customWidth="1"/>
    <col min="3074" max="3074" width="14.5703125" customWidth="1"/>
    <col min="3075" max="3075" width="34.85546875" bestFit="1" customWidth="1"/>
    <col min="3076" max="3076" width="69" bestFit="1" customWidth="1"/>
    <col min="3330" max="3330" width="14.5703125" customWidth="1"/>
    <col min="3331" max="3331" width="34.85546875" bestFit="1" customWidth="1"/>
    <col min="3332" max="3332" width="69" bestFit="1" customWidth="1"/>
    <col min="3586" max="3586" width="14.5703125" customWidth="1"/>
    <col min="3587" max="3587" width="34.85546875" bestFit="1" customWidth="1"/>
    <col min="3588" max="3588" width="69" bestFit="1" customWidth="1"/>
    <col min="3842" max="3842" width="14.5703125" customWidth="1"/>
    <col min="3843" max="3843" width="34.85546875" bestFit="1" customWidth="1"/>
    <col min="3844" max="3844" width="69" bestFit="1" customWidth="1"/>
    <col min="4098" max="4098" width="14.5703125" customWidth="1"/>
    <col min="4099" max="4099" width="34.85546875" bestFit="1" customWidth="1"/>
    <col min="4100" max="4100" width="69" bestFit="1" customWidth="1"/>
    <col min="4354" max="4354" width="14.5703125" customWidth="1"/>
    <col min="4355" max="4355" width="34.85546875" bestFit="1" customWidth="1"/>
    <col min="4356" max="4356" width="69" bestFit="1" customWidth="1"/>
    <col min="4610" max="4610" width="14.5703125" customWidth="1"/>
    <col min="4611" max="4611" width="34.85546875" bestFit="1" customWidth="1"/>
    <col min="4612" max="4612" width="69" bestFit="1" customWidth="1"/>
    <col min="4866" max="4866" width="14.5703125" customWidth="1"/>
    <col min="4867" max="4867" width="34.85546875" bestFit="1" customWidth="1"/>
    <col min="4868" max="4868" width="69" bestFit="1" customWidth="1"/>
    <col min="5122" max="5122" width="14.5703125" customWidth="1"/>
    <col min="5123" max="5123" width="34.85546875" bestFit="1" customWidth="1"/>
    <col min="5124" max="5124" width="69" bestFit="1" customWidth="1"/>
    <col min="5378" max="5378" width="14.5703125" customWidth="1"/>
    <col min="5379" max="5379" width="34.85546875" bestFit="1" customWidth="1"/>
    <col min="5380" max="5380" width="69" bestFit="1" customWidth="1"/>
    <col min="5634" max="5634" width="14.5703125" customWidth="1"/>
    <col min="5635" max="5635" width="34.85546875" bestFit="1" customWidth="1"/>
    <col min="5636" max="5636" width="69" bestFit="1" customWidth="1"/>
    <col min="5890" max="5890" width="14.5703125" customWidth="1"/>
    <col min="5891" max="5891" width="34.85546875" bestFit="1" customWidth="1"/>
    <col min="5892" max="5892" width="69" bestFit="1" customWidth="1"/>
    <col min="6146" max="6146" width="14.5703125" customWidth="1"/>
    <col min="6147" max="6147" width="34.85546875" bestFit="1" customWidth="1"/>
    <col min="6148" max="6148" width="69" bestFit="1" customWidth="1"/>
    <col min="6402" max="6402" width="14.5703125" customWidth="1"/>
    <col min="6403" max="6403" width="34.85546875" bestFit="1" customWidth="1"/>
    <col min="6404" max="6404" width="69" bestFit="1" customWidth="1"/>
    <col min="6658" max="6658" width="14.5703125" customWidth="1"/>
    <col min="6659" max="6659" width="34.85546875" bestFit="1" customWidth="1"/>
    <col min="6660" max="6660" width="69" bestFit="1" customWidth="1"/>
    <col min="6914" max="6914" width="14.5703125" customWidth="1"/>
    <col min="6915" max="6915" width="34.85546875" bestFit="1" customWidth="1"/>
    <col min="6916" max="6916" width="69" bestFit="1" customWidth="1"/>
    <col min="7170" max="7170" width="14.5703125" customWidth="1"/>
    <col min="7171" max="7171" width="34.85546875" bestFit="1" customWidth="1"/>
    <col min="7172" max="7172" width="69" bestFit="1" customWidth="1"/>
    <col min="7426" max="7426" width="14.5703125" customWidth="1"/>
    <col min="7427" max="7427" width="34.85546875" bestFit="1" customWidth="1"/>
    <col min="7428" max="7428" width="69" bestFit="1" customWidth="1"/>
    <col min="7682" max="7682" width="14.5703125" customWidth="1"/>
    <col min="7683" max="7683" width="34.85546875" bestFit="1" customWidth="1"/>
    <col min="7684" max="7684" width="69" bestFit="1" customWidth="1"/>
    <col min="7938" max="7938" width="14.5703125" customWidth="1"/>
    <col min="7939" max="7939" width="34.85546875" bestFit="1" customWidth="1"/>
    <col min="7940" max="7940" width="69" bestFit="1" customWidth="1"/>
    <col min="8194" max="8194" width="14.5703125" customWidth="1"/>
    <col min="8195" max="8195" width="34.85546875" bestFit="1" customWidth="1"/>
    <col min="8196" max="8196" width="69" bestFit="1" customWidth="1"/>
    <col min="8450" max="8450" width="14.5703125" customWidth="1"/>
    <col min="8451" max="8451" width="34.85546875" bestFit="1" customWidth="1"/>
    <col min="8452" max="8452" width="69" bestFit="1" customWidth="1"/>
    <col min="8706" max="8706" width="14.5703125" customWidth="1"/>
    <col min="8707" max="8707" width="34.85546875" bestFit="1" customWidth="1"/>
    <col min="8708" max="8708" width="69" bestFit="1" customWidth="1"/>
    <col min="8962" max="8962" width="14.5703125" customWidth="1"/>
    <col min="8963" max="8963" width="34.85546875" bestFit="1" customWidth="1"/>
    <col min="8964" max="8964" width="69" bestFit="1" customWidth="1"/>
    <col min="9218" max="9218" width="14.5703125" customWidth="1"/>
    <col min="9219" max="9219" width="34.85546875" bestFit="1" customWidth="1"/>
    <col min="9220" max="9220" width="69" bestFit="1" customWidth="1"/>
    <col min="9474" max="9474" width="14.5703125" customWidth="1"/>
    <col min="9475" max="9475" width="34.85546875" bestFit="1" customWidth="1"/>
    <col min="9476" max="9476" width="69" bestFit="1" customWidth="1"/>
    <col min="9730" max="9730" width="14.5703125" customWidth="1"/>
    <col min="9731" max="9731" width="34.85546875" bestFit="1" customWidth="1"/>
    <col min="9732" max="9732" width="69" bestFit="1" customWidth="1"/>
    <col min="9986" max="9986" width="14.5703125" customWidth="1"/>
    <col min="9987" max="9987" width="34.85546875" bestFit="1" customWidth="1"/>
    <col min="9988" max="9988" width="69" bestFit="1" customWidth="1"/>
    <col min="10242" max="10242" width="14.5703125" customWidth="1"/>
    <col min="10243" max="10243" width="34.85546875" bestFit="1" customWidth="1"/>
    <col min="10244" max="10244" width="69" bestFit="1" customWidth="1"/>
    <col min="10498" max="10498" width="14.5703125" customWidth="1"/>
    <col min="10499" max="10499" width="34.85546875" bestFit="1" customWidth="1"/>
    <col min="10500" max="10500" width="69" bestFit="1" customWidth="1"/>
    <col min="10754" max="10754" width="14.5703125" customWidth="1"/>
    <col min="10755" max="10755" width="34.85546875" bestFit="1" customWidth="1"/>
    <col min="10756" max="10756" width="69" bestFit="1" customWidth="1"/>
    <col min="11010" max="11010" width="14.5703125" customWidth="1"/>
    <col min="11011" max="11011" width="34.85546875" bestFit="1" customWidth="1"/>
    <col min="11012" max="11012" width="69" bestFit="1" customWidth="1"/>
    <col min="11266" max="11266" width="14.5703125" customWidth="1"/>
    <col min="11267" max="11267" width="34.85546875" bestFit="1" customWidth="1"/>
    <col min="11268" max="11268" width="69" bestFit="1" customWidth="1"/>
    <col min="11522" max="11522" width="14.5703125" customWidth="1"/>
    <col min="11523" max="11523" width="34.85546875" bestFit="1" customWidth="1"/>
    <col min="11524" max="11524" width="69" bestFit="1" customWidth="1"/>
    <col min="11778" max="11778" width="14.5703125" customWidth="1"/>
    <col min="11779" max="11779" width="34.85546875" bestFit="1" customWidth="1"/>
    <col min="11780" max="11780" width="69" bestFit="1" customWidth="1"/>
    <col min="12034" max="12034" width="14.5703125" customWidth="1"/>
    <col min="12035" max="12035" width="34.85546875" bestFit="1" customWidth="1"/>
    <col min="12036" max="12036" width="69" bestFit="1" customWidth="1"/>
    <col min="12290" max="12290" width="14.5703125" customWidth="1"/>
    <col min="12291" max="12291" width="34.85546875" bestFit="1" customWidth="1"/>
    <col min="12292" max="12292" width="69" bestFit="1" customWidth="1"/>
    <col min="12546" max="12546" width="14.5703125" customWidth="1"/>
    <col min="12547" max="12547" width="34.85546875" bestFit="1" customWidth="1"/>
    <col min="12548" max="12548" width="69" bestFit="1" customWidth="1"/>
    <col min="12802" max="12802" width="14.5703125" customWidth="1"/>
    <col min="12803" max="12803" width="34.85546875" bestFit="1" customWidth="1"/>
    <col min="12804" max="12804" width="69" bestFit="1" customWidth="1"/>
    <col min="13058" max="13058" width="14.5703125" customWidth="1"/>
    <col min="13059" max="13059" width="34.85546875" bestFit="1" customWidth="1"/>
    <col min="13060" max="13060" width="69" bestFit="1" customWidth="1"/>
    <col min="13314" max="13314" width="14.5703125" customWidth="1"/>
    <col min="13315" max="13315" width="34.85546875" bestFit="1" customWidth="1"/>
    <col min="13316" max="13316" width="69" bestFit="1" customWidth="1"/>
    <col min="13570" max="13570" width="14.5703125" customWidth="1"/>
    <col min="13571" max="13571" width="34.85546875" bestFit="1" customWidth="1"/>
    <col min="13572" max="13572" width="69" bestFit="1" customWidth="1"/>
    <col min="13826" max="13826" width="14.5703125" customWidth="1"/>
    <col min="13827" max="13827" width="34.85546875" bestFit="1" customWidth="1"/>
    <col min="13828" max="13828" width="69" bestFit="1" customWidth="1"/>
    <col min="14082" max="14082" width="14.5703125" customWidth="1"/>
    <col min="14083" max="14083" width="34.85546875" bestFit="1" customWidth="1"/>
    <col min="14084" max="14084" width="69" bestFit="1" customWidth="1"/>
    <col min="14338" max="14338" width="14.5703125" customWidth="1"/>
    <col min="14339" max="14339" width="34.85546875" bestFit="1" customWidth="1"/>
    <col min="14340" max="14340" width="69" bestFit="1" customWidth="1"/>
    <col min="14594" max="14594" width="14.5703125" customWidth="1"/>
    <col min="14595" max="14595" width="34.85546875" bestFit="1" customWidth="1"/>
    <col min="14596" max="14596" width="69" bestFit="1" customWidth="1"/>
    <col min="14850" max="14850" width="14.5703125" customWidth="1"/>
    <col min="14851" max="14851" width="34.85546875" bestFit="1" customWidth="1"/>
    <col min="14852" max="14852" width="69" bestFit="1" customWidth="1"/>
    <col min="15106" max="15106" width="14.5703125" customWidth="1"/>
    <col min="15107" max="15107" width="34.85546875" bestFit="1" customWidth="1"/>
    <col min="15108" max="15108" width="69" bestFit="1" customWidth="1"/>
    <col min="15362" max="15362" width="14.5703125" customWidth="1"/>
    <col min="15363" max="15363" width="34.85546875" bestFit="1" customWidth="1"/>
    <col min="15364" max="15364" width="69" bestFit="1" customWidth="1"/>
    <col min="15618" max="15618" width="14.5703125" customWidth="1"/>
    <col min="15619" max="15619" width="34.85546875" bestFit="1" customWidth="1"/>
    <col min="15620" max="15620" width="69" bestFit="1" customWidth="1"/>
    <col min="15874" max="15874" width="14.5703125" customWidth="1"/>
    <col min="15875" max="15875" width="34.85546875" bestFit="1" customWidth="1"/>
    <col min="15876" max="15876" width="69" bestFit="1" customWidth="1"/>
    <col min="16130" max="16130" width="14.5703125" customWidth="1"/>
    <col min="16131" max="16131" width="34.85546875" bestFit="1" customWidth="1"/>
    <col min="16132" max="16132" width="69" bestFit="1" customWidth="1"/>
  </cols>
  <sheetData>
    <row r="1" spans="1:4" ht="18.75" x14ac:dyDescent="0.3">
      <c r="A1" s="89"/>
      <c r="B1" s="90" t="s">
        <v>75</v>
      </c>
      <c r="C1" s="89"/>
      <c r="D1" s="89"/>
    </row>
    <row r="2" spans="1:4" ht="15" x14ac:dyDescent="0.25">
      <c r="A2" s="89"/>
      <c r="B2" s="89"/>
      <c r="C2" s="89"/>
      <c r="D2" s="89"/>
    </row>
    <row r="3" spans="1:4" ht="15" x14ac:dyDescent="0.25">
      <c r="A3" s="91">
        <v>1</v>
      </c>
      <c r="B3" s="89" t="s">
        <v>76</v>
      </c>
      <c r="C3" s="92"/>
      <c r="D3" s="92"/>
    </row>
    <row r="4" spans="1:4" ht="15" x14ac:dyDescent="0.25">
      <c r="A4" s="92"/>
      <c r="B4" s="89" t="s">
        <v>77</v>
      </c>
      <c r="C4" s="89"/>
      <c r="D4" s="89"/>
    </row>
    <row r="5" spans="1:4" ht="15" x14ac:dyDescent="0.25">
      <c r="A5" s="91">
        <v>2</v>
      </c>
      <c r="B5" s="89" t="s">
        <v>78</v>
      </c>
      <c r="C5" s="89"/>
      <c r="D5" s="89"/>
    </row>
    <row r="6" spans="1:4" ht="15" x14ac:dyDescent="0.25">
      <c r="A6" s="91">
        <v>3</v>
      </c>
      <c r="B6" s="89" t="s">
        <v>79</v>
      </c>
      <c r="C6" s="89"/>
      <c r="D6" s="89"/>
    </row>
    <row r="7" spans="1:4" ht="15.75" thickBot="1" x14ac:dyDescent="0.3">
      <c r="A7" s="92"/>
      <c r="B7" s="92"/>
      <c r="C7" s="92"/>
      <c r="D7" s="92"/>
    </row>
    <row r="8" spans="1:4" ht="15.75" thickTop="1" x14ac:dyDescent="0.25">
      <c r="A8" s="89"/>
      <c r="B8" s="93" t="s">
        <v>80</v>
      </c>
      <c r="C8" s="94" t="s">
        <v>81</v>
      </c>
      <c r="D8" s="95"/>
    </row>
    <row r="9" spans="1:4" ht="15" x14ac:dyDescent="0.25">
      <c r="A9" s="96"/>
      <c r="B9" s="97" t="s">
        <v>82</v>
      </c>
      <c r="C9" s="98" t="s">
        <v>83</v>
      </c>
      <c r="D9" s="99" t="s">
        <v>84</v>
      </c>
    </row>
    <row r="10" spans="1:4" ht="15" x14ac:dyDescent="0.25">
      <c r="A10" s="89"/>
      <c r="B10" s="100"/>
      <c r="C10" s="101"/>
      <c r="D10" s="102"/>
    </row>
    <row r="11" spans="1:4" ht="15" x14ac:dyDescent="0.25">
      <c r="A11" s="89"/>
      <c r="B11" s="100"/>
      <c r="C11" s="103" t="s">
        <v>85</v>
      </c>
      <c r="D11" s="102"/>
    </row>
    <row r="12" spans="1:4" ht="15" x14ac:dyDescent="0.25">
      <c r="A12" s="89"/>
      <c r="B12" s="100">
        <v>100</v>
      </c>
      <c r="C12" s="104" t="s">
        <v>86</v>
      </c>
      <c r="D12" s="102" t="s">
        <v>87</v>
      </c>
    </row>
    <row r="13" spans="1:4" ht="15" x14ac:dyDescent="0.25">
      <c r="A13" s="89"/>
      <c r="B13" s="100">
        <v>101</v>
      </c>
      <c r="C13" s="104" t="s">
        <v>23</v>
      </c>
      <c r="D13" s="102" t="s">
        <v>88</v>
      </c>
    </row>
    <row r="14" spans="1:4" ht="15" x14ac:dyDescent="0.25">
      <c r="A14" s="89"/>
      <c r="B14" s="100">
        <v>102</v>
      </c>
      <c r="C14" s="104" t="s">
        <v>24</v>
      </c>
      <c r="D14" s="102" t="s">
        <v>89</v>
      </c>
    </row>
    <row r="15" spans="1:4" ht="15" x14ac:dyDescent="0.25">
      <c r="A15" s="89"/>
      <c r="B15" s="100">
        <v>103</v>
      </c>
      <c r="C15" s="104" t="s">
        <v>25</v>
      </c>
      <c r="D15" s="102" t="s">
        <v>90</v>
      </c>
    </row>
    <row r="16" spans="1:4" ht="15" x14ac:dyDescent="0.25">
      <c r="A16" s="89"/>
      <c r="B16" s="100">
        <v>104</v>
      </c>
      <c r="C16" s="104" t="s">
        <v>26</v>
      </c>
      <c r="D16" s="102" t="s">
        <v>91</v>
      </c>
    </row>
    <row r="17" spans="1:4" ht="15" x14ac:dyDescent="0.25">
      <c r="A17" s="89"/>
      <c r="B17" s="100">
        <v>105</v>
      </c>
      <c r="C17" s="104" t="s">
        <v>27</v>
      </c>
      <c r="D17" s="102" t="s">
        <v>92</v>
      </c>
    </row>
    <row r="18" spans="1:4" ht="15" x14ac:dyDescent="0.25">
      <c r="A18" s="89"/>
      <c r="B18" s="100">
        <v>106</v>
      </c>
      <c r="C18" s="104"/>
      <c r="D18" s="102"/>
    </row>
    <row r="19" spans="1:4" ht="15" x14ac:dyDescent="0.25">
      <c r="A19" s="89"/>
      <c r="B19" s="100">
        <v>107</v>
      </c>
      <c r="C19" s="104"/>
      <c r="D19" s="102"/>
    </row>
    <row r="20" spans="1:4" ht="15" x14ac:dyDescent="0.25">
      <c r="A20" s="89"/>
      <c r="B20" s="100">
        <v>108</v>
      </c>
      <c r="C20" s="101"/>
      <c r="D20" s="102"/>
    </row>
    <row r="21" spans="1:4" ht="15" x14ac:dyDescent="0.25">
      <c r="A21" s="89"/>
      <c r="B21" s="100"/>
      <c r="C21" s="103" t="s">
        <v>93</v>
      </c>
      <c r="D21" s="102"/>
    </row>
    <row r="22" spans="1:4" ht="15" x14ac:dyDescent="0.25">
      <c r="A22" s="89"/>
      <c r="B22" s="100">
        <v>200</v>
      </c>
      <c r="C22" s="104" t="s">
        <v>32</v>
      </c>
      <c r="D22" s="102" t="s">
        <v>94</v>
      </c>
    </row>
    <row r="23" spans="1:4" ht="15" x14ac:dyDescent="0.25">
      <c r="A23" s="89"/>
      <c r="B23" s="100">
        <v>201</v>
      </c>
      <c r="C23" s="104" t="s">
        <v>38</v>
      </c>
      <c r="D23" s="102"/>
    </row>
    <row r="24" spans="1:4" ht="15" x14ac:dyDescent="0.25">
      <c r="A24" s="89"/>
      <c r="B24" s="100">
        <v>202</v>
      </c>
      <c r="C24" s="104"/>
      <c r="D24" s="102"/>
    </row>
    <row r="25" spans="1:4" ht="15" x14ac:dyDescent="0.25">
      <c r="A25" s="89"/>
      <c r="B25" s="100">
        <v>203</v>
      </c>
      <c r="C25" s="104" t="s">
        <v>95</v>
      </c>
      <c r="D25" s="102" t="s">
        <v>96</v>
      </c>
    </row>
    <row r="26" spans="1:4" ht="15" x14ac:dyDescent="0.25">
      <c r="A26" s="89"/>
      <c r="B26" s="100">
        <v>204</v>
      </c>
      <c r="C26" s="104" t="s">
        <v>97</v>
      </c>
      <c r="D26" s="102" t="s">
        <v>98</v>
      </c>
    </row>
    <row r="27" spans="1:4" ht="15" x14ac:dyDescent="0.25">
      <c r="A27" s="89"/>
      <c r="B27" s="100">
        <v>205</v>
      </c>
      <c r="C27" s="104" t="s">
        <v>99</v>
      </c>
      <c r="D27" s="102" t="s">
        <v>100</v>
      </c>
    </row>
    <row r="28" spans="1:4" ht="15" x14ac:dyDescent="0.25">
      <c r="A28" s="89"/>
      <c r="B28" s="100">
        <v>206</v>
      </c>
      <c r="C28" s="104" t="s">
        <v>101</v>
      </c>
      <c r="D28" s="102" t="s">
        <v>102</v>
      </c>
    </row>
    <row r="29" spans="1:4" ht="15" x14ac:dyDescent="0.25">
      <c r="A29" s="89"/>
      <c r="B29" s="100">
        <v>207</v>
      </c>
      <c r="C29" s="104" t="s">
        <v>103</v>
      </c>
      <c r="D29" s="102" t="s">
        <v>102</v>
      </c>
    </row>
    <row r="30" spans="1:4" ht="15" x14ac:dyDescent="0.25">
      <c r="A30" s="89"/>
      <c r="B30" s="100">
        <v>208</v>
      </c>
      <c r="C30" s="104" t="s">
        <v>104</v>
      </c>
      <c r="D30" s="102" t="s">
        <v>102</v>
      </c>
    </row>
    <row r="31" spans="1:4" ht="15" x14ac:dyDescent="0.25">
      <c r="A31" s="89"/>
      <c r="B31" s="100">
        <v>209</v>
      </c>
      <c r="C31" s="104"/>
      <c r="D31" s="102"/>
    </row>
    <row r="32" spans="1:4" ht="15" x14ac:dyDescent="0.25">
      <c r="A32" s="89"/>
      <c r="B32" s="100">
        <v>210</v>
      </c>
      <c r="C32" s="104" t="s">
        <v>105</v>
      </c>
      <c r="D32" s="102" t="s">
        <v>106</v>
      </c>
    </row>
    <row r="33" spans="1:4" ht="15" x14ac:dyDescent="0.25">
      <c r="A33" s="89"/>
      <c r="B33" s="100">
        <v>211</v>
      </c>
      <c r="C33" s="104" t="s">
        <v>107</v>
      </c>
      <c r="D33" s="102" t="s">
        <v>108</v>
      </c>
    </row>
    <row r="34" spans="1:4" ht="15" x14ac:dyDescent="0.25">
      <c r="A34" s="89"/>
      <c r="B34" s="100">
        <v>212</v>
      </c>
      <c r="C34" s="104" t="s">
        <v>109</v>
      </c>
      <c r="D34" s="102" t="s">
        <v>110</v>
      </c>
    </row>
    <row r="35" spans="1:4" ht="15" x14ac:dyDescent="0.25">
      <c r="A35" s="89"/>
      <c r="B35" s="100">
        <v>213</v>
      </c>
      <c r="C35" s="104" t="s">
        <v>39</v>
      </c>
      <c r="D35" s="102" t="s">
        <v>111</v>
      </c>
    </row>
    <row r="36" spans="1:4" ht="15" x14ac:dyDescent="0.25">
      <c r="A36" s="89"/>
      <c r="B36" s="100">
        <v>214</v>
      </c>
      <c r="C36" s="104" t="s">
        <v>112</v>
      </c>
      <c r="D36" s="102" t="s">
        <v>113</v>
      </c>
    </row>
    <row r="37" spans="1:4" ht="15" x14ac:dyDescent="0.25">
      <c r="A37" s="89"/>
      <c r="B37" s="100">
        <v>215</v>
      </c>
      <c r="C37" s="104" t="s">
        <v>114</v>
      </c>
      <c r="D37" s="102" t="s">
        <v>114</v>
      </c>
    </row>
    <row r="38" spans="1:4" ht="15" x14ac:dyDescent="0.25">
      <c r="A38" s="89"/>
      <c r="B38" s="100">
        <v>216</v>
      </c>
      <c r="C38" s="104" t="s">
        <v>41</v>
      </c>
      <c r="D38" s="102" t="s">
        <v>115</v>
      </c>
    </row>
    <row r="39" spans="1:4" ht="15" x14ac:dyDescent="0.25">
      <c r="A39" s="89"/>
      <c r="B39" s="100">
        <v>217</v>
      </c>
      <c r="C39" s="104" t="s">
        <v>64</v>
      </c>
      <c r="D39" s="102" t="s">
        <v>116</v>
      </c>
    </row>
    <row r="40" spans="1:4" ht="15" x14ac:dyDescent="0.25">
      <c r="A40" s="89"/>
      <c r="B40" s="100">
        <v>218</v>
      </c>
      <c r="C40" s="104" t="s">
        <v>117</v>
      </c>
      <c r="D40" s="102" t="s">
        <v>118</v>
      </c>
    </row>
    <row r="41" spans="1:4" ht="15" x14ac:dyDescent="0.25">
      <c r="A41" s="89"/>
      <c r="B41" s="100">
        <v>219</v>
      </c>
      <c r="C41" s="104" t="s">
        <v>119</v>
      </c>
      <c r="D41" s="102" t="s">
        <v>120</v>
      </c>
    </row>
    <row r="42" spans="1:4" ht="15" x14ac:dyDescent="0.25">
      <c r="A42" s="89"/>
      <c r="B42" s="100">
        <v>220</v>
      </c>
      <c r="C42" s="104" t="s">
        <v>121</v>
      </c>
      <c r="D42" s="102" t="s">
        <v>122</v>
      </c>
    </row>
    <row r="43" spans="1:4" ht="15" x14ac:dyDescent="0.25">
      <c r="A43" s="89"/>
      <c r="B43" s="100">
        <v>221</v>
      </c>
      <c r="C43" s="104" t="s">
        <v>123</v>
      </c>
      <c r="D43" s="102" t="s">
        <v>124</v>
      </c>
    </row>
    <row r="44" spans="1:4" ht="15" x14ac:dyDescent="0.25">
      <c r="A44" s="89"/>
      <c r="B44" s="100">
        <v>222</v>
      </c>
      <c r="C44" s="104" t="s">
        <v>125</v>
      </c>
      <c r="D44" s="102" t="s">
        <v>125</v>
      </c>
    </row>
    <row r="45" spans="1:4" ht="15" x14ac:dyDescent="0.25">
      <c r="A45" s="89"/>
      <c r="B45" s="100">
        <v>223</v>
      </c>
      <c r="C45" s="104" t="s">
        <v>126</v>
      </c>
      <c r="D45" s="102" t="s">
        <v>127</v>
      </c>
    </row>
    <row r="46" spans="1:4" ht="15" x14ac:dyDescent="0.25">
      <c r="A46" s="89"/>
      <c r="B46" s="100">
        <v>224</v>
      </c>
      <c r="C46" s="104" t="s">
        <v>49</v>
      </c>
      <c r="D46" s="102" t="s">
        <v>128</v>
      </c>
    </row>
    <row r="47" spans="1:4" ht="15" x14ac:dyDescent="0.25">
      <c r="A47" s="89"/>
      <c r="B47" s="100">
        <v>225</v>
      </c>
      <c r="C47" s="101" t="s">
        <v>129</v>
      </c>
      <c r="D47" s="102" t="s">
        <v>130</v>
      </c>
    </row>
    <row r="48" spans="1:4" ht="15" x14ac:dyDescent="0.25">
      <c r="A48" s="89"/>
      <c r="B48" s="100"/>
      <c r="C48" s="101"/>
      <c r="D48" s="102"/>
    </row>
    <row r="49" spans="1:4" ht="15" x14ac:dyDescent="0.25">
      <c r="A49" s="89"/>
      <c r="B49" s="100"/>
      <c r="C49" s="101"/>
      <c r="D49" s="102"/>
    </row>
    <row r="50" spans="1:4" ht="15" x14ac:dyDescent="0.25">
      <c r="A50" s="89"/>
      <c r="B50" s="100"/>
      <c r="C50" s="101"/>
      <c r="D50" s="102"/>
    </row>
    <row r="51" spans="1:4" ht="15" x14ac:dyDescent="0.25">
      <c r="A51" s="89"/>
      <c r="B51" s="100"/>
      <c r="C51" s="101"/>
      <c r="D51" s="102"/>
    </row>
    <row r="52" spans="1:4" ht="15" x14ac:dyDescent="0.25">
      <c r="A52" s="89"/>
      <c r="B52" s="100"/>
      <c r="C52" s="105" t="s">
        <v>131</v>
      </c>
      <c r="D52" s="102"/>
    </row>
    <row r="53" spans="1:4" ht="15" x14ac:dyDescent="0.25">
      <c r="A53" s="89"/>
      <c r="B53" s="100">
        <v>300</v>
      </c>
      <c r="C53" s="101" t="s">
        <v>132</v>
      </c>
      <c r="D53" s="102"/>
    </row>
    <row r="54" spans="1:4" ht="15" x14ac:dyDescent="0.25">
      <c r="A54" s="89"/>
      <c r="B54" s="100">
        <v>301</v>
      </c>
      <c r="C54" s="104" t="s">
        <v>133</v>
      </c>
      <c r="D54" s="102"/>
    </row>
    <row r="55" spans="1:4" ht="15" x14ac:dyDescent="0.25">
      <c r="A55" s="89"/>
      <c r="B55" s="100"/>
      <c r="C55" s="104"/>
      <c r="D55" s="102"/>
    </row>
    <row r="56" spans="1:4" ht="15" x14ac:dyDescent="0.25">
      <c r="A56" s="89"/>
      <c r="B56" s="100"/>
      <c r="C56" s="104"/>
      <c r="D56" s="102"/>
    </row>
    <row r="57" spans="1:4" ht="15" x14ac:dyDescent="0.25">
      <c r="A57" s="89"/>
      <c r="B57" s="100"/>
      <c r="C57" s="103" t="s">
        <v>134</v>
      </c>
      <c r="D57" s="102"/>
    </row>
    <row r="58" spans="1:4" ht="15" x14ac:dyDescent="0.25">
      <c r="A58" s="89"/>
      <c r="B58" s="100">
        <v>400</v>
      </c>
      <c r="C58" s="101" t="s">
        <v>135</v>
      </c>
      <c r="D58" s="102"/>
    </row>
    <row r="59" spans="1:4" ht="15" x14ac:dyDescent="0.25">
      <c r="A59" s="89"/>
      <c r="B59" s="100"/>
      <c r="C59" s="101"/>
      <c r="D59" s="102"/>
    </row>
    <row r="60" spans="1:4" ht="15" x14ac:dyDescent="0.25">
      <c r="A60" s="89"/>
      <c r="B60" s="100"/>
      <c r="C60" s="101"/>
      <c r="D60" s="102"/>
    </row>
    <row r="61" spans="1:4" ht="15" x14ac:dyDescent="0.25">
      <c r="A61" s="89"/>
      <c r="B61" s="100"/>
      <c r="C61" s="105" t="s">
        <v>136</v>
      </c>
      <c r="D61" s="102"/>
    </row>
    <row r="62" spans="1:4" ht="15" x14ac:dyDescent="0.25">
      <c r="A62" s="89"/>
      <c r="B62" s="100">
        <v>500</v>
      </c>
      <c r="C62" s="101" t="s">
        <v>137</v>
      </c>
      <c r="D62" s="102"/>
    </row>
    <row r="63" spans="1:4" ht="15.75" thickBot="1" x14ac:dyDescent="0.3">
      <c r="A63" s="89"/>
      <c r="B63" s="106"/>
      <c r="C63" s="107"/>
      <c r="D63" s="108"/>
    </row>
    <row r="64" spans="1:4" ht="15.75" thickTop="1" x14ac:dyDescent="0.25">
      <c r="A64" s="89"/>
      <c r="B64" s="92"/>
      <c r="C64" s="92"/>
      <c r="D64" s="92"/>
    </row>
    <row r="65" spans="1:4" ht="15" x14ac:dyDescent="0.25">
      <c r="A65" s="89"/>
      <c r="B65" s="92"/>
      <c r="C65" s="92"/>
      <c r="D65" s="9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83"/>
  <sheetViews>
    <sheetView tabSelected="1" workbookViewId="0">
      <pane xSplit="1" topLeftCell="I1" activePane="topRight" state="frozen"/>
      <selection pane="topRight" activeCell="I1" sqref="I1"/>
    </sheetView>
  </sheetViews>
  <sheetFormatPr defaultRowHeight="12.75" x14ac:dyDescent="0.2"/>
  <cols>
    <col min="1" max="1" width="41.42578125" customWidth="1"/>
    <col min="2" max="2" width="14.28515625" style="6" bestFit="1" customWidth="1"/>
    <col min="3" max="15" width="14.42578125" customWidth="1"/>
    <col min="16" max="16384" width="9.140625" style="3"/>
  </cols>
  <sheetData>
    <row r="1" spans="1:15" ht="22.5" x14ac:dyDescent="0.3">
      <c r="A1" s="1" t="s">
        <v>0</v>
      </c>
      <c r="B1" s="2"/>
    </row>
    <row r="2" spans="1:15" ht="15.75" x14ac:dyDescent="0.25">
      <c r="A2" s="4" t="s">
        <v>1</v>
      </c>
      <c r="B2" s="5"/>
    </row>
    <row r="3" spans="1:15" ht="15.75" x14ac:dyDescent="0.25">
      <c r="A3" s="4" t="s">
        <v>2</v>
      </c>
      <c r="B3" s="2" t="s">
        <v>3</v>
      </c>
    </row>
    <row r="4" spans="1:15" ht="15.75" x14ac:dyDescent="0.25">
      <c r="A4" s="4"/>
      <c r="B4" s="2"/>
    </row>
    <row r="5" spans="1:15" s="7" customFormat="1" ht="16.5" thickBot="1" x14ac:dyDescent="0.3">
      <c r="A5" s="2"/>
      <c r="B5" s="2"/>
      <c r="C5" s="6" t="s">
        <v>4</v>
      </c>
      <c r="D5" s="6" t="s">
        <v>5</v>
      </c>
      <c r="E5" s="6" t="s">
        <v>5</v>
      </c>
      <c r="F5" s="6" t="s">
        <v>5</v>
      </c>
      <c r="G5" s="6" t="s">
        <v>5</v>
      </c>
      <c r="H5" s="6" t="s">
        <v>5</v>
      </c>
      <c r="I5" s="6" t="s">
        <v>5</v>
      </c>
      <c r="J5" s="6" t="s">
        <v>5</v>
      </c>
      <c r="K5" s="6" t="s">
        <v>5</v>
      </c>
      <c r="L5" s="6" t="s">
        <v>5</v>
      </c>
      <c r="M5" s="6" t="s">
        <v>5</v>
      </c>
      <c r="N5" s="6" t="s">
        <v>5</v>
      </c>
      <c r="O5" s="6"/>
    </row>
    <row r="6" spans="1:15" ht="15" thickBot="1" x14ac:dyDescent="0.25">
      <c r="A6" s="8" t="s">
        <v>6</v>
      </c>
      <c r="B6" s="9" t="s">
        <v>7</v>
      </c>
      <c r="C6" s="10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1" t="s">
        <v>13</v>
      </c>
      <c r="I6" s="11" t="s">
        <v>14</v>
      </c>
      <c r="J6" s="11" t="s">
        <v>15</v>
      </c>
      <c r="K6" s="11" t="s">
        <v>16</v>
      </c>
      <c r="L6" s="11" t="s">
        <v>17</v>
      </c>
      <c r="M6" s="11" t="s">
        <v>18</v>
      </c>
      <c r="N6" s="12" t="s">
        <v>19</v>
      </c>
      <c r="O6" s="9" t="s">
        <v>20</v>
      </c>
    </row>
    <row r="7" spans="1:15" x14ac:dyDescent="0.2">
      <c r="A7" s="13" t="s">
        <v>21</v>
      </c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O7" s="17"/>
    </row>
    <row r="8" spans="1:15" ht="17.25" customHeight="1" x14ac:dyDescent="0.2">
      <c r="A8" s="18" t="s">
        <v>22</v>
      </c>
      <c r="B8" s="19">
        <v>100</v>
      </c>
      <c r="C8" s="20"/>
      <c r="D8" s="20"/>
      <c r="E8" s="20"/>
      <c r="F8" s="20"/>
      <c r="G8" s="20">
        <v>1750000</v>
      </c>
      <c r="H8" s="20"/>
      <c r="I8" s="20"/>
      <c r="J8" s="20"/>
      <c r="K8" s="20"/>
      <c r="L8" s="20"/>
      <c r="M8" s="20"/>
      <c r="N8" s="21"/>
      <c r="O8" s="22">
        <f>SUM(C8:N8)</f>
        <v>1750000</v>
      </c>
    </row>
    <row r="9" spans="1:15" ht="17.25" customHeight="1" x14ac:dyDescent="0.2">
      <c r="A9" s="18" t="s">
        <v>23</v>
      </c>
      <c r="B9" s="19">
        <v>101</v>
      </c>
      <c r="C9" s="20"/>
      <c r="D9" s="20">
        <f>3750*3400</f>
        <v>12750000</v>
      </c>
      <c r="E9" s="20"/>
      <c r="F9" s="20"/>
      <c r="G9" s="20">
        <f>3750*3400</f>
        <v>12750000</v>
      </c>
      <c r="H9" s="20"/>
      <c r="I9" s="20"/>
      <c r="J9" s="20">
        <f>3750*3400</f>
        <v>12750000</v>
      </c>
      <c r="K9" s="20"/>
      <c r="L9" s="20"/>
      <c r="M9" s="20">
        <f>3750*3400</f>
        <v>12750000</v>
      </c>
      <c r="N9" s="21"/>
      <c r="O9" s="22">
        <f t="shared" ref="O9:O15" si="0">SUM(C9:N9)</f>
        <v>51000000</v>
      </c>
    </row>
    <row r="10" spans="1:15" ht="17.25" customHeight="1" x14ac:dyDescent="0.2">
      <c r="A10" s="18" t="s">
        <v>24</v>
      </c>
      <c r="B10" s="19">
        <v>102</v>
      </c>
      <c r="C10" s="20"/>
      <c r="D10" s="23"/>
      <c r="E10" s="20">
        <v>2000000</v>
      </c>
      <c r="F10" s="20">
        <f>5000*3400</f>
        <v>17000000</v>
      </c>
      <c r="G10" s="24"/>
      <c r="H10" s="20"/>
      <c r="I10" s="24"/>
      <c r="J10" s="24"/>
      <c r="K10" s="24"/>
      <c r="L10" s="24">
        <f>14500000-3000000</f>
        <v>11500000</v>
      </c>
      <c r="M10" s="24"/>
      <c r="N10" s="25"/>
      <c r="O10" s="22">
        <f t="shared" si="0"/>
        <v>30500000</v>
      </c>
    </row>
    <row r="11" spans="1:15" ht="16.5" customHeight="1" x14ac:dyDescent="0.2">
      <c r="A11" s="18" t="s">
        <v>25</v>
      </c>
      <c r="B11" s="19">
        <v>103</v>
      </c>
      <c r="C11" s="132"/>
      <c r="D11" s="23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2">
        <f t="shared" ref="O11" si="1">SUM(C11:N11)</f>
        <v>0</v>
      </c>
    </row>
    <row r="12" spans="1:15" ht="17.25" customHeight="1" x14ac:dyDescent="0.2">
      <c r="A12" s="18" t="s">
        <v>26</v>
      </c>
      <c r="B12" s="19">
        <v>104</v>
      </c>
      <c r="C12" s="20"/>
      <c r="D12" s="24"/>
      <c r="E12" s="24"/>
      <c r="F12" s="24"/>
      <c r="G12" s="24"/>
      <c r="H12" s="26"/>
      <c r="I12" s="24"/>
      <c r="J12" s="24"/>
      <c r="K12" s="24"/>
      <c r="L12" s="24"/>
      <c r="M12" s="24"/>
      <c r="N12" s="25">
        <v>10000</v>
      </c>
      <c r="O12" s="22">
        <f t="shared" si="0"/>
        <v>10000</v>
      </c>
    </row>
    <row r="13" spans="1:15" ht="17.25" customHeight="1" x14ac:dyDescent="0.2">
      <c r="A13" s="18" t="s">
        <v>27</v>
      </c>
      <c r="B13" s="19">
        <v>105</v>
      </c>
      <c r="C13" s="20">
        <v>600000</v>
      </c>
      <c r="D13" s="20">
        <v>400000</v>
      </c>
      <c r="E13" s="20"/>
      <c r="F13" s="20"/>
      <c r="G13" s="20"/>
      <c r="H13" s="20"/>
      <c r="I13" s="20"/>
      <c r="J13" s="20"/>
      <c r="K13" s="20"/>
      <c r="L13" s="20"/>
      <c r="M13" s="20"/>
      <c r="N13" s="21"/>
      <c r="O13" s="22">
        <f t="shared" si="0"/>
        <v>1000000</v>
      </c>
    </row>
    <row r="14" spans="1:15" ht="17.25" customHeight="1" x14ac:dyDescent="0.2">
      <c r="A14" s="18" t="s">
        <v>28</v>
      </c>
      <c r="B14" s="19">
        <v>400</v>
      </c>
      <c r="C14" s="20">
        <v>2000000</v>
      </c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1"/>
      <c r="O14" s="22">
        <f t="shared" si="0"/>
        <v>2000000</v>
      </c>
    </row>
    <row r="15" spans="1:15" ht="17.25" customHeight="1" thickBot="1" x14ac:dyDescent="0.25">
      <c r="A15" s="27"/>
      <c r="B15" s="28"/>
      <c r="C15" s="29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1"/>
      <c r="O15" s="32">
        <f t="shared" si="0"/>
        <v>0</v>
      </c>
    </row>
    <row r="16" spans="1:15" ht="13.5" customHeight="1" thickBot="1" x14ac:dyDescent="0.25">
      <c r="A16" s="33" t="s">
        <v>29</v>
      </c>
      <c r="B16" s="34"/>
      <c r="C16" s="35">
        <f t="shared" ref="C16:N16" si="2">SUM(C8:C15)</f>
        <v>2600000</v>
      </c>
      <c r="D16" s="35">
        <f t="shared" si="2"/>
        <v>13150000</v>
      </c>
      <c r="E16" s="35">
        <f t="shared" si="2"/>
        <v>2000000</v>
      </c>
      <c r="F16" s="35">
        <f t="shared" si="2"/>
        <v>17000000</v>
      </c>
      <c r="G16" s="35">
        <f t="shared" si="2"/>
        <v>14500000</v>
      </c>
      <c r="H16" s="35">
        <f t="shared" si="2"/>
        <v>0</v>
      </c>
      <c r="I16" s="35">
        <f t="shared" si="2"/>
        <v>0</v>
      </c>
      <c r="J16" s="35">
        <f t="shared" si="2"/>
        <v>12750000</v>
      </c>
      <c r="K16" s="35">
        <f t="shared" si="2"/>
        <v>0</v>
      </c>
      <c r="L16" s="35">
        <f t="shared" si="2"/>
        <v>11500000</v>
      </c>
      <c r="M16" s="35">
        <f t="shared" si="2"/>
        <v>12750000</v>
      </c>
      <c r="N16" s="36">
        <f t="shared" si="2"/>
        <v>10000</v>
      </c>
      <c r="O16" s="37">
        <f>SUM(C16:N16)</f>
        <v>86260000</v>
      </c>
    </row>
    <row r="17" spans="1:15" x14ac:dyDescent="0.2">
      <c r="A17" s="13" t="s">
        <v>30</v>
      </c>
      <c r="B17" s="14"/>
      <c r="C17" s="38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40"/>
      <c r="O17" s="41"/>
    </row>
    <row r="18" spans="1:15" ht="17.25" customHeight="1" x14ac:dyDescent="0.2">
      <c r="A18" s="42" t="s">
        <v>31</v>
      </c>
      <c r="B18" s="43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1"/>
      <c r="O18" s="22">
        <f>SUM(C18:N18)</f>
        <v>0</v>
      </c>
    </row>
    <row r="19" spans="1:15" ht="17.25" customHeight="1" x14ac:dyDescent="0.2">
      <c r="A19" s="44" t="s">
        <v>32</v>
      </c>
      <c r="B19" s="43">
        <v>200</v>
      </c>
      <c r="C19" s="20">
        <v>3850</v>
      </c>
      <c r="D19" s="20">
        <v>40000</v>
      </c>
      <c r="E19" s="20">
        <v>40000</v>
      </c>
      <c r="F19" s="20">
        <v>40000</v>
      </c>
      <c r="G19" s="20">
        <v>40000</v>
      </c>
      <c r="H19" s="20">
        <v>40000</v>
      </c>
      <c r="I19" s="20">
        <v>40000</v>
      </c>
      <c r="J19" s="20">
        <v>40000</v>
      </c>
      <c r="K19" s="20">
        <v>40000</v>
      </c>
      <c r="L19" s="20">
        <v>40000</v>
      </c>
      <c r="M19" s="20">
        <v>40000</v>
      </c>
      <c r="N19" s="20">
        <v>40000</v>
      </c>
      <c r="O19" s="22">
        <f>SUM(C19:N19)</f>
        <v>443850</v>
      </c>
    </row>
    <row r="20" spans="1:15" ht="16.5" customHeight="1" x14ac:dyDescent="0.2">
      <c r="A20" s="45" t="s">
        <v>33</v>
      </c>
      <c r="B20" s="46">
        <v>220</v>
      </c>
      <c r="C20" s="20"/>
      <c r="D20" s="20"/>
      <c r="E20" s="20">
        <v>300000</v>
      </c>
      <c r="F20" s="20"/>
      <c r="G20" s="20"/>
      <c r="H20" s="20"/>
      <c r="I20" s="20"/>
      <c r="J20" s="20"/>
      <c r="K20" s="20"/>
      <c r="L20" s="20"/>
      <c r="M20" s="20"/>
      <c r="N20" s="21"/>
      <c r="O20" s="22">
        <f t="shared" ref="O20:O64" si="3">SUM(C20:N20)</f>
        <v>300000</v>
      </c>
    </row>
    <row r="21" spans="1:15" ht="16.5" customHeight="1" x14ac:dyDescent="0.2">
      <c r="A21" s="45" t="s">
        <v>34</v>
      </c>
      <c r="B21" s="46">
        <v>212</v>
      </c>
      <c r="C21" s="20"/>
      <c r="D21" s="20">
        <v>100000</v>
      </c>
      <c r="E21" s="20">
        <v>100000</v>
      </c>
      <c r="F21" s="20">
        <v>100000</v>
      </c>
      <c r="G21" s="20">
        <v>100000</v>
      </c>
      <c r="H21" s="20">
        <v>100000</v>
      </c>
      <c r="I21" s="20">
        <v>100000</v>
      </c>
      <c r="J21" s="20">
        <v>100000</v>
      </c>
      <c r="K21" s="20">
        <v>100000</v>
      </c>
      <c r="L21" s="20">
        <v>100000</v>
      </c>
      <c r="M21" s="20">
        <v>100000</v>
      </c>
      <c r="N21" s="20">
        <v>100000</v>
      </c>
      <c r="O21" s="22">
        <f t="shared" si="3"/>
        <v>1100000</v>
      </c>
    </row>
    <row r="22" spans="1:15" ht="16.5" customHeight="1" x14ac:dyDescent="0.2">
      <c r="A22" s="47" t="s">
        <v>35</v>
      </c>
      <c r="B22" s="46">
        <v>212</v>
      </c>
      <c r="C22" s="20">
        <v>259000</v>
      </c>
      <c r="D22" s="20">
        <v>100000</v>
      </c>
      <c r="E22" s="20">
        <v>100000</v>
      </c>
      <c r="F22" s="20">
        <v>100000</v>
      </c>
      <c r="G22" s="20">
        <v>100000</v>
      </c>
      <c r="H22" s="20">
        <v>100000</v>
      </c>
      <c r="I22" s="20">
        <v>100000</v>
      </c>
      <c r="J22" s="20">
        <v>100000</v>
      </c>
      <c r="K22" s="20">
        <v>100000</v>
      </c>
      <c r="L22" s="20">
        <v>100000</v>
      </c>
      <c r="M22" s="20">
        <v>100000</v>
      </c>
      <c r="N22" s="20">
        <v>100000</v>
      </c>
      <c r="O22" s="22">
        <f t="shared" si="3"/>
        <v>1359000</v>
      </c>
    </row>
    <row r="23" spans="1:15" ht="16.5" customHeight="1" x14ac:dyDescent="0.2">
      <c r="A23" s="47" t="s">
        <v>36</v>
      </c>
      <c r="B23" s="46">
        <v>400</v>
      </c>
      <c r="C23" s="20"/>
      <c r="D23" s="48">
        <v>1500000</v>
      </c>
      <c r="E23" s="20"/>
      <c r="F23" s="20"/>
      <c r="G23" s="20"/>
      <c r="H23" s="48">
        <v>1700000</v>
      </c>
      <c r="I23" s="20"/>
      <c r="J23" s="20"/>
      <c r="K23" s="20"/>
      <c r="L23" s="20"/>
      <c r="M23" s="20"/>
      <c r="N23" s="21"/>
      <c r="O23" s="22">
        <f t="shared" si="3"/>
        <v>3200000</v>
      </c>
    </row>
    <row r="24" spans="1:15" ht="16.5" customHeight="1" x14ac:dyDescent="0.2">
      <c r="A24" s="47" t="s">
        <v>37</v>
      </c>
      <c r="B24" s="46">
        <v>211</v>
      </c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1"/>
      <c r="O24" s="22"/>
    </row>
    <row r="25" spans="1:15" ht="16.5" customHeight="1" x14ac:dyDescent="0.2">
      <c r="A25" s="45" t="s">
        <v>38</v>
      </c>
      <c r="B25" s="46">
        <v>201</v>
      </c>
      <c r="C25" s="20"/>
      <c r="D25" s="20"/>
      <c r="E25" s="20"/>
      <c r="F25" s="20"/>
      <c r="G25" s="20">
        <v>300000</v>
      </c>
      <c r="H25" s="20"/>
      <c r="I25" s="20"/>
      <c r="J25" s="20"/>
      <c r="K25" s="20"/>
      <c r="L25" s="20"/>
      <c r="M25" s="20">
        <v>300000</v>
      </c>
      <c r="N25" s="20"/>
      <c r="O25" s="22">
        <f t="shared" si="3"/>
        <v>600000</v>
      </c>
    </row>
    <row r="26" spans="1:15" ht="17.25" customHeight="1" x14ac:dyDescent="0.2">
      <c r="A26" s="45" t="s">
        <v>39</v>
      </c>
      <c r="B26" s="46">
        <v>213</v>
      </c>
      <c r="C26" s="20"/>
      <c r="D26" s="20">
        <v>100000</v>
      </c>
      <c r="E26" s="20">
        <v>100000</v>
      </c>
      <c r="F26" s="20">
        <v>100000</v>
      </c>
      <c r="G26" s="20">
        <v>100000</v>
      </c>
      <c r="H26" s="20">
        <v>100000</v>
      </c>
      <c r="I26" s="20">
        <v>100000</v>
      </c>
      <c r="J26" s="20">
        <v>100000</v>
      </c>
      <c r="K26" s="20">
        <v>100000</v>
      </c>
      <c r="L26" s="20">
        <v>100000</v>
      </c>
      <c r="M26" s="20">
        <v>100000</v>
      </c>
      <c r="N26" s="20">
        <v>100000</v>
      </c>
      <c r="O26" s="22">
        <f t="shared" si="3"/>
        <v>1100000</v>
      </c>
    </row>
    <row r="27" spans="1:15" ht="16.5" customHeight="1" x14ac:dyDescent="0.2">
      <c r="A27" s="47" t="s">
        <v>40</v>
      </c>
      <c r="B27" s="46">
        <v>214</v>
      </c>
      <c r="C27" s="20"/>
      <c r="D27" s="20">
        <v>100000</v>
      </c>
      <c r="E27" s="20">
        <v>100000</v>
      </c>
      <c r="F27" s="20">
        <v>100000</v>
      </c>
      <c r="G27" s="20">
        <v>100000</v>
      </c>
      <c r="H27" s="20">
        <v>100000</v>
      </c>
      <c r="I27" s="20">
        <v>100000</v>
      </c>
      <c r="J27" s="20">
        <v>100000</v>
      </c>
      <c r="K27" s="20">
        <v>100000</v>
      </c>
      <c r="L27" s="20">
        <v>100000</v>
      </c>
      <c r="M27" s="20">
        <v>100000</v>
      </c>
      <c r="N27" s="20">
        <v>100000</v>
      </c>
      <c r="O27" s="22">
        <f t="shared" si="3"/>
        <v>1100000</v>
      </c>
    </row>
    <row r="28" spans="1:15" ht="16.5" customHeight="1" x14ac:dyDescent="0.2">
      <c r="A28" s="47" t="s">
        <v>41</v>
      </c>
      <c r="B28" s="46">
        <v>216</v>
      </c>
      <c r="C28" s="20"/>
      <c r="D28" s="20">
        <v>550000</v>
      </c>
      <c r="E28" s="20">
        <v>550000</v>
      </c>
      <c r="F28" s="20">
        <v>550000</v>
      </c>
      <c r="G28" s="20">
        <v>550000</v>
      </c>
      <c r="H28" s="20">
        <v>550000</v>
      </c>
      <c r="I28" s="20">
        <v>550000</v>
      </c>
      <c r="J28" s="20">
        <v>550000</v>
      </c>
      <c r="K28" s="20">
        <v>550000</v>
      </c>
      <c r="L28" s="20">
        <v>550000</v>
      </c>
      <c r="M28" s="20">
        <v>550000</v>
      </c>
      <c r="N28" s="20">
        <v>550000</v>
      </c>
      <c r="O28" s="22">
        <f t="shared" si="3"/>
        <v>6050000</v>
      </c>
    </row>
    <row r="29" spans="1:15" ht="17.25" customHeight="1" x14ac:dyDescent="0.2">
      <c r="A29" s="47" t="s">
        <v>42</v>
      </c>
      <c r="B29" s="46">
        <v>219</v>
      </c>
      <c r="C29" s="20"/>
      <c r="D29" s="20">
        <v>250000</v>
      </c>
      <c r="E29" s="20">
        <v>250000</v>
      </c>
      <c r="F29" s="20">
        <v>250000</v>
      </c>
      <c r="G29" s="20">
        <v>250000</v>
      </c>
      <c r="H29" s="20">
        <v>250000</v>
      </c>
      <c r="I29" s="20">
        <v>250000</v>
      </c>
      <c r="J29" s="20">
        <v>250000</v>
      </c>
      <c r="K29" s="20">
        <v>250000</v>
      </c>
      <c r="L29" s="20">
        <v>250000</v>
      </c>
      <c r="M29" s="20">
        <v>250000</v>
      </c>
      <c r="N29" s="20">
        <v>250000</v>
      </c>
      <c r="O29" s="22">
        <f t="shared" si="3"/>
        <v>2750000</v>
      </c>
    </row>
    <row r="30" spans="1:15" ht="17.25" customHeight="1" x14ac:dyDescent="0.2">
      <c r="A30" s="47" t="s">
        <v>43</v>
      </c>
      <c r="B30" s="46">
        <v>219</v>
      </c>
      <c r="C30" s="20">
        <v>350000</v>
      </c>
      <c r="D30" s="20">
        <v>400000</v>
      </c>
      <c r="E30" s="20">
        <v>400000</v>
      </c>
      <c r="F30" s="20">
        <v>400000</v>
      </c>
      <c r="G30" s="20">
        <v>400000</v>
      </c>
      <c r="H30" s="20">
        <v>400000</v>
      </c>
      <c r="I30" s="20">
        <v>400000</v>
      </c>
      <c r="J30" s="20">
        <v>400000</v>
      </c>
      <c r="K30" s="20">
        <v>400000</v>
      </c>
      <c r="L30" s="20">
        <v>400000</v>
      </c>
      <c r="M30" s="20">
        <v>400000</v>
      </c>
      <c r="N30" s="20">
        <v>400000</v>
      </c>
      <c r="O30" s="22">
        <f t="shared" si="3"/>
        <v>4750000</v>
      </c>
    </row>
    <row r="31" spans="1:15" ht="17.25" customHeight="1" x14ac:dyDescent="0.2">
      <c r="A31" s="47" t="s">
        <v>44</v>
      </c>
      <c r="B31" s="46">
        <v>219</v>
      </c>
      <c r="C31" s="20"/>
      <c r="D31" s="20">
        <v>250000</v>
      </c>
      <c r="E31" s="20">
        <v>250000</v>
      </c>
      <c r="F31" s="20">
        <v>250000</v>
      </c>
      <c r="G31" s="20">
        <v>250000</v>
      </c>
      <c r="H31" s="20">
        <v>250000</v>
      </c>
      <c r="I31" s="20">
        <v>250000</v>
      </c>
      <c r="J31" s="20">
        <v>250000</v>
      </c>
      <c r="K31" s="20">
        <v>250000</v>
      </c>
      <c r="L31" s="20">
        <v>250000</v>
      </c>
      <c r="M31" s="20">
        <v>250000</v>
      </c>
      <c r="N31" s="20">
        <v>250000</v>
      </c>
      <c r="O31" s="22">
        <f t="shared" si="3"/>
        <v>2750000</v>
      </c>
    </row>
    <row r="32" spans="1:15" ht="17.25" customHeight="1" x14ac:dyDescent="0.2">
      <c r="A32" s="47" t="s">
        <v>45</v>
      </c>
      <c r="B32" s="46">
        <v>219</v>
      </c>
      <c r="C32" s="20"/>
      <c r="D32" s="20">
        <v>80000</v>
      </c>
      <c r="E32" s="20">
        <v>80000</v>
      </c>
      <c r="F32" s="20">
        <v>80000</v>
      </c>
      <c r="G32" s="20">
        <v>80000</v>
      </c>
      <c r="H32" s="20">
        <v>80000</v>
      </c>
      <c r="I32" s="20">
        <v>80000</v>
      </c>
      <c r="J32" s="20">
        <v>80000</v>
      </c>
      <c r="K32" s="20">
        <v>80000</v>
      </c>
      <c r="L32" s="20">
        <v>80000</v>
      </c>
      <c r="M32" s="20">
        <v>80000</v>
      </c>
      <c r="N32" s="20">
        <v>80000</v>
      </c>
      <c r="O32" s="22">
        <f t="shared" si="3"/>
        <v>880000</v>
      </c>
    </row>
    <row r="33" spans="1:15" ht="17.25" customHeight="1" x14ac:dyDescent="0.2">
      <c r="A33" s="45" t="s">
        <v>46</v>
      </c>
      <c r="B33" s="46">
        <v>220</v>
      </c>
      <c r="C33" s="20">
        <v>45000</v>
      </c>
      <c r="D33" s="20">
        <v>200000</v>
      </c>
      <c r="E33" s="20">
        <v>200000</v>
      </c>
      <c r="F33" s="20">
        <v>200000</v>
      </c>
      <c r="G33" s="20">
        <v>200000</v>
      </c>
      <c r="H33" s="20">
        <v>200000</v>
      </c>
      <c r="I33" s="20">
        <v>200000</v>
      </c>
      <c r="J33" s="20">
        <v>200000</v>
      </c>
      <c r="K33" s="20">
        <v>200000</v>
      </c>
      <c r="L33" s="20">
        <v>200000</v>
      </c>
      <c r="M33" s="20">
        <v>200000</v>
      </c>
      <c r="N33" s="20">
        <v>800000</v>
      </c>
      <c r="O33" s="22">
        <f t="shared" si="3"/>
        <v>2845000</v>
      </c>
    </row>
    <row r="34" spans="1:15" ht="17.25" customHeight="1" x14ac:dyDescent="0.2">
      <c r="A34" s="45" t="s">
        <v>47</v>
      </c>
      <c r="B34" s="46">
        <v>221</v>
      </c>
      <c r="C34" s="20"/>
      <c r="D34" s="20"/>
      <c r="E34" s="20"/>
      <c r="F34" s="20"/>
      <c r="G34" s="20"/>
      <c r="H34" s="20">
        <f>125*5000</f>
        <v>625000</v>
      </c>
      <c r="I34" s="20"/>
      <c r="J34" s="20">
        <v>1000000</v>
      </c>
      <c r="K34" s="20"/>
      <c r="L34" s="20"/>
      <c r="M34" s="20"/>
      <c r="N34" s="21"/>
      <c r="O34" s="22">
        <f t="shared" si="3"/>
        <v>1625000</v>
      </c>
    </row>
    <row r="35" spans="1:15" ht="17.25" customHeight="1" x14ac:dyDescent="0.2">
      <c r="A35" s="47" t="s">
        <v>48</v>
      </c>
      <c r="B35" s="46">
        <v>223</v>
      </c>
      <c r="C35" s="20">
        <v>100000</v>
      </c>
      <c r="D35" s="20">
        <v>50000</v>
      </c>
      <c r="E35" s="20">
        <v>50000</v>
      </c>
      <c r="F35" s="20">
        <v>50000</v>
      </c>
      <c r="G35" s="20">
        <v>50000</v>
      </c>
      <c r="H35" s="20">
        <v>50000</v>
      </c>
      <c r="I35" s="20">
        <v>50000</v>
      </c>
      <c r="J35" s="20">
        <v>50000</v>
      </c>
      <c r="K35" s="20">
        <v>50000</v>
      </c>
      <c r="L35" s="20">
        <v>50000</v>
      </c>
      <c r="M35" s="20">
        <v>50000</v>
      </c>
      <c r="N35" s="20">
        <v>50000</v>
      </c>
      <c r="O35" s="22">
        <f t="shared" si="3"/>
        <v>650000</v>
      </c>
    </row>
    <row r="36" spans="1:15" ht="17.25" customHeight="1" x14ac:dyDescent="0.2">
      <c r="A36" s="45" t="s">
        <v>50</v>
      </c>
      <c r="B36" s="46">
        <v>225</v>
      </c>
      <c r="C36" s="20"/>
      <c r="D36" s="20">
        <v>388500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2">
        <f t="shared" si="3"/>
        <v>388500</v>
      </c>
    </row>
    <row r="37" spans="1:15" ht="17.25" customHeight="1" x14ac:dyDescent="0.2">
      <c r="A37" s="49"/>
      <c r="B37" s="43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1"/>
      <c r="O37" s="22">
        <f t="shared" si="3"/>
        <v>0</v>
      </c>
    </row>
    <row r="38" spans="1:15" ht="17.25" customHeight="1" x14ac:dyDescent="0.2">
      <c r="A38" s="42" t="s">
        <v>51</v>
      </c>
      <c r="B38" s="43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1"/>
      <c r="O38" s="22">
        <f t="shared" si="3"/>
        <v>0</v>
      </c>
    </row>
    <row r="39" spans="1:15" ht="17.25" customHeight="1" x14ac:dyDescent="0.2">
      <c r="A39" s="50" t="s">
        <v>52</v>
      </c>
      <c r="B39" s="43">
        <v>203</v>
      </c>
      <c r="C39" s="20">
        <v>149500</v>
      </c>
      <c r="D39" s="20">
        <v>1200000</v>
      </c>
      <c r="E39" s="20">
        <v>1200000</v>
      </c>
      <c r="F39" s="20">
        <v>1200000</v>
      </c>
      <c r="G39" s="20"/>
      <c r="H39" s="20">
        <v>1200000</v>
      </c>
      <c r="I39" s="20">
        <v>1200000</v>
      </c>
      <c r="J39" s="20">
        <v>1200000</v>
      </c>
      <c r="K39" s="20"/>
      <c r="L39" s="20">
        <v>1200000</v>
      </c>
      <c r="M39" s="20">
        <v>1200000</v>
      </c>
      <c r="N39" s="21">
        <v>600000</v>
      </c>
      <c r="O39" s="22">
        <f t="shared" si="3"/>
        <v>10349500</v>
      </c>
    </row>
    <row r="40" spans="1:15" ht="17.25" customHeight="1" x14ac:dyDescent="0.2">
      <c r="A40" s="50" t="s">
        <v>53</v>
      </c>
      <c r="B40" s="43">
        <v>206</v>
      </c>
      <c r="C40" s="20"/>
      <c r="D40" s="20">
        <v>100000</v>
      </c>
      <c r="E40" s="20">
        <v>100000</v>
      </c>
      <c r="F40" s="20">
        <v>100000</v>
      </c>
      <c r="G40" s="20">
        <v>100000</v>
      </c>
      <c r="H40" s="20">
        <v>100000</v>
      </c>
      <c r="I40" s="20">
        <v>100000</v>
      </c>
      <c r="J40" s="20">
        <v>100000</v>
      </c>
      <c r="K40" s="20">
        <v>100000</v>
      </c>
      <c r="L40" s="20">
        <v>100000</v>
      </c>
      <c r="M40" s="20">
        <v>100000</v>
      </c>
      <c r="N40" s="20">
        <v>100000</v>
      </c>
      <c r="O40" s="22">
        <f t="shared" si="3"/>
        <v>1100000</v>
      </c>
    </row>
    <row r="41" spans="1:15" ht="17.25" customHeight="1" x14ac:dyDescent="0.2">
      <c r="A41" s="50" t="s">
        <v>54</v>
      </c>
      <c r="B41" s="43">
        <v>206</v>
      </c>
      <c r="C41" s="20"/>
      <c r="D41" s="20">
        <v>30000</v>
      </c>
      <c r="E41" s="20">
        <v>30000</v>
      </c>
      <c r="F41" s="20">
        <v>30000</v>
      </c>
      <c r="G41" s="20">
        <v>30000</v>
      </c>
      <c r="H41" s="20">
        <v>30000</v>
      </c>
      <c r="I41" s="20">
        <v>30000</v>
      </c>
      <c r="J41" s="20">
        <v>30000</v>
      </c>
      <c r="K41" s="20">
        <v>30000</v>
      </c>
      <c r="L41" s="20">
        <v>30000</v>
      </c>
      <c r="M41" s="20">
        <v>30000</v>
      </c>
      <c r="N41" s="20">
        <v>30000</v>
      </c>
      <c r="O41" s="22">
        <f t="shared" si="3"/>
        <v>330000</v>
      </c>
    </row>
    <row r="42" spans="1:15" ht="17.25" customHeight="1" x14ac:dyDescent="0.2">
      <c r="A42" s="50" t="s">
        <v>55</v>
      </c>
      <c r="B42" s="43">
        <v>217</v>
      </c>
      <c r="C42" s="20"/>
      <c r="D42" s="20"/>
      <c r="E42" s="20"/>
      <c r="F42" s="20"/>
      <c r="G42" s="20">
        <v>700000</v>
      </c>
      <c r="H42" s="20"/>
      <c r="I42" s="20"/>
      <c r="J42" s="20">
        <v>700000</v>
      </c>
      <c r="K42" s="20"/>
      <c r="L42" s="20"/>
      <c r="M42" s="20"/>
      <c r="N42" s="21"/>
      <c r="O42" s="22">
        <f t="shared" si="3"/>
        <v>1400000</v>
      </c>
    </row>
    <row r="43" spans="1:15" ht="17.25" customHeight="1" x14ac:dyDescent="0.2">
      <c r="A43" s="44" t="s">
        <v>56</v>
      </c>
      <c r="B43" s="43">
        <v>206</v>
      </c>
      <c r="C43" s="20"/>
      <c r="D43" s="20">
        <f>500000+300000+600000</f>
        <v>1400000</v>
      </c>
      <c r="E43" s="20">
        <f t="shared" ref="E43:N43" si="4">500000+300000+600000</f>
        <v>1400000</v>
      </c>
      <c r="F43" s="20">
        <f t="shared" si="4"/>
        <v>1400000</v>
      </c>
      <c r="G43" s="20">
        <f t="shared" si="4"/>
        <v>1400000</v>
      </c>
      <c r="H43" s="20">
        <f t="shared" si="4"/>
        <v>1400000</v>
      </c>
      <c r="I43" s="20">
        <f t="shared" si="4"/>
        <v>1400000</v>
      </c>
      <c r="J43" s="20">
        <f t="shared" si="4"/>
        <v>1400000</v>
      </c>
      <c r="K43" s="20">
        <f t="shared" si="4"/>
        <v>1400000</v>
      </c>
      <c r="L43" s="20">
        <f t="shared" si="4"/>
        <v>1400000</v>
      </c>
      <c r="M43" s="20">
        <f t="shared" si="4"/>
        <v>1400000</v>
      </c>
      <c r="N43" s="21">
        <f t="shared" si="4"/>
        <v>1400000</v>
      </c>
      <c r="O43" s="22"/>
    </row>
    <row r="44" spans="1:15" ht="17.25" customHeight="1" x14ac:dyDescent="0.2">
      <c r="A44" s="49"/>
      <c r="B44" s="43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1"/>
      <c r="O44" s="22">
        <f t="shared" si="3"/>
        <v>0</v>
      </c>
    </row>
    <row r="45" spans="1:15" ht="17.25" customHeight="1" thickBot="1" x14ac:dyDescent="0.25">
      <c r="A45" s="42" t="s">
        <v>57</v>
      </c>
      <c r="B45" s="43"/>
      <c r="C45" s="20"/>
      <c r="D45" s="20"/>
      <c r="E45" s="20"/>
      <c r="F45" s="51"/>
      <c r="G45" s="51"/>
      <c r="H45" s="51"/>
      <c r="I45" s="51"/>
      <c r="J45" s="51"/>
      <c r="K45" s="51"/>
      <c r="L45" s="20"/>
      <c r="M45" s="51"/>
      <c r="N45" s="52"/>
      <c r="O45" s="22">
        <f t="shared" si="3"/>
        <v>0</v>
      </c>
    </row>
    <row r="46" spans="1:15" ht="17.25" customHeight="1" x14ac:dyDescent="0.2">
      <c r="A46" s="44" t="s">
        <v>58</v>
      </c>
      <c r="B46" s="43">
        <v>207</v>
      </c>
      <c r="C46" s="20"/>
      <c r="D46" s="20">
        <v>400000</v>
      </c>
      <c r="E46" s="21"/>
      <c r="F46" s="53">
        <v>400000</v>
      </c>
      <c r="G46" s="54">
        <v>400000</v>
      </c>
      <c r="H46" s="54">
        <v>400000</v>
      </c>
      <c r="I46" s="54">
        <v>400000</v>
      </c>
      <c r="J46" s="54">
        <v>400000</v>
      </c>
      <c r="K46" s="55">
        <v>400000</v>
      </c>
      <c r="L46" s="21"/>
      <c r="M46" s="53">
        <v>400000</v>
      </c>
      <c r="N46" s="55">
        <v>400000</v>
      </c>
      <c r="O46" s="22">
        <f t="shared" si="3"/>
        <v>3600000</v>
      </c>
    </row>
    <row r="47" spans="1:15" ht="17.25" customHeight="1" x14ac:dyDescent="0.2">
      <c r="A47" s="44" t="s">
        <v>59</v>
      </c>
      <c r="B47" s="43">
        <v>210</v>
      </c>
      <c r="C47" s="20"/>
      <c r="D47" s="20"/>
      <c r="E47" s="21"/>
      <c r="F47" s="56">
        <v>400000</v>
      </c>
      <c r="G47" s="20"/>
      <c r="H47" s="20"/>
      <c r="I47" s="20"/>
      <c r="J47" s="20"/>
      <c r="K47" s="57"/>
      <c r="L47" s="21"/>
      <c r="M47" s="56">
        <v>400000</v>
      </c>
      <c r="N47" s="57"/>
      <c r="O47" s="22">
        <f t="shared" si="3"/>
        <v>800000</v>
      </c>
    </row>
    <row r="48" spans="1:15" ht="17.25" customHeight="1" x14ac:dyDescent="0.2">
      <c r="A48" s="44" t="s">
        <v>60</v>
      </c>
      <c r="B48" s="43">
        <v>204</v>
      </c>
      <c r="C48" s="20"/>
      <c r="D48" s="20">
        <v>2500000</v>
      </c>
      <c r="E48" s="21"/>
      <c r="F48" s="56"/>
      <c r="G48" s="20"/>
      <c r="H48" s="20"/>
      <c r="I48" s="20"/>
      <c r="J48" s="20"/>
      <c r="K48" s="57"/>
      <c r="L48" s="21"/>
      <c r="M48" s="56">
        <v>2000000</v>
      </c>
      <c r="N48" s="57"/>
      <c r="O48" s="22">
        <f t="shared" si="3"/>
        <v>4500000</v>
      </c>
    </row>
    <row r="49" spans="1:15" ht="17.25" customHeight="1" x14ac:dyDescent="0.2">
      <c r="A49" s="50" t="s">
        <v>52</v>
      </c>
      <c r="B49" s="43">
        <v>204</v>
      </c>
      <c r="C49" s="20"/>
      <c r="D49" s="20"/>
      <c r="E49" s="21"/>
      <c r="F49" s="56">
        <v>100000</v>
      </c>
      <c r="G49" s="20"/>
      <c r="H49" s="20"/>
      <c r="I49" s="20"/>
      <c r="J49" s="20"/>
      <c r="K49" s="57"/>
      <c r="L49" s="21"/>
      <c r="M49" s="56">
        <v>150000</v>
      </c>
      <c r="N49" s="57"/>
      <c r="O49" s="22">
        <f t="shared" si="3"/>
        <v>250000</v>
      </c>
    </row>
    <row r="50" spans="1:15" ht="17.25" customHeight="1" thickBot="1" x14ac:dyDescent="0.25">
      <c r="A50" s="44" t="s">
        <v>61</v>
      </c>
      <c r="B50" s="43">
        <v>204</v>
      </c>
      <c r="C50" s="20"/>
      <c r="D50" s="20">
        <v>350000</v>
      </c>
      <c r="E50" s="21"/>
      <c r="F50" s="58">
        <v>350000</v>
      </c>
      <c r="G50" s="59"/>
      <c r="H50" s="59">
        <v>350000</v>
      </c>
      <c r="I50" s="59"/>
      <c r="J50" s="59"/>
      <c r="K50" s="60">
        <v>350000</v>
      </c>
      <c r="L50" s="21"/>
      <c r="M50" s="58">
        <v>350000</v>
      </c>
      <c r="N50" s="60"/>
      <c r="O50" s="22">
        <f t="shared" si="3"/>
        <v>1750000</v>
      </c>
    </row>
    <row r="51" spans="1:15" ht="17.25" customHeight="1" x14ac:dyDescent="0.2">
      <c r="A51" s="49"/>
      <c r="B51" s="43"/>
      <c r="C51" s="20"/>
      <c r="D51" s="20"/>
      <c r="E51" s="20"/>
      <c r="F51" s="61"/>
      <c r="G51" s="61"/>
      <c r="H51" s="61"/>
      <c r="I51" s="61"/>
      <c r="J51" s="61"/>
      <c r="K51" s="61"/>
      <c r="L51" s="20"/>
      <c r="M51" s="61"/>
      <c r="N51" s="61"/>
      <c r="O51" s="22">
        <f t="shared" si="3"/>
        <v>0</v>
      </c>
    </row>
    <row r="52" spans="1:15" ht="17.25" customHeight="1" x14ac:dyDescent="0.2">
      <c r="A52" s="42" t="s">
        <v>62</v>
      </c>
      <c r="B52" s="43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1"/>
      <c r="O52" s="22">
        <f t="shared" si="3"/>
        <v>0</v>
      </c>
    </row>
    <row r="53" spans="1:15" ht="17.25" customHeight="1" x14ac:dyDescent="0.2">
      <c r="A53" s="62" t="s">
        <v>58</v>
      </c>
      <c r="B53" s="43">
        <v>208</v>
      </c>
      <c r="C53" s="20"/>
      <c r="D53" s="20">
        <v>200000</v>
      </c>
      <c r="E53" s="20">
        <v>200000</v>
      </c>
      <c r="F53" s="20">
        <v>200000</v>
      </c>
      <c r="G53" s="20">
        <v>200000</v>
      </c>
      <c r="H53" s="20">
        <v>200000</v>
      </c>
      <c r="I53" s="20">
        <v>200000</v>
      </c>
      <c r="J53" s="20">
        <v>200000</v>
      </c>
      <c r="K53" s="20">
        <v>200000</v>
      </c>
      <c r="L53" s="20">
        <v>200000</v>
      </c>
      <c r="M53" s="20">
        <v>200000</v>
      </c>
      <c r="N53" s="21">
        <v>200000</v>
      </c>
      <c r="O53" s="22">
        <f t="shared" si="3"/>
        <v>2200000</v>
      </c>
    </row>
    <row r="54" spans="1:15" ht="17.25" customHeight="1" x14ac:dyDescent="0.2">
      <c r="A54" s="18"/>
      <c r="B54" s="43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2">
        <f t="shared" si="3"/>
        <v>0</v>
      </c>
    </row>
    <row r="55" spans="1:15" ht="17.25" customHeight="1" x14ac:dyDescent="0.2">
      <c r="A55" s="63" t="s">
        <v>63</v>
      </c>
      <c r="B55" s="43">
        <v>218</v>
      </c>
      <c r="C55" s="20"/>
      <c r="D55" s="20"/>
      <c r="E55" s="20"/>
      <c r="F55" s="20"/>
      <c r="G55" s="20">
        <v>1000000</v>
      </c>
      <c r="H55" s="20"/>
      <c r="I55" s="20"/>
      <c r="J55" s="20"/>
      <c r="K55" s="20"/>
      <c r="L55" s="20"/>
      <c r="M55" s="20"/>
      <c r="N55" s="21"/>
      <c r="O55" s="22">
        <f t="shared" si="3"/>
        <v>1000000</v>
      </c>
    </row>
    <row r="56" spans="1:15" ht="17.25" customHeight="1" x14ac:dyDescent="0.2">
      <c r="A56" s="18"/>
      <c r="B56" s="43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1"/>
      <c r="O56" s="22">
        <f t="shared" si="3"/>
        <v>0</v>
      </c>
    </row>
    <row r="57" spans="1:15" ht="17.25" customHeight="1" x14ac:dyDescent="0.2">
      <c r="A57" s="63" t="s">
        <v>64</v>
      </c>
      <c r="B57" s="43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1"/>
      <c r="O57" s="22">
        <f t="shared" si="3"/>
        <v>0</v>
      </c>
    </row>
    <row r="58" spans="1:15" ht="17.25" customHeight="1" x14ac:dyDescent="0.2">
      <c r="A58" s="62" t="s">
        <v>65</v>
      </c>
      <c r="B58" s="43">
        <v>217</v>
      </c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>
        <v>800000</v>
      </c>
      <c r="N58" s="21"/>
      <c r="O58" s="22">
        <f t="shared" si="3"/>
        <v>800000</v>
      </c>
    </row>
    <row r="59" spans="1:15" ht="17.25" customHeight="1" x14ac:dyDescent="0.2">
      <c r="A59" s="62" t="s">
        <v>66</v>
      </c>
      <c r="B59" s="43">
        <v>217</v>
      </c>
      <c r="C59" s="20"/>
      <c r="D59" s="20"/>
      <c r="E59" s="20"/>
      <c r="F59" s="20"/>
      <c r="G59" s="20"/>
      <c r="H59" s="20"/>
      <c r="I59" s="20"/>
      <c r="J59" s="20">
        <v>1000000</v>
      </c>
      <c r="K59" s="20"/>
      <c r="L59" s="20"/>
      <c r="M59" s="20">
        <v>500000</v>
      </c>
      <c r="N59" s="21"/>
      <c r="O59" s="22">
        <f t="shared" si="3"/>
        <v>1500000</v>
      </c>
    </row>
    <row r="60" spans="1:15" ht="17.25" customHeight="1" x14ac:dyDescent="0.2">
      <c r="A60" s="62" t="s">
        <v>67</v>
      </c>
      <c r="B60" s="43">
        <v>217</v>
      </c>
      <c r="C60" s="20">
        <v>520000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1"/>
      <c r="O60" s="22">
        <f t="shared" si="3"/>
        <v>520000</v>
      </c>
    </row>
    <row r="61" spans="1:15" ht="17.25" customHeight="1" x14ac:dyDescent="0.2">
      <c r="A61" s="18"/>
      <c r="B61" s="43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1"/>
      <c r="O61" s="22">
        <f t="shared" si="3"/>
        <v>0</v>
      </c>
    </row>
    <row r="62" spans="1:15" ht="17.25" customHeight="1" x14ac:dyDescent="0.2">
      <c r="A62" s="63" t="s">
        <v>68</v>
      </c>
      <c r="B62" s="43">
        <v>301</v>
      </c>
      <c r="C62" s="20">
        <v>1176500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1"/>
      <c r="O62" s="22">
        <f t="shared" si="3"/>
        <v>1176500</v>
      </c>
    </row>
    <row r="63" spans="1:15" ht="17.25" customHeight="1" x14ac:dyDescent="0.2">
      <c r="A63" s="63"/>
      <c r="B63" s="43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1"/>
      <c r="O63" s="22"/>
    </row>
    <row r="64" spans="1:15" ht="17.25" customHeight="1" thickBot="1" x14ac:dyDescent="0.25">
      <c r="A64" s="18"/>
      <c r="B64" s="43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1"/>
      <c r="O64" s="22">
        <f t="shared" si="3"/>
        <v>0</v>
      </c>
    </row>
    <row r="65" spans="1:15" ht="13.5" customHeight="1" thickBot="1" x14ac:dyDescent="0.25">
      <c r="A65" s="33" t="s">
        <v>69</v>
      </c>
      <c r="B65" s="34"/>
      <c r="C65" s="35">
        <f t="shared" ref="C65:N65" si="5">SUM(C18:C64)</f>
        <v>2603850</v>
      </c>
      <c r="D65" s="35">
        <f t="shared" si="5"/>
        <v>10288500</v>
      </c>
      <c r="E65" s="35">
        <f t="shared" si="5"/>
        <v>5450000</v>
      </c>
      <c r="F65" s="35">
        <f t="shared" si="5"/>
        <v>6400000</v>
      </c>
      <c r="G65" s="35">
        <f t="shared" si="5"/>
        <v>6350000</v>
      </c>
      <c r="H65" s="35">
        <f t="shared" si="5"/>
        <v>8225000</v>
      </c>
      <c r="I65" s="35">
        <f t="shared" si="5"/>
        <v>5550000</v>
      </c>
      <c r="J65" s="35">
        <f t="shared" si="5"/>
        <v>8250000</v>
      </c>
      <c r="K65" s="35">
        <f t="shared" si="5"/>
        <v>4700000</v>
      </c>
      <c r="L65" s="35">
        <f t="shared" si="5"/>
        <v>5150000</v>
      </c>
      <c r="M65" s="35">
        <f t="shared" si="5"/>
        <v>10050000</v>
      </c>
      <c r="N65" s="35">
        <f t="shared" si="5"/>
        <v>5550000</v>
      </c>
      <c r="O65" s="37">
        <f>SUM(C65:N65)</f>
        <v>78567350</v>
      </c>
    </row>
    <row r="66" spans="1:15" ht="13.5" customHeight="1" thickBot="1" x14ac:dyDescent="0.25">
      <c r="A66" s="64" t="s">
        <v>70</v>
      </c>
      <c r="B66" s="65"/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7"/>
      <c r="O66" s="68"/>
    </row>
    <row r="67" spans="1:15" ht="17.25" customHeight="1" x14ac:dyDescent="0.25">
      <c r="A67" s="69" t="s">
        <v>71</v>
      </c>
      <c r="B67" s="70"/>
      <c r="C67" s="71">
        <v>38157</v>
      </c>
      <c r="D67" s="24">
        <f t="shared" ref="D67:N67" si="6">C70</f>
        <v>34307</v>
      </c>
      <c r="E67" s="24">
        <f t="shared" si="6"/>
        <v>2895807</v>
      </c>
      <c r="F67" s="24">
        <f t="shared" si="6"/>
        <v>-554193</v>
      </c>
      <c r="G67" s="24">
        <f t="shared" si="6"/>
        <v>10045807</v>
      </c>
      <c r="H67" s="24">
        <f t="shared" si="6"/>
        <v>18195807</v>
      </c>
      <c r="I67" s="24">
        <f t="shared" si="6"/>
        <v>9970807</v>
      </c>
      <c r="J67" s="24">
        <f t="shared" si="6"/>
        <v>4420807</v>
      </c>
      <c r="K67" s="24">
        <f t="shared" si="6"/>
        <v>8920807</v>
      </c>
      <c r="L67" s="24">
        <f t="shared" si="6"/>
        <v>4220807</v>
      </c>
      <c r="M67" s="24">
        <f t="shared" si="6"/>
        <v>10570807</v>
      </c>
      <c r="N67" s="72">
        <f t="shared" si="6"/>
        <v>13270807</v>
      </c>
      <c r="O67" s="73"/>
    </row>
    <row r="68" spans="1:15" ht="17.25" customHeight="1" x14ac:dyDescent="0.25">
      <c r="A68" s="74" t="s">
        <v>72</v>
      </c>
      <c r="B68" s="75"/>
      <c r="C68" s="20">
        <f t="shared" ref="C68:N68" si="7">C16</f>
        <v>2600000</v>
      </c>
      <c r="D68" s="20">
        <f t="shared" si="7"/>
        <v>13150000</v>
      </c>
      <c r="E68" s="20">
        <f t="shared" si="7"/>
        <v>2000000</v>
      </c>
      <c r="F68" s="20">
        <f t="shared" si="7"/>
        <v>17000000</v>
      </c>
      <c r="G68" s="20">
        <f t="shared" si="7"/>
        <v>14500000</v>
      </c>
      <c r="H68" s="20">
        <f t="shared" si="7"/>
        <v>0</v>
      </c>
      <c r="I68" s="20">
        <f t="shared" si="7"/>
        <v>0</v>
      </c>
      <c r="J68" s="20">
        <f t="shared" si="7"/>
        <v>12750000</v>
      </c>
      <c r="K68" s="20">
        <f t="shared" si="7"/>
        <v>0</v>
      </c>
      <c r="L68" s="20">
        <f t="shared" si="7"/>
        <v>11500000</v>
      </c>
      <c r="M68" s="20">
        <f t="shared" si="7"/>
        <v>12750000</v>
      </c>
      <c r="N68" s="24">
        <f t="shared" si="7"/>
        <v>10000</v>
      </c>
      <c r="O68" s="73"/>
    </row>
    <row r="69" spans="1:15" ht="17.25" customHeight="1" thickBot="1" x14ac:dyDescent="0.3">
      <c r="A69" s="76" t="s">
        <v>73</v>
      </c>
      <c r="B69" s="77"/>
      <c r="C69" s="51">
        <f t="shared" ref="C69:N69" si="8">C65</f>
        <v>2603850</v>
      </c>
      <c r="D69" s="51">
        <f t="shared" si="8"/>
        <v>10288500</v>
      </c>
      <c r="E69" s="51">
        <f t="shared" si="8"/>
        <v>5450000</v>
      </c>
      <c r="F69" s="51">
        <f t="shared" si="8"/>
        <v>6400000</v>
      </c>
      <c r="G69" s="51">
        <f t="shared" si="8"/>
        <v>6350000</v>
      </c>
      <c r="H69" s="51">
        <f t="shared" si="8"/>
        <v>8225000</v>
      </c>
      <c r="I69" s="51">
        <f t="shared" si="8"/>
        <v>5550000</v>
      </c>
      <c r="J69" s="51">
        <f t="shared" si="8"/>
        <v>8250000</v>
      </c>
      <c r="K69" s="51">
        <f t="shared" si="8"/>
        <v>4700000</v>
      </c>
      <c r="L69" s="51">
        <f t="shared" si="8"/>
        <v>5150000</v>
      </c>
      <c r="M69" s="51">
        <f t="shared" si="8"/>
        <v>10050000</v>
      </c>
      <c r="N69" s="78">
        <f t="shared" si="8"/>
        <v>5550000</v>
      </c>
      <c r="O69" s="73"/>
    </row>
    <row r="70" spans="1:15" ht="17.25" customHeight="1" thickBot="1" x14ac:dyDescent="0.25">
      <c r="A70" s="79" t="s">
        <v>74</v>
      </c>
      <c r="B70" s="9"/>
      <c r="C70" s="35">
        <f t="shared" ref="C70:N70" si="9">C67+C68-C69</f>
        <v>34307</v>
      </c>
      <c r="D70" s="35">
        <f t="shared" si="9"/>
        <v>2895807</v>
      </c>
      <c r="E70" s="35">
        <f t="shared" si="9"/>
        <v>-554193</v>
      </c>
      <c r="F70" s="35">
        <f t="shared" si="9"/>
        <v>10045807</v>
      </c>
      <c r="G70" s="35">
        <f t="shared" si="9"/>
        <v>18195807</v>
      </c>
      <c r="H70" s="35">
        <f t="shared" si="9"/>
        <v>9970807</v>
      </c>
      <c r="I70" s="35">
        <f t="shared" si="9"/>
        <v>4420807</v>
      </c>
      <c r="J70" s="35">
        <f t="shared" si="9"/>
        <v>8920807</v>
      </c>
      <c r="K70" s="35">
        <f t="shared" si="9"/>
        <v>4220807</v>
      </c>
      <c r="L70" s="35">
        <f t="shared" si="9"/>
        <v>10570807</v>
      </c>
      <c r="M70" s="35">
        <f t="shared" si="9"/>
        <v>13270807</v>
      </c>
      <c r="N70" s="80">
        <f t="shared" si="9"/>
        <v>7730807</v>
      </c>
      <c r="O70" s="73"/>
    </row>
    <row r="71" spans="1:15" x14ac:dyDescent="0.2">
      <c r="A71" s="81"/>
      <c r="B71" s="82"/>
      <c r="C71" s="81"/>
      <c r="D71" s="81"/>
      <c r="E71" s="81"/>
      <c r="F71" s="81"/>
      <c r="G71" s="81"/>
      <c r="H71" s="81"/>
    </row>
    <row r="72" spans="1:15" s="83" customFormat="1" x14ac:dyDescent="0.2">
      <c r="A72" s="81"/>
      <c r="B72" s="82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</row>
    <row r="73" spans="1:15" s="83" customFormat="1" x14ac:dyDescent="0.2">
      <c r="A73" s="81"/>
      <c r="B73" s="82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</row>
    <row r="74" spans="1:15" s="83" customFormat="1" x14ac:dyDescent="0.2">
      <c r="A74" s="84"/>
      <c r="B74" s="85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</row>
    <row r="76" spans="1:15" x14ac:dyDescent="0.2">
      <c r="A76" s="86"/>
      <c r="B76" s="87"/>
      <c r="C76" s="81"/>
    </row>
    <row r="77" spans="1:15" x14ac:dyDescent="0.2">
      <c r="A77" s="86"/>
      <c r="B77" s="87"/>
      <c r="C77" s="88"/>
      <c r="D77" s="81"/>
      <c r="E77" s="81"/>
      <c r="F77" s="81"/>
      <c r="G77" s="81"/>
      <c r="H77" s="81"/>
      <c r="I77" s="81"/>
    </row>
    <row r="78" spans="1:15" x14ac:dyDescent="0.2">
      <c r="A78" s="81"/>
      <c r="B78" s="82"/>
    </row>
    <row r="79" spans="1:15" x14ac:dyDescent="0.2">
      <c r="A79" s="81"/>
      <c r="B79" s="82"/>
    </row>
    <row r="81" spans="1:15" s="83" customFormat="1" x14ac:dyDescent="0.2">
      <c r="A81" s="81"/>
      <c r="B81" s="82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</row>
    <row r="82" spans="1:15" s="83" customFormat="1" x14ac:dyDescent="0.2">
      <c r="A82" s="81"/>
      <c r="B82" s="82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</row>
    <row r="83" spans="1:15" s="83" customFormat="1" x14ac:dyDescent="0.2">
      <c r="A83" s="81"/>
      <c r="B83" s="82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</row>
  </sheetData>
  <sheetProtection password="E8D0" sheet="1" objects="1" scenarios="1"/>
  <conditionalFormatting sqref="C70:N70">
    <cfRule type="cellIs" dxfId="0" priority="1" operator="lessThan">
      <formula>0</formula>
    </cfRule>
  </conditionalFormatting>
  <pageMargins left="0.75" right="0.75" top="0.74" bottom="0.54" header="0.5" footer="0.5"/>
  <pageSetup paperSize="9" orientation="landscape" horizontalDpi="300" verticalDpi="3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opLeftCell="A19" workbookViewId="0">
      <selection activeCell="G15" sqref="G15"/>
    </sheetView>
  </sheetViews>
  <sheetFormatPr defaultRowHeight="12.75" x14ac:dyDescent="0.2"/>
  <cols>
    <col min="2" max="2" width="47.5703125" bestFit="1" customWidth="1"/>
    <col min="4" max="4" width="16.5703125" customWidth="1"/>
    <col min="258" max="258" width="47.5703125" bestFit="1" customWidth="1"/>
    <col min="260" max="260" width="16.5703125" customWidth="1"/>
    <col min="514" max="514" width="47.5703125" bestFit="1" customWidth="1"/>
    <col min="516" max="516" width="16.5703125" customWidth="1"/>
    <col min="770" max="770" width="47.5703125" bestFit="1" customWidth="1"/>
    <col min="772" max="772" width="16.5703125" customWidth="1"/>
    <col min="1026" max="1026" width="47.5703125" bestFit="1" customWidth="1"/>
    <col min="1028" max="1028" width="16.5703125" customWidth="1"/>
    <col min="1282" max="1282" width="47.5703125" bestFit="1" customWidth="1"/>
    <col min="1284" max="1284" width="16.5703125" customWidth="1"/>
    <col min="1538" max="1538" width="47.5703125" bestFit="1" customWidth="1"/>
    <col min="1540" max="1540" width="16.5703125" customWidth="1"/>
    <col min="1794" max="1794" width="47.5703125" bestFit="1" customWidth="1"/>
    <col min="1796" max="1796" width="16.5703125" customWidth="1"/>
    <col min="2050" max="2050" width="47.5703125" bestFit="1" customWidth="1"/>
    <col min="2052" max="2052" width="16.5703125" customWidth="1"/>
    <col min="2306" max="2306" width="47.5703125" bestFit="1" customWidth="1"/>
    <col min="2308" max="2308" width="16.5703125" customWidth="1"/>
    <col min="2562" max="2562" width="47.5703125" bestFit="1" customWidth="1"/>
    <col min="2564" max="2564" width="16.5703125" customWidth="1"/>
    <col min="2818" max="2818" width="47.5703125" bestFit="1" customWidth="1"/>
    <col min="2820" max="2820" width="16.5703125" customWidth="1"/>
    <col min="3074" max="3074" width="47.5703125" bestFit="1" customWidth="1"/>
    <col min="3076" max="3076" width="16.5703125" customWidth="1"/>
    <col min="3330" max="3330" width="47.5703125" bestFit="1" customWidth="1"/>
    <col min="3332" max="3332" width="16.5703125" customWidth="1"/>
    <col min="3586" max="3586" width="47.5703125" bestFit="1" customWidth="1"/>
    <col min="3588" max="3588" width="16.5703125" customWidth="1"/>
    <col min="3842" max="3842" width="47.5703125" bestFit="1" customWidth="1"/>
    <col min="3844" max="3844" width="16.5703125" customWidth="1"/>
    <col min="4098" max="4098" width="47.5703125" bestFit="1" customWidth="1"/>
    <col min="4100" max="4100" width="16.5703125" customWidth="1"/>
    <col min="4354" max="4354" width="47.5703125" bestFit="1" customWidth="1"/>
    <col min="4356" max="4356" width="16.5703125" customWidth="1"/>
    <col min="4610" max="4610" width="47.5703125" bestFit="1" customWidth="1"/>
    <col min="4612" max="4612" width="16.5703125" customWidth="1"/>
    <col min="4866" max="4866" width="47.5703125" bestFit="1" customWidth="1"/>
    <col min="4868" max="4868" width="16.5703125" customWidth="1"/>
    <col min="5122" max="5122" width="47.5703125" bestFit="1" customWidth="1"/>
    <col min="5124" max="5124" width="16.5703125" customWidth="1"/>
    <col min="5378" max="5378" width="47.5703125" bestFit="1" customWidth="1"/>
    <col min="5380" max="5380" width="16.5703125" customWidth="1"/>
    <col min="5634" max="5634" width="47.5703125" bestFit="1" customWidth="1"/>
    <col min="5636" max="5636" width="16.5703125" customWidth="1"/>
    <col min="5890" max="5890" width="47.5703125" bestFit="1" customWidth="1"/>
    <col min="5892" max="5892" width="16.5703125" customWidth="1"/>
    <col min="6146" max="6146" width="47.5703125" bestFit="1" customWidth="1"/>
    <col min="6148" max="6148" width="16.5703125" customWidth="1"/>
    <col min="6402" max="6402" width="47.5703125" bestFit="1" customWidth="1"/>
    <col min="6404" max="6404" width="16.5703125" customWidth="1"/>
    <col min="6658" max="6658" width="47.5703125" bestFit="1" customWidth="1"/>
    <col min="6660" max="6660" width="16.5703125" customWidth="1"/>
    <col min="6914" max="6914" width="47.5703125" bestFit="1" customWidth="1"/>
    <col min="6916" max="6916" width="16.5703125" customWidth="1"/>
    <col min="7170" max="7170" width="47.5703125" bestFit="1" customWidth="1"/>
    <col min="7172" max="7172" width="16.5703125" customWidth="1"/>
    <col min="7426" max="7426" width="47.5703125" bestFit="1" customWidth="1"/>
    <col min="7428" max="7428" width="16.5703125" customWidth="1"/>
    <col min="7682" max="7682" width="47.5703125" bestFit="1" customWidth="1"/>
    <col min="7684" max="7684" width="16.5703125" customWidth="1"/>
    <col min="7938" max="7938" width="47.5703125" bestFit="1" customWidth="1"/>
    <col min="7940" max="7940" width="16.5703125" customWidth="1"/>
    <col min="8194" max="8194" width="47.5703125" bestFit="1" customWidth="1"/>
    <col min="8196" max="8196" width="16.5703125" customWidth="1"/>
    <col min="8450" max="8450" width="47.5703125" bestFit="1" customWidth="1"/>
    <col min="8452" max="8452" width="16.5703125" customWidth="1"/>
    <col min="8706" max="8706" width="47.5703125" bestFit="1" customWidth="1"/>
    <col min="8708" max="8708" width="16.5703125" customWidth="1"/>
    <col min="8962" max="8962" width="47.5703125" bestFit="1" customWidth="1"/>
    <col min="8964" max="8964" width="16.5703125" customWidth="1"/>
    <col min="9218" max="9218" width="47.5703125" bestFit="1" customWidth="1"/>
    <col min="9220" max="9220" width="16.5703125" customWidth="1"/>
    <col min="9474" max="9474" width="47.5703125" bestFit="1" customWidth="1"/>
    <col min="9476" max="9476" width="16.5703125" customWidth="1"/>
    <col min="9730" max="9730" width="47.5703125" bestFit="1" customWidth="1"/>
    <col min="9732" max="9732" width="16.5703125" customWidth="1"/>
    <col min="9986" max="9986" width="47.5703125" bestFit="1" customWidth="1"/>
    <col min="9988" max="9988" width="16.5703125" customWidth="1"/>
    <col min="10242" max="10242" width="47.5703125" bestFit="1" customWidth="1"/>
    <col min="10244" max="10244" width="16.5703125" customWidth="1"/>
    <col min="10498" max="10498" width="47.5703125" bestFit="1" customWidth="1"/>
    <col min="10500" max="10500" width="16.5703125" customWidth="1"/>
    <col min="10754" max="10754" width="47.5703125" bestFit="1" customWidth="1"/>
    <col min="10756" max="10756" width="16.5703125" customWidth="1"/>
    <col min="11010" max="11010" width="47.5703125" bestFit="1" customWidth="1"/>
    <col min="11012" max="11012" width="16.5703125" customWidth="1"/>
    <col min="11266" max="11266" width="47.5703125" bestFit="1" customWidth="1"/>
    <col min="11268" max="11268" width="16.5703125" customWidth="1"/>
    <col min="11522" max="11522" width="47.5703125" bestFit="1" customWidth="1"/>
    <col min="11524" max="11524" width="16.5703125" customWidth="1"/>
    <col min="11778" max="11778" width="47.5703125" bestFit="1" customWidth="1"/>
    <col min="11780" max="11780" width="16.5703125" customWidth="1"/>
    <col min="12034" max="12034" width="47.5703125" bestFit="1" customWidth="1"/>
    <col min="12036" max="12036" width="16.5703125" customWidth="1"/>
    <col min="12290" max="12290" width="47.5703125" bestFit="1" customWidth="1"/>
    <col min="12292" max="12292" width="16.5703125" customWidth="1"/>
    <col min="12546" max="12546" width="47.5703125" bestFit="1" customWidth="1"/>
    <col min="12548" max="12548" width="16.5703125" customWidth="1"/>
    <col min="12802" max="12802" width="47.5703125" bestFit="1" customWidth="1"/>
    <col min="12804" max="12804" width="16.5703125" customWidth="1"/>
    <col min="13058" max="13058" width="47.5703125" bestFit="1" customWidth="1"/>
    <col min="13060" max="13060" width="16.5703125" customWidth="1"/>
    <col min="13314" max="13314" width="47.5703125" bestFit="1" customWidth="1"/>
    <col min="13316" max="13316" width="16.5703125" customWidth="1"/>
    <col min="13570" max="13570" width="47.5703125" bestFit="1" customWidth="1"/>
    <col min="13572" max="13572" width="16.5703125" customWidth="1"/>
    <col min="13826" max="13826" width="47.5703125" bestFit="1" customWidth="1"/>
    <col min="13828" max="13828" width="16.5703125" customWidth="1"/>
    <col min="14082" max="14082" width="47.5703125" bestFit="1" customWidth="1"/>
    <col min="14084" max="14084" width="16.5703125" customWidth="1"/>
    <col min="14338" max="14338" width="47.5703125" bestFit="1" customWidth="1"/>
    <col min="14340" max="14340" width="16.5703125" customWidth="1"/>
    <col min="14594" max="14594" width="47.5703125" bestFit="1" customWidth="1"/>
    <col min="14596" max="14596" width="16.5703125" customWidth="1"/>
    <col min="14850" max="14850" width="47.5703125" bestFit="1" customWidth="1"/>
    <col min="14852" max="14852" width="16.5703125" customWidth="1"/>
    <col min="15106" max="15106" width="47.5703125" bestFit="1" customWidth="1"/>
    <col min="15108" max="15108" width="16.5703125" customWidth="1"/>
    <col min="15362" max="15362" width="47.5703125" bestFit="1" customWidth="1"/>
    <col min="15364" max="15364" width="16.5703125" customWidth="1"/>
    <col min="15618" max="15618" width="47.5703125" bestFit="1" customWidth="1"/>
    <col min="15620" max="15620" width="16.5703125" customWidth="1"/>
    <col min="15874" max="15874" width="47.5703125" bestFit="1" customWidth="1"/>
    <col min="15876" max="15876" width="16.5703125" customWidth="1"/>
    <col min="16130" max="16130" width="47.5703125" bestFit="1" customWidth="1"/>
    <col min="16132" max="16132" width="16.5703125" customWidth="1"/>
  </cols>
  <sheetData>
    <row r="1" spans="1:4" ht="23.25" x14ac:dyDescent="0.35">
      <c r="B1" s="109" t="s">
        <v>138</v>
      </c>
      <c r="C1" s="109"/>
      <c r="D1" s="110"/>
    </row>
    <row r="2" spans="1:4" ht="15.75" x14ac:dyDescent="0.25">
      <c r="B2" s="111" t="s">
        <v>139</v>
      </c>
      <c r="C2" s="111"/>
      <c r="D2" s="110"/>
    </row>
    <row r="3" spans="1:4" x14ac:dyDescent="0.2">
      <c r="D3" s="110"/>
    </row>
    <row r="4" spans="1:4" ht="15" x14ac:dyDescent="0.25">
      <c r="B4" s="112" t="s">
        <v>140</v>
      </c>
      <c r="C4" s="112" t="s">
        <v>141</v>
      </c>
      <c r="D4" s="113" t="s">
        <v>142</v>
      </c>
    </row>
    <row r="5" spans="1:4" x14ac:dyDescent="0.2">
      <c r="A5" s="114"/>
      <c r="B5" s="115"/>
      <c r="C5" s="115"/>
      <c r="D5" s="116"/>
    </row>
    <row r="6" spans="1:4" ht="15" x14ac:dyDescent="0.25">
      <c r="A6" s="117">
        <v>100</v>
      </c>
      <c r="B6" s="118" t="s">
        <v>86</v>
      </c>
      <c r="C6" s="118"/>
      <c r="D6" s="119">
        <f ca="1">IFERROR(SUMIF(Budget!$B$8:$O$64,'Statement of Activities'!A6,Budget!$O$8:$O$64),0)</f>
        <v>1750000</v>
      </c>
    </row>
    <row r="7" spans="1:4" ht="15" x14ac:dyDescent="0.25">
      <c r="A7" s="117">
        <v>101</v>
      </c>
      <c r="B7" s="118" t="s">
        <v>23</v>
      </c>
      <c r="C7" s="118"/>
      <c r="D7" s="119">
        <f ca="1">IFERROR(SUMIF(Budget!$B$8:$O$64,'Statement of Activities'!A7,Budget!$O$8:$O$64),0)</f>
        <v>51000000</v>
      </c>
    </row>
    <row r="8" spans="1:4" ht="15" x14ac:dyDescent="0.25">
      <c r="A8" s="117">
        <v>102</v>
      </c>
      <c r="B8" s="118" t="s">
        <v>24</v>
      </c>
      <c r="C8" s="118"/>
      <c r="D8" s="119">
        <f ca="1">IFERROR(SUMIF(Budget!$B$8:$O$64,'Statement of Activities'!A8,Budget!$O$8:$O$64),0)</f>
        <v>30500000</v>
      </c>
    </row>
    <row r="9" spans="1:4" ht="15" x14ac:dyDescent="0.25">
      <c r="A9" s="117">
        <v>103</v>
      </c>
      <c r="B9" s="118" t="s">
        <v>25</v>
      </c>
      <c r="C9" s="118"/>
      <c r="D9" s="119">
        <f ca="1">IFERROR(SUMIF(Budget!$B$8:$O$64,'Statement of Activities'!A9,Budget!$O$8:$O$64),0)</f>
        <v>0</v>
      </c>
    </row>
    <row r="10" spans="1:4" ht="15" x14ac:dyDescent="0.25">
      <c r="A10" s="117">
        <v>104</v>
      </c>
      <c r="B10" s="118" t="s">
        <v>26</v>
      </c>
      <c r="C10" s="118"/>
      <c r="D10" s="119">
        <f ca="1">IFERROR(SUMIF(Budget!$B$8:$O$64,'Statement of Activities'!A10,Budget!$O$8:$O$64),0)</f>
        <v>10000</v>
      </c>
    </row>
    <row r="11" spans="1:4" ht="15" x14ac:dyDescent="0.25">
      <c r="A11" s="117">
        <v>105</v>
      </c>
      <c r="B11" s="118" t="s">
        <v>143</v>
      </c>
      <c r="C11" s="118"/>
      <c r="D11" s="119">
        <f ca="1">IFERROR(SUMIF(Budget!$B$8:$O$64,'Statement of Activities'!A11,Budget!$O$8:$O$64),0)</f>
        <v>1000000</v>
      </c>
    </row>
    <row r="12" spans="1:4" ht="15" x14ac:dyDescent="0.25">
      <c r="A12" s="114"/>
      <c r="B12" s="120"/>
      <c r="C12" s="120"/>
      <c r="D12" s="119"/>
    </row>
    <row r="13" spans="1:4" ht="15" x14ac:dyDescent="0.25">
      <c r="B13" s="121" t="s">
        <v>144</v>
      </c>
      <c r="C13" s="121"/>
      <c r="D13" s="122">
        <f ca="1">SUM(D6:D12)</f>
        <v>84260000</v>
      </c>
    </row>
    <row r="14" spans="1:4" ht="15" x14ac:dyDescent="0.25">
      <c r="B14" s="120"/>
      <c r="C14" s="120"/>
      <c r="D14" s="119"/>
    </row>
    <row r="15" spans="1:4" ht="15" x14ac:dyDescent="0.25">
      <c r="B15" s="112" t="s">
        <v>145</v>
      </c>
      <c r="C15" s="120"/>
      <c r="D15" s="119"/>
    </row>
    <row r="16" spans="1:4" ht="15" x14ac:dyDescent="0.25">
      <c r="A16" s="117">
        <v>203</v>
      </c>
      <c r="B16" s="118" t="s">
        <v>95</v>
      </c>
      <c r="C16" s="118"/>
      <c r="D16" s="119">
        <f ca="1">IFERROR(SUMIF(Budget!$B$8:$O$64,'Statement of Activities'!A16,Budget!$O$8:$O$64),0)</f>
        <v>10349500</v>
      </c>
    </row>
    <row r="17" spans="1:4" ht="15" x14ac:dyDescent="0.25">
      <c r="A17" s="117">
        <v>204</v>
      </c>
      <c r="B17" s="118" t="s">
        <v>97</v>
      </c>
      <c r="C17" s="118"/>
      <c r="D17" s="119">
        <f ca="1">IFERROR(SUMIF(Budget!$B$8:$O$64,'Statement of Activities'!A17,Budget!$O$8:$O$64),0)</f>
        <v>6500000</v>
      </c>
    </row>
    <row r="18" spans="1:4" ht="15" x14ac:dyDescent="0.25">
      <c r="A18" s="117">
        <v>205</v>
      </c>
      <c r="B18" s="118" t="s">
        <v>99</v>
      </c>
      <c r="C18" s="118"/>
      <c r="D18" s="119">
        <f ca="1">IFERROR(SUMIF(Budget!$B$8:$O$64,'Statement of Activities'!A18,Budget!$O$8:$O$64),0)</f>
        <v>0</v>
      </c>
    </row>
    <row r="19" spans="1:4" ht="15" x14ac:dyDescent="0.25">
      <c r="A19" s="117">
        <v>206</v>
      </c>
      <c r="B19" s="118" t="s">
        <v>101</v>
      </c>
      <c r="C19" s="118"/>
      <c r="D19" s="119">
        <f ca="1">IFERROR(SUMIF(Budget!$B$8:$O$64,'Statement of Activities'!A19,Budget!$O$8:$O$64),0)</f>
        <v>1430000</v>
      </c>
    </row>
    <row r="20" spans="1:4" ht="15" x14ac:dyDescent="0.25">
      <c r="A20" s="117">
        <v>207</v>
      </c>
      <c r="B20" s="118" t="s">
        <v>103</v>
      </c>
      <c r="C20" s="118"/>
      <c r="D20" s="119">
        <f ca="1">IFERROR(SUMIF(Budget!$B$8:$O$64,'Statement of Activities'!A20,Budget!$O$8:$O$64),0)</f>
        <v>3600000</v>
      </c>
    </row>
    <row r="21" spans="1:4" ht="15" x14ac:dyDescent="0.25">
      <c r="A21" s="117">
        <v>208</v>
      </c>
      <c r="B21" s="118" t="s">
        <v>104</v>
      </c>
      <c r="C21" s="118"/>
      <c r="D21" s="119">
        <f ca="1">IFERROR(SUMIF(Budget!$B$8:$O$64,'Statement of Activities'!A21,Budget!$O$8:$O$64),0)</f>
        <v>2200000</v>
      </c>
    </row>
    <row r="22" spans="1:4" ht="15" x14ac:dyDescent="0.25">
      <c r="A22" s="117">
        <v>210</v>
      </c>
      <c r="B22" s="118" t="s">
        <v>105</v>
      </c>
      <c r="C22" s="118"/>
      <c r="D22" s="119">
        <f ca="1">IFERROR(SUMIF(Budget!$B$8:$O$64,'Statement of Activities'!A22,Budget!$O$8:$O$64),0)</f>
        <v>800000</v>
      </c>
    </row>
    <row r="23" spans="1:4" ht="15" x14ac:dyDescent="0.25">
      <c r="A23" s="117">
        <v>217</v>
      </c>
      <c r="B23" s="118" t="s">
        <v>64</v>
      </c>
      <c r="C23" s="118"/>
      <c r="D23" s="119">
        <f ca="1">IFERROR(SUMIF(Budget!$B$8:$O$64,'Statement of Activities'!A23,Budget!$O$8:$O$64),0)</f>
        <v>4220000</v>
      </c>
    </row>
    <row r="24" spans="1:4" ht="15" x14ac:dyDescent="0.25">
      <c r="A24" s="117">
        <v>218</v>
      </c>
      <c r="B24" s="118" t="s">
        <v>117</v>
      </c>
      <c r="C24" s="118"/>
      <c r="D24" s="119">
        <f ca="1">IFERROR(SUMIF(Budget!$B$8:$O$64,'Statement of Activities'!A24,Budget!$O$8:$O$64),0)</f>
        <v>1000000</v>
      </c>
    </row>
    <row r="25" spans="1:4" ht="15" x14ac:dyDescent="0.25">
      <c r="A25" s="117"/>
      <c r="B25" s="118"/>
      <c r="C25" s="118"/>
      <c r="D25" s="119"/>
    </row>
    <row r="26" spans="1:4" ht="15" x14ac:dyDescent="0.25">
      <c r="B26" s="121" t="s">
        <v>144</v>
      </c>
      <c r="C26" s="120"/>
      <c r="D26" s="122">
        <f ca="1">SUM(D16:D25)</f>
        <v>30099500</v>
      </c>
    </row>
    <row r="27" spans="1:4" ht="15" x14ac:dyDescent="0.25">
      <c r="B27" s="120"/>
      <c r="C27" s="112"/>
      <c r="D27" s="119"/>
    </row>
    <row r="28" spans="1:4" ht="15" x14ac:dyDescent="0.25">
      <c r="B28" s="112" t="s">
        <v>146</v>
      </c>
      <c r="C28" s="120"/>
      <c r="D28" s="119"/>
    </row>
    <row r="29" spans="1:4" ht="15" x14ac:dyDescent="0.25">
      <c r="A29" s="117">
        <v>200</v>
      </c>
      <c r="B29" s="118" t="s">
        <v>32</v>
      </c>
      <c r="C29" s="118"/>
      <c r="D29" s="119">
        <f ca="1">IFERROR(SUMIF(Budget!$B$8:$O$64,'Statement of Activities'!A29,Budget!$O$8:$O$64),0)</f>
        <v>443850</v>
      </c>
    </row>
    <row r="30" spans="1:4" ht="15" x14ac:dyDescent="0.25">
      <c r="A30" s="117">
        <v>211</v>
      </c>
      <c r="B30" s="118" t="s">
        <v>107</v>
      </c>
      <c r="C30" s="118"/>
      <c r="D30" s="119">
        <f ca="1">IFERROR(SUMIF(Budget!$B$8:$O$64,'Statement of Activities'!A30,Budget!$O$8:$O$64),0)</f>
        <v>0</v>
      </c>
    </row>
    <row r="31" spans="1:4" ht="15" x14ac:dyDescent="0.25">
      <c r="A31" s="117">
        <v>212</v>
      </c>
      <c r="B31" s="118" t="s">
        <v>109</v>
      </c>
      <c r="C31" s="118"/>
      <c r="D31" s="119">
        <f ca="1">IFERROR(SUMIF(Budget!$B$8:$O$64,'Statement of Activities'!A31,Budget!$O$8:$O$64),0)</f>
        <v>2459000</v>
      </c>
    </row>
    <row r="32" spans="1:4" ht="15" x14ac:dyDescent="0.25">
      <c r="A32" s="117">
        <v>213</v>
      </c>
      <c r="B32" s="118" t="s">
        <v>39</v>
      </c>
      <c r="C32" s="118"/>
      <c r="D32" s="119">
        <f ca="1">IFERROR(SUMIF(Budget!$B$8:$O$64,'Statement of Activities'!A32,Budget!$O$8:$O$64),0)</f>
        <v>1100000</v>
      </c>
    </row>
    <row r="33" spans="1:4" ht="15" x14ac:dyDescent="0.25">
      <c r="A33" s="117">
        <v>214</v>
      </c>
      <c r="B33" s="118" t="s">
        <v>40</v>
      </c>
      <c r="C33" s="118"/>
      <c r="D33" s="119">
        <f ca="1">IFERROR(SUMIF(Budget!$B$8:$O$64,'Statement of Activities'!A33,Budget!$O$8:$O$64),0)</f>
        <v>1100000</v>
      </c>
    </row>
    <row r="34" spans="1:4" ht="15" x14ac:dyDescent="0.25">
      <c r="A34" s="117">
        <v>201</v>
      </c>
      <c r="B34" s="118" t="s">
        <v>38</v>
      </c>
      <c r="C34" s="118"/>
      <c r="D34" s="119">
        <f ca="1">IFERROR(SUMIF(Budget!$B$8:$O$64,'Statement of Activities'!A34,Budget!$O$8:$O$64),0)</f>
        <v>600000</v>
      </c>
    </row>
    <row r="35" spans="1:4" ht="15" x14ac:dyDescent="0.25">
      <c r="A35" s="117">
        <v>215</v>
      </c>
      <c r="B35" s="118" t="s">
        <v>114</v>
      </c>
      <c r="C35" s="118"/>
      <c r="D35" s="119">
        <f ca="1">IFERROR(SUMIF(Budget!$B$8:$O$64,'Statement of Activities'!A35,Budget!$O$8:$O$64),0)</f>
        <v>0</v>
      </c>
    </row>
    <row r="36" spans="1:4" ht="15" x14ac:dyDescent="0.25">
      <c r="A36" s="117">
        <v>216</v>
      </c>
      <c r="B36" s="118" t="s">
        <v>41</v>
      </c>
      <c r="C36" s="118"/>
      <c r="D36" s="119">
        <f ca="1">IFERROR(SUMIF(Budget!$B$8:$O$64,'Statement of Activities'!A36,Budget!$O$8:$O$64),0)</f>
        <v>6050000</v>
      </c>
    </row>
    <row r="37" spans="1:4" ht="15" x14ac:dyDescent="0.25">
      <c r="A37" s="117">
        <v>219</v>
      </c>
      <c r="B37" s="118" t="s">
        <v>119</v>
      </c>
      <c r="C37" s="118"/>
      <c r="D37" s="119">
        <f ca="1">IFERROR(SUMIF(Budget!$B$8:$O$64,'Statement of Activities'!A37,Budget!$O$8:$O$64),0)</f>
        <v>11130000</v>
      </c>
    </row>
    <row r="38" spans="1:4" ht="15" x14ac:dyDescent="0.25">
      <c r="A38" s="117">
        <v>220</v>
      </c>
      <c r="B38" s="118" t="s">
        <v>121</v>
      </c>
      <c r="C38" s="118"/>
      <c r="D38" s="119">
        <f ca="1">IFERROR(SUMIF(Budget!$B$8:$O$64,'Statement of Activities'!A38,Budget!$O$8:$O$64),0)</f>
        <v>3145000</v>
      </c>
    </row>
    <row r="39" spans="1:4" ht="15" x14ac:dyDescent="0.25">
      <c r="A39" s="117">
        <v>221</v>
      </c>
      <c r="B39" s="118" t="s">
        <v>123</v>
      </c>
      <c r="C39" s="118"/>
      <c r="D39" s="119">
        <f ca="1">IFERROR(SUMIF(Budget!$B$8:$O$64,'Statement of Activities'!A39,Budget!$O$8:$O$64),0)</f>
        <v>1625000</v>
      </c>
    </row>
    <row r="40" spans="1:4" ht="15" x14ac:dyDescent="0.25">
      <c r="A40" s="117">
        <v>222</v>
      </c>
      <c r="B40" s="118" t="s">
        <v>125</v>
      </c>
      <c r="C40" s="118"/>
      <c r="D40" s="119">
        <f ca="1">IFERROR(SUMIF(Budget!$B$8:$O$64,'Statement of Activities'!A40,Budget!$O$8:$O$64),0)</f>
        <v>0</v>
      </c>
    </row>
    <row r="41" spans="1:4" ht="15" x14ac:dyDescent="0.25">
      <c r="A41" s="117">
        <v>223</v>
      </c>
      <c r="B41" s="118" t="s">
        <v>126</v>
      </c>
      <c r="C41" s="118"/>
      <c r="D41" s="119">
        <f ca="1">IFERROR(SUMIF(Budget!$B$8:$O$64,'Statement of Activities'!A41,Budget!$O$8:$O$64),0)</f>
        <v>650000</v>
      </c>
    </row>
    <row r="42" spans="1:4" ht="15" x14ac:dyDescent="0.25">
      <c r="A42" s="117">
        <v>224</v>
      </c>
      <c r="B42" s="118" t="s">
        <v>49</v>
      </c>
      <c r="C42" s="118"/>
      <c r="D42" s="119">
        <f ca="1">IFERROR(SUMIF(Budget!$B$8:$O$64,'Statement of Activities'!A42,Budget!$O$8:$O$64),0)</f>
        <v>0</v>
      </c>
    </row>
    <row r="43" spans="1:4" ht="15" x14ac:dyDescent="0.25">
      <c r="A43" s="117">
        <v>225</v>
      </c>
      <c r="B43" s="118" t="s">
        <v>129</v>
      </c>
      <c r="C43" s="118"/>
      <c r="D43" s="119">
        <f ca="1">IFERROR(SUMIF(Budget!$B$8:$O$64,'Statement of Activities'!A43,Budget!$O$8:$O$64),0)</f>
        <v>388500</v>
      </c>
    </row>
    <row r="44" spans="1:4" ht="15" x14ac:dyDescent="0.25">
      <c r="B44" s="120"/>
      <c r="C44" s="120"/>
      <c r="D44" s="119"/>
    </row>
    <row r="45" spans="1:4" ht="15" x14ac:dyDescent="0.25">
      <c r="B45" s="123" t="s">
        <v>144</v>
      </c>
      <c r="C45" s="123"/>
      <c r="D45" s="122">
        <f ca="1">SUM(D29:D43)</f>
        <v>28691350</v>
      </c>
    </row>
    <row r="46" spans="1:4" ht="14.25" x14ac:dyDescent="0.2">
      <c r="B46" s="124"/>
      <c r="C46" s="124"/>
      <c r="D46" s="125"/>
    </row>
    <row r="47" spans="1:4" ht="15.75" thickBot="1" x14ac:dyDescent="0.3">
      <c r="B47" s="121" t="s">
        <v>147</v>
      </c>
      <c r="C47" s="121"/>
      <c r="D47" s="126">
        <f ca="1">D13-(D26+D45)</f>
        <v>25469150</v>
      </c>
    </row>
    <row r="48" spans="1:4" ht="13.5" thickTop="1" x14ac:dyDescent="0.2"/>
    <row r="50" spans="1:4" ht="15" x14ac:dyDescent="0.25">
      <c r="A50" s="117">
        <v>301</v>
      </c>
      <c r="B50" s="121" t="s">
        <v>68</v>
      </c>
      <c r="D50" s="127">
        <f ca="1">IFERROR(SUMIF(Budget!$B$8:$O$64,'Statement of Activities'!A50,Budget!$O$8:$O$64),0)</f>
        <v>1176500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="90" zoomScaleNormal="90" workbookViewId="0">
      <selection activeCell="U17" sqref="U17"/>
    </sheetView>
  </sheetViews>
  <sheetFormatPr defaultRowHeight="12.75" x14ac:dyDescent="0.2"/>
  <sheetData>
    <row r="1" spans="1:2" ht="18" x14ac:dyDescent="0.25">
      <c r="A1" s="128"/>
      <c r="B1" s="128" t="s">
        <v>148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0000"/>
  </sheetPr>
  <dimension ref="A1:D29"/>
  <sheetViews>
    <sheetView workbookViewId="0">
      <selection activeCell="C30" sqref="C30"/>
    </sheetView>
  </sheetViews>
  <sheetFormatPr defaultRowHeight="12.75" x14ac:dyDescent="0.2"/>
  <cols>
    <col min="1" max="1" width="35.85546875" bestFit="1" customWidth="1"/>
    <col min="2" max="2" width="17.5703125" style="131" bestFit="1" customWidth="1"/>
    <col min="3" max="3" width="14.42578125" bestFit="1" customWidth="1"/>
    <col min="4" max="4" width="13.140625" customWidth="1"/>
    <col min="257" max="257" width="35.85546875" bestFit="1" customWidth="1"/>
    <col min="258" max="258" width="17.5703125" bestFit="1" customWidth="1"/>
    <col min="259" max="259" width="14.42578125" bestFit="1" customWidth="1"/>
    <col min="260" max="260" width="13.140625" customWidth="1"/>
    <col min="513" max="513" width="35.85546875" bestFit="1" customWidth="1"/>
    <col min="514" max="514" width="17.5703125" bestFit="1" customWidth="1"/>
    <col min="515" max="515" width="14.42578125" bestFit="1" customWidth="1"/>
    <col min="516" max="516" width="13.140625" customWidth="1"/>
    <col min="769" max="769" width="35.85546875" bestFit="1" customWidth="1"/>
    <col min="770" max="770" width="17.5703125" bestFit="1" customWidth="1"/>
    <col min="771" max="771" width="14.42578125" bestFit="1" customWidth="1"/>
    <col min="772" max="772" width="13.140625" customWidth="1"/>
    <col min="1025" max="1025" width="35.85546875" bestFit="1" customWidth="1"/>
    <col min="1026" max="1026" width="17.5703125" bestFit="1" customWidth="1"/>
    <col min="1027" max="1027" width="14.42578125" bestFit="1" customWidth="1"/>
    <col min="1028" max="1028" width="13.140625" customWidth="1"/>
    <col min="1281" max="1281" width="35.85546875" bestFit="1" customWidth="1"/>
    <col min="1282" max="1282" width="17.5703125" bestFit="1" customWidth="1"/>
    <col min="1283" max="1283" width="14.42578125" bestFit="1" customWidth="1"/>
    <col min="1284" max="1284" width="13.140625" customWidth="1"/>
    <col min="1537" max="1537" width="35.85546875" bestFit="1" customWidth="1"/>
    <col min="1538" max="1538" width="17.5703125" bestFit="1" customWidth="1"/>
    <col min="1539" max="1539" width="14.42578125" bestFit="1" customWidth="1"/>
    <col min="1540" max="1540" width="13.140625" customWidth="1"/>
    <col min="1793" max="1793" width="35.85546875" bestFit="1" customWidth="1"/>
    <col min="1794" max="1794" width="17.5703125" bestFit="1" customWidth="1"/>
    <col min="1795" max="1795" width="14.42578125" bestFit="1" customWidth="1"/>
    <col min="1796" max="1796" width="13.140625" customWidth="1"/>
    <col min="2049" max="2049" width="35.85546875" bestFit="1" customWidth="1"/>
    <col min="2050" max="2050" width="17.5703125" bestFit="1" customWidth="1"/>
    <col min="2051" max="2051" width="14.42578125" bestFit="1" customWidth="1"/>
    <col min="2052" max="2052" width="13.140625" customWidth="1"/>
    <col min="2305" max="2305" width="35.85546875" bestFit="1" customWidth="1"/>
    <col min="2306" max="2306" width="17.5703125" bestFit="1" customWidth="1"/>
    <col min="2307" max="2307" width="14.42578125" bestFit="1" customWidth="1"/>
    <col min="2308" max="2308" width="13.140625" customWidth="1"/>
    <col min="2561" max="2561" width="35.85546875" bestFit="1" customWidth="1"/>
    <col min="2562" max="2562" width="17.5703125" bestFit="1" customWidth="1"/>
    <col min="2563" max="2563" width="14.42578125" bestFit="1" customWidth="1"/>
    <col min="2564" max="2564" width="13.140625" customWidth="1"/>
    <col min="2817" max="2817" width="35.85546875" bestFit="1" customWidth="1"/>
    <col min="2818" max="2818" width="17.5703125" bestFit="1" customWidth="1"/>
    <col min="2819" max="2819" width="14.42578125" bestFit="1" customWidth="1"/>
    <col min="2820" max="2820" width="13.140625" customWidth="1"/>
    <col min="3073" max="3073" width="35.85546875" bestFit="1" customWidth="1"/>
    <col min="3074" max="3074" width="17.5703125" bestFit="1" customWidth="1"/>
    <col min="3075" max="3075" width="14.42578125" bestFit="1" customWidth="1"/>
    <col min="3076" max="3076" width="13.140625" customWidth="1"/>
    <col min="3329" max="3329" width="35.85546875" bestFit="1" customWidth="1"/>
    <col min="3330" max="3330" width="17.5703125" bestFit="1" customWidth="1"/>
    <col min="3331" max="3331" width="14.42578125" bestFit="1" customWidth="1"/>
    <col min="3332" max="3332" width="13.140625" customWidth="1"/>
    <col min="3585" max="3585" width="35.85546875" bestFit="1" customWidth="1"/>
    <col min="3586" max="3586" width="17.5703125" bestFit="1" customWidth="1"/>
    <col min="3587" max="3587" width="14.42578125" bestFit="1" customWidth="1"/>
    <col min="3588" max="3588" width="13.140625" customWidth="1"/>
    <col min="3841" max="3841" width="35.85546875" bestFit="1" customWidth="1"/>
    <col min="3842" max="3842" width="17.5703125" bestFit="1" customWidth="1"/>
    <col min="3843" max="3843" width="14.42578125" bestFit="1" customWidth="1"/>
    <col min="3844" max="3844" width="13.140625" customWidth="1"/>
    <col min="4097" max="4097" width="35.85546875" bestFit="1" customWidth="1"/>
    <col min="4098" max="4098" width="17.5703125" bestFit="1" customWidth="1"/>
    <col min="4099" max="4099" width="14.42578125" bestFit="1" customWidth="1"/>
    <col min="4100" max="4100" width="13.140625" customWidth="1"/>
    <col min="4353" max="4353" width="35.85546875" bestFit="1" customWidth="1"/>
    <col min="4354" max="4354" width="17.5703125" bestFit="1" customWidth="1"/>
    <col min="4355" max="4355" width="14.42578125" bestFit="1" customWidth="1"/>
    <col min="4356" max="4356" width="13.140625" customWidth="1"/>
    <col min="4609" max="4609" width="35.85546875" bestFit="1" customWidth="1"/>
    <col min="4610" max="4610" width="17.5703125" bestFit="1" customWidth="1"/>
    <col min="4611" max="4611" width="14.42578125" bestFit="1" customWidth="1"/>
    <col min="4612" max="4612" width="13.140625" customWidth="1"/>
    <col min="4865" max="4865" width="35.85546875" bestFit="1" customWidth="1"/>
    <col min="4866" max="4866" width="17.5703125" bestFit="1" customWidth="1"/>
    <col min="4867" max="4867" width="14.42578125" bestFit="1" customWidth="1"/>
    <col min="4868" max="4868" width="13.140625" customWidth="1"/>
    <col min="5121" max="5121" width="35.85546875" bestFit="1" customWidth="1"/>
    <col min="5122" max="5122" width="17.5703125" bestFit="1" customWidth="1"/>
    <col min="5123" max="5123" width="14.42578125" bestFit="1" customWidth="1"/>
    <col min="5124" max="5124" width="13.140625" customWidth="1"/>
    <col min="5377" max="5377" width="35.85546875" bestFit="1" customWidth="1"/>
    <col min="5378" max="5378" width="17.5703125" bestFit="1" customWidth="1"/>
    <col min="5379" max="5379" width="14.42578125" bestFit="1" customWidth="1"/>
    <col min="5380" max="5380" width="13.140625" customWidth="1"/>
    <col min="5633" max="5633" width="35.85546875" bestFit="1" customWidth="1"/>
    <col min="5634" max="5634" width="17.5703125" bestFit="1" customWidth="1"/>
    <col min="5635" max="5635" width="14.42578125" bestFit="1" customWidth="1"/>
    <col min="5636" max="5636" width="13.140625" customWidth="1"/>
    <col min="5889" max="5889" width="35.85546875" bestFit="1" customWidth="1"/>
    <col min="5890" max="5890" width="17.5703125" bestFit="1" customWidth="1"/>
    <col min="5891" max="5891" width="14.42578125" bestFit="1" customWidth="1"/>
    <col min="5892" max="5892" width="13.140625" customWidth="1"/>
    <col min="6145" max="6145" width="35.85546875" bestFit="1" customWidth="1"/>
    <col min="6146" max="6146" width="17.5703125" bestFit="1" customWidth="1"/>
    <col min="6147" max="6147" width="14.42578125" bestFit="1" customWidth="1"/>
    <col min="6148" max="6148" width="13.140625" customWidth="1"/>
    <col min="6401" max="6401" width="35.85546875" bestFit="1" customWidth="1"/>
    <col min="6402" max="6402" width="17.5703125" bestFit="1" customWidth="1"/>
    <col min="6403" max="6403" width="14.42578125" bestFit="1" customWidth="1"/>
    <col min="6404" max="6404" width="13.140625" customWidth="1"/>
    <col min="6657" max="6657" width="35.85546875" bestFit="1" customWidth="1"/>
    <col min="6658" max="6658" width="17.5703125" bestFit="1" customWidth="1"/>
    <col min="6659" max="6659" width="14.42578125" bestFit="1" customWidth="1"/>
    <col min="6660" max="6660" width="13.140625" customWidth="1"/>
    <col min="6913" max="6913" width="35.85546875" bestFit="1" customWidth="1"/>
    <col min="6914" max="6914" width="17.5703125" bestFit="1" customWidth="1"/>
    <col min="6915" max="6915" width="14.42578125" bestFit="1" customWidth="1"/>
    <col min="6916" max="6916" width="13.140625" customWidth="1"/>
    <col min="7169" max="7169" width="35.85546875" bestFit="1" customWidth="1"/>
    <col min="7170" max="7170" width="17.5703125" bestFit="1" customWidth="1"/>
    <col min="7171" max="7171" width="14.42578125" bestFit="1" customWidth="1"/>
    <col min="7172" max="7172" width="13.140625" customWidth="1"/>
    <col min="7425" max="7425" width="35.85546875" bestFit="1" customWidth="1"/>
    <col min="7426" max="7426" width="17.5703125" bestFit="1" customWidth="1"/>
    <col min="7427" max="7427" width="14.42578125" bestFit="1" customWidth="1"/>
    <col min="7428" max="7428" width="13.140625" customWidth="1"/>
    <col min="7681" max="7681" width="35.85546875" bestFit="1" customWidth="1"/>
    <col min="7682" max="7682" width="17.5703125" bestFit="1" customWidth="1"/>
    <col min="7683" max="7683" width="14.42578125" bestFit="1" customWidth="1"/>
    <col min="7684" max="7684" width="13.140625" customWidth="1"/>
    <col min="7937" max="7937" width="35.85546875" bestFit="1" customWidth="1"/>
    <col min="7938" max="7938" width="17.5703125" bestFit="1" customWidth="1"/>
    <col min="7939" max="7939" width="14.42578125" bestFit="1" customWidth="1"/>
    <col min="7940" max="7940" width="13.140625" customWidth="1"/>
    <col min="8193" max="8193" width="35.85546875" bestFit="1" customWidth="1"/>
    <col min="8194" max="8194" width="17.5703125" bestFit="1" customWidth="1"/>
    <col min="8195" max="8195" width="14.42578125" bestFit="1" customWidth="1"/>
    <col min="8196" max="8196" width="13.140625" customWidth="1"/>
    <col min="8449" max="8449" width="35.85546875" bestFit="1" customWidth="1"/>
    <col min="8450" max="8450" width="17.5703125" bestFit="1" customWidth="1"/>
    <col min="8451" max="8451" width="14.42578125" bestFit="1" customWidth="1"/>
    <col min="8452" max="8452" width="13.140625" customWidth="1"/>
    <col min="8705" max="8705" width="35.85546875" bestFit="1" customWidth="1"/>
    <col min="8706" max="8706" width="17.5703125" bestFit="1" customWidth="1"/>
    <col min="8707" max="8707" width="14.42578125" bestFit="1" customWidth="1"/>
    <col min="8708" max="8708" width="13.140625" customWidth="1"/>
    <col min="8961" max="8961" width="35.85546875" bestFit="1" customWidth="1"/>
    <col min="8962" max="8962" width="17.5703125" bestFit="1" customWidth="1"/>
    <col min="8963" max="8963" width="14.42578125" bestFit="1" customWidth="1"/>
    <col min="8964" max="8964" width="13.140625" customWidth="1"/>
    <col min="9217" max="9217" width="35.85546875" bestFit="1" customWidth="1"/>
    <col min="9218" max="9218" width="17.5703125" bestFit="1" customWidth="1"/>
    <col min="9219" max="9219" width="14.42578125" bestFit="1" customWidth="1"/>
    <col min="9220" max="9220" width="13.140625" customWidth="1"/>
    <col min="9473" max="9473" width="35.85546875" bestFit="1" customWidth="1"/>
    <col min="9474" max="9474" width="17.5703125" bestFit="1" customWidth="1"/>
    <col min="9475" max="9475" width="14.42578125" bestFit="1" customWidth="1"/>
    <col min="9476" max="9476" width="13.140625" customWidth="1"/>
    <col min="9729" max="9729" width="35.85546875" bestFit="1" customWidth="1"/>
    <col min="9730" max="9730" width="17.5703125" bestFit="1" customWidth="1"/>
    <col min="9731" max="9731" width="14.42578125" bestFit="1" customWidth="1"/>
    <col min="9732" max="9732" width="13.140625" customWidth="1"/>
    <col min="9985" max="9985" width="35.85546875" bestFit="1" customWidth="1"/>
    <col min="9986" max="9986" width="17.5703125" bestFit="1" customWidth="1"/>
    <col min="9987" max="9987" width="14.42578125" bestFit="1" customWidth="1"/>
    <col min="9988" max="9988" width="13.140625" customWidth="1"/>
    <col min="10241" max="10241" width="35.85546875" bestFit="1" customWidth="1"/>
    <col min="10242" max="10242" width="17.5703125" bestFit="1" customWidth="1"/>
    <col min="10243" max="10243" width="14.42578125" bestFit="1" customWidth="1"/>
    <col min="10244" max="10244" width="13.140625" customWidth="1"/>
    <col min="10497" max="10497" width="35.85546875" bestFit="1" customWidth="1"/>
    <col min="10498" max="10498" width="17.5703125" bestFit="1" customWidth="1"/>
    <col min="10499" max="10499" width="14.42578125" bestFit="1" customWidth="1"/>
    <col min="10500" max="10500" width="13.140625" customWidth="1"/>
    <col min="10753" max="10753" width="35.85546875" bestFit="1" customWidth="1"/>
    <col min="10754" max="10754" width="17.5703125" bestFit="1" customWidth="1"/>
    <col min="10755" max="10755" width="14.42578125" bestFit="1" customWidth="1"/>
    <col min="10756" max="10756" width="13.140625" customWidth="1"/>
    <col min="11009" max="11009" width="35.85546875" bestFit="1" customWidth="1"/>
    <col min="11010" max="11010" width="17.5703125" bestFit="1" customWidth="1"/>
    <col min="11011" max="11011" width="14.42578125" bestFit="1" customWidth="1"/>
    <col min="11012" max="11012" width="13.140625" customWidth="1"/>
    <col min="11265" max="11265" width="35.85546875" bestFit="1" customWidth="1"/>
    <col min="11266" max="11266" width="17.5703125" bestFit="1" customWidth="1"/>
    <col min="11267" max="11267" width="14.42578125" bestFit="1" customWidth="1"/>
    <col min="11268" max="11268" width="13.140625" customWidth="1"/>
    <col min="11521" max="11521" width="35.85546875" bestFit="1" customWidth="1"/>
    <col min="11522" max="11522" width="17.5703125" bestFit="1" customWidth="1"/>
    <col min="11523" max="11523" width="14.42578125" bestFit="1" customWidth="1"/>
    <col min="11524" max="11524" width="13.140625" customWidth="1"/>
    <col min="11777" max="11777" width="35.85546875" bestFit="1" customWidth="1"/>
    <col min="11778" max="11778" width="17.5703125" bestFit="1" customWidth="1"/>
    <col min="11779" max="11779" width="14.42578125" bestFit="1" customWidth="1"/>
    <col min="11780" max="11780" width="13.140625" customWidth="1"/>
    <col min="12033" max="12033" width="35.85546875" bestFit="1" customWidth="1"/>
    <col min="12034" max="12034" width="17.5703125" bestFit="1" customWidth="1"/>
    <col min="12035" max="12035" width="14.42578125" bestFit="1" customWidth="1"/>
    <col min="12036" max="12036" width="13.140625" customWidth="1"/>
    <col min="12289" max="12289" width="35.85546875" bestFit="1" customWidth="1"/>
    <col min="12290" max="12290" width="17.5703125" bestFit="1" customWidth="1"/>
    <col min="12291" max="12291" width="14.42578125" bestFit="1" customWidth="1"/>
    <col min="12292" max="12292" width="13.140625" customWidth="1"/>
    <col min="12545" max="12545" width="35.85546875" bestFit="1" customWidth="1"/>
    <col min="12546" max="12546" width="17.5703125" bestFit="1" customWidth="1"/>
    <col min="12547" max="12547" width="14.42578125" bestFit="1" customWidth="1"/>
    <col min="12548" max="12548" width="13.140625" customWidth="1"/>
    <col min="12801" max="12801" width="35.85546875" bestFit="1" customWidth="1"/>
    <col min="12802" max="12802" width="17.5703125" bestFit="1" customWidth="1"/>
    <col min="12803" max="12803" width="14.42578125" bestFit="1" customWidth="1"/>
    <col min="12804" max="12804" width="13.140625" customWidth="1"/>
    <col min="13057" max="13057" width="35.85546875" bestFit="1" customWidth="1"/>
    <col min="13058" max="13058" width="17.5703125" bestFit="1" customWidth="1"/>
    <col min="13059" max="13059" width="14.42578125" bestFit="1" customWidth="1"/>
    <col min="13060" max="13060" width="13.140625" customWidth="1"/>
    <col min="13313" max="13313" width="35.85546875" bestFit="1" customWidth="1"/>
    <col min="13314" max="13314" width="17.5703125" bestFit="1" customWidth="1"/>
    <col min="13315" max="13315" width="14.42578125" bestFit="1" customWidth="1"/>
    <col min="13316" max="13316" width="13.140625" customWidth="1"/>
    <col min="13569" max="13569" width="35.85546875" bestFit="1" customWidth="1"/>
    <col min="13570" max="13570" width="17.5703125" bestFit="1" customWidth="1"/>
    <col min="13571" max="13571" width="14.42578125" bestFit="1" customWidth="1"/>
    <col min="13572" max="13572" width="13.140625" customWidth="1"/>
    <col min="13825" max="13825" width="35.85546875" bestFit="1" customWidth="1"/>
    <col min="13826" max="13826" width="17.5703125" bestFit="1" customWidth="1"/>
    <col min="13827" max="13827" width="14.42578125" bestFit="1" customWidth="1"/>
    <col min="13828" max="13828" width="13.140625" customWidth="1"/>
    <col min="14081" max="14081" width="35.85546875" bestFit="1" customWidth="1"/>
    <col min="14082" max="14082" width="17.5703125" bestFit="1" customWidth="1"/>
    <col min="14083" max="14083" width="14.42578125" bestFit="1" customWidth="1"/>
    <col min="14084" max="14084" width="13.140625" customWidth="1"/>
    <col min="14337" max="14337" width="35.85546875" bestFit="1" customWidth="1"/>
    <col min="14338" max="14338" width="17.5703125" bestFit="1" customWidth="1"/>
    <col min="14339" max="14339" width="14.42578125" bestFit="1" customWidth="1"/>
    <col min="14340" max="14340" width="13.140625" customWidth="1"/>
    <col min="14593" max="14593" width="35.85546875" bestFit="1" customWidth="1"/>
    <col min="14594" max="14594" width="17.5703125" bestFit="1" customWidth="1"/>
    <col min="14595" max="14595" width="14.42578125" bestFit="1" customWidth="1"/>
    <col min="14596" max="14596" width="13.140625" customWidth="1"/>
    <col min="14849" max="14849" width="35.85546875" bestFit="1" customWidth="1"/>
    <col min="14850" max="14850" width="17.5703125" bestFit="1" customWidth="1"/>
    <col min="14851" max="14851" width="14.42578125" bestFit="1" customWidth="1"/>
    <col min="14852" max="14852" width="13.140625" customWidth="1"/>
    <col min="15105" max="15105" width="35.85546875" bestFit="1" customWidth="1"/>
    <col min="15106" max="15106" width="17.5703125" bestFit="1" customWidth="1"/>
    <col min="15107" max="15107" width="14.42578125" bestFit="1" customWidth="1"/>
    <col min="15108" max="15108" width="13.140625" customWidth="1"/>
    <col min="15361" max="15361" width="35.85546875" bestFit="1" customWidth="1"/>
    <col min="15362" max="15362" width="17.5703125" bestFit="1" customWidth="1"/>
    <col min="15363" max="15363" width="14.42578125" bestFit="1" customWidth="1"/>
    <col min="15364" max="15364" width="13.140625" customWidth="1"/>
    <col min="15617" max="15617" width="35.85546875" bestFit="1" customWidth="1"/>
    <col min="15618" max="15618" width="17.5703125" bestFit="1" customWidth="1"/>
    <col min="15619" max="15619" width="14.42578125" bestFit="1" customWidth="1"/>
    <col min="15620" max="15620" width="13.140625" customWidth="1"/>
    <col min="15873" max="15873" width="35.85546875" bestFit="1" customWidth="1"/>
    <col min="15874" max="15874" width="17.5703125" bestFit="1" customWidth="1"/>
    <col min="15875" max="15875" width="14.42578125" bestFit="1" customWidth="1"/>
    <col min="15876" max="15876" width="13.140625" customWidth="1"/>
    <col min="16129" max="16129" width="35.85546875" bestFit="1" customWidth="1"/>
    <col min="16130" max="16130" width="17.5703125" bestFit="1" customWidth="1"/>
    <col min="16131" max="16131" width="14.42578125" bestFit="1" customWidth="1"/>
    <col min="16132" max="16132" width="13.140625" customWidth="1"/>
  </cols>
  <sheetData>
    <row r="1" spans="1:4" x14ac:dyDescent="0.2">
      <c r="A1" s="129" t="s">
        <v>149</v>
      </c>
      <c r="B1" s="130" t="s">
        <v>150</v>
      </c>
      <c r="C1" s="129" t="s">
        <v>151</v>
      </c>
    </row>
    <row r="2" spans="1:4" x14ac:dyDescent="0.2">
      <c r="A2" t="s">
        <v>95</v>
      </c>
      <c r="B2" s="131">
        <f ca="1">'Statement of Activities'!D16</f>
        <v>10349500</v>
      </c>
    </row>
    <row r="3" spans="1:4" x14ac:dyDescent="0.2">
      <c r="A3" t="s">
        <v>97</v>
      </c>
      <c r="B3" s="131">
        <f ca="1">'Statement of Activities'!D17</f>
        <v>6500000</v>
      </c>
      <c r="C3" t="s">
        <v>152</v>
      </c>
    </row>
    <row r="4" spans="1:4" hidden="1" x14ac:dyDescent="0.2">
      <c r="A4" t="s">
        <v>99</v>
      </c>
      <c r="B4" s="131">
        <f ca="1">'Statement of Activities'!D18</f>
        <v>0</v>
      </c>
    </row>
    <row r="5" spans="1:4" x14ac:dyDescent="0.2">
      <c r="A5" t="s">
        <v>101</v>
      </c>
      <c r="B5" s="131">
        <f ca="1">'Statement of Activities'!D19</f>
        <v>1430000</v>
      </c>
      <c r="C5" t="s">
        <v>152</v>
      </c>
    </row>
    <row r="6" spans="1:4" x14ac:dyDescent="0.2">
      <c r="A6" t="s">
        <v>103</v>
      </c>
      <c r="B6" s="131">
        <f ca="1">'Statement of Activities'!D20</f>
        <v>3600000</v>
      </c>
      <c r="C6" t="s">
        <v>152</v>
      </c>
    </row>
    <row r="7" spans="1:4" x14ac:dyDescent="0.2">
      <c r="A7" t="s">
        <v>104</v>
      </c>
      <c r="B7" s="131">
        <f ca="1">'Statement of Activities'!D21</f>
        <v>2200000</v>
      </c>
      <c r="C7" t="s">
        <v>152</v>
      </c>
    </row>
    <row r="8" spans="1:4" x14ac:dyDescent="0.2">
      <c r="A8" t="s">
        <v>105</v>
      </c>
      <c r="B8" s="131">
        <f ca="1">'Statement of Activities'!D22</f>
        <v>800000</v>
      </c>
      <c r="C8" t="s">
        <v>152</v>
      </c>
    </row>
    <row r="9" spans="1:4" x14ac:dyDescent="0.2">
      <c r="A9" t="s">
        <v>64</v>
      </c>
      <c r="B9" s="131">
        <f ca="1">'Statement of Activities'!D23</f>
        <v>4220000</v>
      </c>
      <c r="C9" t="s">
        <v>152</v>
      </c>
    </row>
    <row r="10" spans="1:4" x14ac:dyDescent="0.2">
      <c r="A10" t="s">
        <v>117</v>
      </c>
      <c r="B10" s="131">
        <f ca="1">'Statement of Activities'!D24</f>
        <v>1000000</v>
      </c>
      <c r="C10" t="s">
        <v>152</v>
      </c>
      <c r="D10" s="131">
        <f ca="1">SUM(B2:B10)</f>
        <v>30099500</v>
      </c>
    </row>
    <row r="11" spans="1:4" x14ac:dyDescent="0.2">
      <c r="A11" t="s">
        <v>32</v>
      </c>
      <c r="B11" s="131">
        <f ca="1">'Statement of Activities'!D29</f>
        <v>443850</v>
      </c>
      <c r="C11" t="s">
        <v>153</v>
      </c>
    </row>
    <row r="12" spans="1:4" hidden="1" x14ac:dyDescent="0.2">
      <c r="A12" t="s">
        <v>107</v>
      </c>
      <c r="B12" s="131">
        <f ca="1">'Statement of Activities'!D30</f>
        <v>0</v>
      </c>
      <c r="C12" t="s">
        <v>153</v>
      </c>
    </row>
    <row r="13" spans="1:4" x14ac:dyDescent="0.2">
      <c r="A13" t="s">
        <v>109</v>
      </c>
      <c r="B13" s="131">
        <f ca="1">'Statement of Activities'!D31</f>
        <v>2459000</v>
      </c>
      <c r="C13" t="s">
        <v>153</v>
      </c>
    </row>
    <row r="14" spans="1:4" x14ac:dyDescent="0.2">
      <c r="A14" t="s">
        <v>39</v>
      </c>
      <c r="B14" s="131">
        <f ca="1">'Statement of Activities'!D32</f>
        <v>1100000</v>
      </c>
      <c r="C14" t="s">
        <v>153</v>
      </c>
    </row>
    <row r="15" spans="1:4" x14ac:dyDescent="0.2">
      <c r="A15" t="s">
        <v>40</v>
      </c>
      <c r="B15" s="131">
        <f ca="1">'Statement of Activities'!D33</f>
        <v>1100000</v>
      </c>
      <c r="C15" t="s">
        <v>153</v>
      </c>
    </row>
    <row r="16" spans="1:4" x14ac:dyDescent="0.2">
      <c r="A16" t="s">
        <v>38</v>
      </c>
      <c r="B16" s="131">
        <f ca="1">'Statement of Activities'!D34</f>
        <v>600000</v>
      </c>
      <c r="C16" t="s">
        <v>153</v>
      </c>
    </row>
    <row r="17" spans="1:4" hidden="1" x14ac:dyDescent="0.2">
      <c r="A17" t="s">
        <v>114</v>
      </c>
      <c r="B17" s="131">
        <f ca="1">'Statement of Activities'!D35</f>
        <v>0</v>
      </c>
    </row>
    <row r="18" spans="1:4" x14ac:dyDescent="0.2">
      <c r="A18" t="s">
        <v>41</v>
      </c>
      <c r="B18" s="131">
        <f ca="1">'Statement of Activities'!D36</f>
        <v>6050000</v>
      </c>
      <c r="C18" t="s">
        <v>153</v>
      </c>
    </row>
    <row r="19" spans="1:4" x14ac:dyDescent="0.2">
      <c r="A19" t="s">
        <v>119</v>
      </c>
      <c r="B19" s="131">
        <f ca="1">'Statement of Activities'!D37</f>
        <v>11130000</v>
      </c>
      <c r="C19" t="s">
        <v>153</v>
      </c>
    </row>
    <row r="20" spans="1:4" x14ac:dyDescent="0.2">
      <c r="A20" t="s">
        <v>121</v>
      </c>
      <c r="B20" s="131">
        <f ca="1">'Statement of Activities'!D38</f>
        <v>3145000</v>
      </c>
      <c r="C20" t="s">
        <v>153</v>
      </c>
    </row>
    <row r="21" spans="1:4" x14ac:dyDescent="0.2">
      <c r="A21" t="s">
        <v>123</v>
      </c>
      <c r="B21" s="131">
        <f ca="1">'Statement of Activities'!D39</f>
        <v>1625000</v>
      </c>
      <c r="C21" t="s">
        <v>153</v>
      </c>
    </row>
    <row r="22" spans="1:4" hidden="1" x14ac:dyDescent="0.2">
      <c r="A22" t="s">
        <v>125</v>
      </c>
      <c r="B22" s="131">
        <f ca="1">'Statement of Activities'!D40</f>
        <v>0</v>
      </c>
    </row>
    <row r="23" spans="1:4" x14ac:dyDescent="0.2">
      <c r="A23" t="s">
        <v>126</v>
      </c>
      <c r="B23" s="131">
        <f ca="1">'Statement of Activities'!D41</f>
        <v>650000</v>
      </c>
      <c r="C23" t="s">
        <v>153</v>
      </c>
    </row>
    <row r="24" spans="1:4" hidden="1" x14ac:dyDescent="0.2">
      <c r="A24" t="s">
        <v>49</v>
      </c>
      <c r="B24" s="131">
        <f ca="1">'Statement of Activities'!D42</f>
        <v>0</v>
      </c>
    </row>
    <row r="25" spans="1:4" x14ac:dyDescent="0.2">
      <c r="A25" t="s">
        <v>129</v>
      </c>
      <c r="B25" s="131">
        <f ca="1">'Statement of Activities'!D43</f>
        <v>388500</v>
      </c>
      <c r="C25" t="s">
        <v>153</v>
      </c>
      <c r="D25" s="131">
        <f ca="1">SUM(B11:B25)</f>
        <v>28691350</v>
      </c>
    </row>
    <row r="27" spans="1:4" x14ac:dyDescent="0.2">
      <c r="A27" s="129" t="s">
        <v>151</v>
      </c>
      <c r="B27" s="130" t="s">
        <v>150</v>
      </c>
    </row>
    <row r="28" spans="1:4" ht="13.5" customHeight="1" x14ac:dyDescent="0.2">
      <c r="A28" t="s">
        <v>152</v>
      </c>
      <c r="B28" s="131">
        <f ca="1">D10</f>
        <v>30099500</v>
      </c>
    </row>
    <row r="29" spans="1:4" x14ac:dyDescent="0.2">
      <c r="A29" t="s">
        <v>153</v>
      </c>
      <c r="B29" s="131">
        <f ca="1">D25</f>
        <v>28691350</v>
      </c>
    </row>
  </sheetData>
  <sheetProtection password="E8D0" sheet="1" objects="1" scenarios="1"/>
  <autoFilter ref="A1:B25">
    <filterColumn colId="1">
      <filters>
        <filter val="1,000,000"/>
        <filter val="1,100,000"/>
        <filter val="1,430,000"/>
        <filter val="1,625,000"/>
        <filter val="10,349,500"/>
        <filter val="11,130,000"/>
        <filter val="2,200,000"/>
        <filter val="3,600,000"/>
        <filter val="300,000"/>
        <filter val="388,500"/>
        <filter val="4,220,000"/>
        <filter val="443,850"/>
        <filter val="5,304,000"/>
        <filter val="6,050,000"/>
        <filter val="6,500,000"/>
        <filter val="600,000"/>
        <filter val="650,000"/>
        <filter val="800,000"/>
      </filters>
    </filterColumn>
  </autoFilter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>
      <selection activeCell="E27" sqref="E27"/>
    </sheetView>
  </sheetViews>
  <sheetFormatPr defaultRowHeight="12.75" x14ac:dyDescent="0.2"/>
  <cols>
    <col min="1" max="1" width="20.7109375" bestFit="1" customWidth="1"/>
    <col min="2" max="2" width="14" bestFit="1" customWidth="1"/>
  </cols>
  <sheetData>
    <row r="1" spans="1:2" ht="13.5" customHeight="1" x14ac:dyDescent="0.25">
      <c r="A1" s="112" t="s">
        <v>140</v>
      </c>
      <c r="B1" t="s">
        <v>142</v>
      </c>
    </row>
    <row r="2" spans="1:2" ht="15" x14ac:dyDescent="0.25">
      <c r="A2" s="118" t="s">
        <v>86</v>
      </c>
      <c r="B2" s="133">
        <v>1750000</v>
      </c>
    </row>
    <row r="3" spans="1:2" ht="15" x14ac:dyDescent="0.25">
      <c r="A3" s="118" t="s">
        <v>23</v>
      </c>
      <c r="B3" s="133">
        <v>51000000</v>
      </c>
    </row>
    <row r="4" spans="1:2" ht="15" x14ac:dyDescent="0.25">
      <c r="A4" s="118" t="s">
        <v>24</v>
      </c>
      <c r="B4" s="133">
        <v>30500000</v>
      </c>
    </row>
    <row r="5" spans="1:2" ht="15" x14ac:dyDescent="0.25">
      <c r="A5" s="118" t="s">
        <v>154</v>
      </c>
      <c r="B5" s="133">
        <v>0</v>
      </c>
    </row>
    <row r="6" spans="1:2" ht="15" x14ac:dyDescent="0.25">
      <c r="A6" s="118" t="s">
        <v>26</v>
      </c>
      <c r="B6" s="133">
        <v>10000</v>
      </c>
    </row>
    <row r="7" spans="1:2" ht="15" x14ac:dyDescent="0.25">
      <c r="A7" s="118" t="s">
        <v>143</v>
      </c>
      <c r="B7" s="133">
        <v>1000000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Accounts List</vt:lpstr>
      <vt:lpstr>Budget</vt:lpstr>
      <vt:lpstr>Statement of Activities</vt:lpstr>
      <vt:lpstr>Graphs</vt:lpstr>
      <vt:lpstr>Data</vt:lpstr>
      <vt:lpstr>Data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2018-03-01T07:20:21Z</cp:lastPrinted>
  <dcterms:created xsi:type="dcterms:W3CDTF">2018-02-27T05:06:40Z</dcterms:created>
  <dcterms:modified xsi:type="dcterms:W3CDTF">2018-04-09T09:23:45Z</dcterms:modified>
</cp:coreProperties>
</file>