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Project Cost Summary" sheetId="1" r:id="rId1"/>
    <sheet name="Physiotharapy Equipment" sheetId="2" r:id="rId2"/>
    <sheet name="UPS" sheetId="3" r:id="rId3"/>
    <sheet name="Training Aids" sheetId="4" r:id="rId4"/>
  </sheets>
  <definedNames/>
  <calcPr fullCalcOnLoad="1"/>
</workbook>
</file>

<file path=xl/sharedStrings.xml><?xml version="1.0" encoding="utf-8"?>
<sst xmlns="http://schemas.openxmlformats.org/spreadsheetml/2006/main" count="170" uniqueCount="112">
  <si>
    <t>S. No.</t>
  </si>
  <si>
    <t>Product Description</t>
  </si>
  <si>
    <t>Qty</t>
  </si>
  <si>
    <t>UNIT PRICE (each)</t>
  </si>
  <si>
    <t>Old Battery buy back(each)</t>
  </si>
  <si>
    <t>TOTAL</t>
  </si>
  <si>
    <t>WARRENTY</t>
  </si>
  <si>
    <t>Exide in2000plus 12v200ah battery</t>
  </si>
  <si>
    <t>24 months</t>
  </si>
  <si>
    <t>Exide ep 12v200 ah smf battery (maintenance free)</t>
  </si>
  <si>
    <t>14 months</t>
  </si>
  <si>
    <t>Physiotharapy Equipment</t>
  </si>
  <si>
    <t>Teaching Aids</t>
  </si>
  <si>
    <t>UPS for the Physiotharapy Equipment</t>
  </si>
  <si>
    <t>Quotation from Exide Bettery</t>
  </si>
  <si>
    <t>Total</t>
  </si>
  <si>
    <t>INR</t>
  </si>
  <si>
    <t>No</t>
  </si>
  <si>
    <t>Make</t>
  </si>
  <si>
    <t>Product ID</t>
  </si>
  <si>
    <t>Showroom Price</t>
  </si>
  <si>
    <t>Best Price</t>
  </si>
  <si>
    <t>Total Amount</t>
  </si>
  <si>
    <t>DE 18</t>
  </si>
  <si>
    <t>Quotation from StayFit</t>
  </si>
  <si>
    <t>StayFit</t>
  </si>
  <si>
    <t>S.No.</t>
  </si>
  <si>
    <t>Products</t>
  </si>
  <si>
    <t>Image No.</t>
  </si>
  <si>
    <t>Rate</t>
  </si>
  <si>
    <t>1A</t>
  </si>
  <si>
    <t xml:space="preserve">Parallel Bars with divider 10 feet Length </t>
  </si>
  <si>
    <t>1 No.</t>
  </si>
  <si>
    <t>1B</t>
  </si>
  <si>
    <t>Parallel Bars with divider 8 feet Length</t>
  </si>
  <si>
    <t>Static Cycles</t>
  </si>
  <si>
    <t>Treatment Table bed size 78 x30 inches</t>
  </si>
  <si>
    <t>4A</t>
  </si>
  <si>
    <t>Height adjustable Supination &amp; Pronation  with Shoulder Exerciser</t>
  </si>
  <si>
    <t>4B</t>
  </si>
  <si>
    <t>Supination &amp; Pronation  with Shoulder Exerciser</t>
  </si>
  <si>
    <t>CP Walker</t>
  </si>
  <si>
    <t>Trampoline 40 Inches Dia</t>
  </si>
  <si>
    <t>Bean Bag big size</t>
  </si>
  <si>
    <t>8A</t>
  </si>
  <si>
    <t>Physio Ball (Gym ball) (Swiss Ball) 65 cm</t>
  </si>
  <si>
    <t>8B</t>
  </si>
  <si>
    <t>Physio Ball (Gym ball) (Swiss Ball) 75cm</t>
  </si>
  <si>
    <t>8C</t>
  </si>
  <si>
    <t>Physio Ball (Gym ball) (Swiss Ball) 85cm</t>
  </si>
  <si>
    <t>9A</t>
  </si>
  <si>
    <t>Stair Case  Straight model with   height adjustable (Wood &amp; Metal)</t>
  </si>
  <si>
    <t>9B</t>
  </si>
  <si>
    <t>Stair Case  Corner type  model with  height  adjustable (Wood &amp; Metal)</t>
  </si>
  <si>
    <t>9C</t>
  </si>
  <si>
    <t>Stair Case with Ramp ( Incline) Straight model, height adjustable (Wood &amp; Metal)</t>
  </si>
  <si>
    <t>9D</t>
  </si>
  <si>
    <t>Stair Case with Ramp ( Incline) Corner type  model, height adjustable (Wood &amp; Metal)</t>
  </si>
  <si>
    <t>Arm exercise</t>
  </si>
  <si>
    <t>Ankle exercise</t>
  </si>
  <si>
    <t>Balance Board</t>
  </si>
  <si>
    <t>Pedo Cycle</t>
  </si>
  <si>
    <t>14A</t>
  </si>
  <si>
    <t>Rubber tube exerciser</t>
  </si>
  <si>
    <t>14B</t>
  </si>
  <si>
    <t xml:space="preserve">Rubber tube exerciser tension  adjustable </t>
  </si>
  <si>
    <t>Roller Therapy</t>
  </si>
  <si>
    <t>Hand &amp; Wrist Exercise Table all  adjustable</t>
  </si>
  <si>
    <t>17A</t>
  </si>
  <si>
    <t>Bolster  8”dia  x  24” Length</t>
  </si>
  <si>
    <t>17B</t>
  </si>
  <si>
    <t>Bolster  12”dia  x  24” Length</t>
  </si>
  <si>
    <t>17C</t>
  </si>
  <si>
    <t>Bolster  15”dia  x  24” Length</t>
  </si>
  <si>
    <t>C P Chair with Standing Frame (2 in 1) We can use 2 years old child to 20 Years old That  is  Seat Height adjustable, Backrest Front &amp; Back adjustable, Footrest Height adjustable, and Activity Tray Height &amp;   Front &amp; Back adjustable. with side support, Wheel attached.</t>
  </si>
  <si>
    <t xml:space="preserve">C P Chair with Standing Frame (2 in 1) We can use 2 years old child to 20 Years old That  is  Seat Height adjustable, Backrest Front &amp; Back adjustable, Footrest Height adjustable, and Activity Tray Height &amp;   Front &amp; Back adjustable. with side support, Wheel attached  and Also Added Water Bottle Stand, Book Stand slanting adjustable&gt;  </t>
  </si>
  <si>
    <t>Multi shape peg boards</t>
  </si>
  <si>
    <t>Peg Board</t>
  </si>
  <si>
    <t>22A</t>
  </si>
  <si>
    <t>Tower Set Round Shapes</t>
  </si>
  <si>
    <t>22B</t>
  </si>
  <si>
    <t>Tower Set Square Shapes</t>
  </si>
  <si>
    <t>22C</t>
  </si>
  <si>
    <t>Tower Set Hexogen Shapes</t>
  </si>
  <si>
    <t>Counting beads</t>
  </si>
  <si>
    <t>Shaped Peg board</t>
  </si>
  <si>
    <t>Vegetable Peg board</t>
  </si>
  <si>
    <t>Home Appliance Peg board</t>
  </si>
  <si>
    <t>Quotation from Jeevan  Physiotherapy  Equipments</t>
  </si>
  <si>
    <t>97, 98, 98A</t>
  </si>
  <si>
    <t>99, 99A</t>
  </si>
  <si>
    <t>Equipment:</t>
  </si>
  <si>
    <t>SF DE – 18 Elliptical Cross Trainer Elliptical trainer features many workouts, 16 Resistance Levels of Quick Digital Resistance which can be adjustable. Console LCD Window with speed, time, distance, resistance , pulse &amp; Calories. 12kg Flywheel Weight, Transport Wheels, Comfortablr Non slip foot pedals.
Design &amp; Engineering in USA. Manufactured in Taiwan</t>
  </si>
  <si>
    <t>Cost Summary</t>
  </si>
  <si>
    <t>Total Project Cost</t>
  </si>
  <si>
    <t>USD</t>
  </si>
  <si>
    <t>Conversion 1 USD = 62 INR</t>
  </si>
  <si>
    <t>Sl.No.</t>
  </si>
  <si>
    <t>Description</t>
  </si>
  <si>
    <t>Unit</t>
  </si>
  <si>
    <t xml:space="preserve">Sub </t>
  </si>
  <si>
    <t>VAT</t>
  </si>
  <si>
    <t>Nett Price</t>
  </si>
  <si>
    <t>Price</t>
  </si>
  <si>
    <t>SUA2200UXI</t>
  </si>
  <si>
    <t>APC Smart-UPS  2200VA</t>
  </si>
  <si>
    <t>APC Smart-UPS XL 2200VA 230V ,APC Smart-UPS,1980 Watts /2200 VA,Input 230V /Output 230V, Interface Port DB-9 RS-232, SmartSlot, USB, Extended runtime model
Includes: CD with software, Smart UPS signalling RS-232 cable, USB cable, User Manual</t>
  </si>
  <si>
    <t>SMF BATTERY</t>
  </si>
  <si>
    <t>Battery pack for 60mins back up (12v 65ah *4nos) with rack &amp; interlinks</t>
  </si>
  <si>
    <t>set</t>
  </si>
  <si>
    <t xml:space="preserve">Total </t>
  </si>
  <si>
    <t>Quotation from APC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</si>
</sst>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Bookman Old Style"/>
      <family val="1"/>
    </font>
    <font>
      <b/>
      <sz val="10.5"/>
      <color indexed="8"/>
      <name val="Bookman Old Style"/>
      <family val="1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Bookman Old Style"/>
      <family val="1"/>
    </font>
    <font>
      <b/>
      <sz val="10.5"/>
      <color theme="1"/>
      <name val="Bookman Old Style"/>
      <family val="1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center"/>
    </xf>
    <xf numFmtId="169" fontId="38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42" fillId="0" borderId="0" xfId="42" applyNumberFormat="1" applyFont="1" applyAlignment="1">
      <alignment/>
    </xf>
    <xf numFmtId="169" fontId="0" fillId="0" borderId="0" xfId="42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0" fontId="22" fillId="0" borderId="12" xfId="0" applyNumberFormat="1" applyFont="1" applyBorder="1" applyAlignment="1">
      <alignment horizontal="center"/>
    </xf>
    <xf numFmtId="170" fontId="22" fillId="0" borderId="12" xfId="0" applyNumberFormat="1" applyFont="1" applyFill="1" applyBorder="1" applyAlignment="1">
      <alignment horizontal="center"/>
    </xf>
    <xf numFmtId="170" fontId="22" fillId="0" borderId="13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170" fontId="22" fillId="0" borderId="15" xfId="0" applyNumberFormat="1" applyFont="1" applyFill="1" applyBorder="1" applyAlignment="1">
      <alignment horizontal="center"/>
    </xf>
    <xf numFmtId="170" fontId="22" fillId="0" borderId="15" xfId="0" applyNumberFormat="1" applyFont="1" applyBorder="1" applyAlignment="1">
      <alignment horizontal="center"/>
    </xf>
    <xf numFmtId="170" fontId="23" fillId="0" borderId="15" xfId="0" applyNumberFormat="1" applyFont="1" applyBorder="1" applyAlignment="1">
      <alignment/>
    </xf>
    <xf numFmtId="170" fontId="23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vertical="center" wrapText="1"/>
    </xf>
    <xf numFmtId="170" fontId="0" fillId="0" borderId="18" xfId="0" applyNumberFormat="1" applyBorder="1" applyAlignment="1">
      <alignment vertical="center"/>
    </xf>
    <xf numFmtId="170" fontId="0" fillId="0" borderId="19" xfId="0" applyNumberFormat="1" applyBorder="1" applyAlignment="1">
      <alignment vertical="center"/>
    </xf>
    <xf numFmtId="0" fontId="38" fillId="0" borderId="17" xfId="0" applyFont="1" applyBorder="1" applyAlignment="1">
      <alignment/>
    </xf>
    <xf numFmtId="0" fontId="0" fillId="0" borderId="10" xfId="0" applyBorder="1" applyAlignment="1">
      <alignment vertical="center"/>
    </xf>
    <xf numFmtId="17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0" fontId="0" fillId="0" borderId="10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170" fontId="0" fillId="0" borderId="21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22" xfId="0" applyNumberFormat="1" applyBorder="1" applyAlignment="1">
      <alignment/>
    </xf>
    <xf numFmtId="0" fontId="0" fillId="33" borderId="23" xfId="0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170" fontId="0" fillId="33" borderId="25" xfId="0" applyNumberFormat="1" applyFill="1" applyBorder="1" applyAlignment="1">
      <alignment horizontal="center"/>
    </xf>
    <xf numFmtId="170" fontId="0" fillId="33" borderId="26" xfId="0" applyNumberFormat="1" applyFill="1" applyBorder="1" applyAlignment="1">
      <alignment horizontal="center"/>
    </xf>
    <xf numFmtId="170" fontId="38" fillId="33" borderId="25" xfId="0" applyNumberFormat="1" applyFont="1" applyFill="1" applyBorder="1" applyAlignment="1">
      <alignment horizontal="center"/>
    </xf>
    <xf numFmtId="170" fontId="38" fillId="33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46.00390625" style="0" customWidth="1"/>
    <col min="3" max="3" width="13.00390625" style="0" bestFit="1" customWidth="1"/>
  </cols>
  <sheetData>
    <row r="2" ht="18.75">
      <c r="B2" s="4" t="s">
        <v>93</v>
      </c>
    </row>
    <row r="3" spans="2:3" ht="15">
      <c r="B3" t="s">
        <v>11</v>
      </c>
      <c r="C3" s="17">
        <f>'Physiotharapy Equipment'!I6+'Physiotharapy Equipment'!I40</f>
        <v>198700</v>
      </c>
    </row>
    <row r="4" spans="2:3" ht="15">
      <c r="B4" t="s">
        <v>13</v>
      </c>
      <c r="C4" s="17">
        <f>UPS!G6</f>
        <v>60000</v>
      </c>
    </row>
    <row r="5" spans="2:3" ht="15">
      <c r="B5" t="s">
        <v>12</v>
      </c>
      <c r="C5" s="17">
        <f>'Training Aids'!I14</f>
        <v>9850</v>
      </c>
    </row>
    <row r="8" spans="2:4" ht="18.75">
      <c r="B8" s="4" t="s">
        <v>94</v>
      </c>
      <c r="C8" s="18">
        <f>SUM(C3:C5)</f>
        <v>268550</v>
      </c>
      <c r="D8" t="s">
        <v>16</v>
      </c>
    </row>
    <row r="10" spans="2:5" ht="18.75">
      <c r="B10" s="4" t="s">
        <v>94</v>
      </c>
      <c r="C10" s="18">
        <f>C8/62</f>
        <v>4331.451612903225</v>
      </c>
      <c r="D10" t="s">
        <v>95</v>
      </c>
      <c r="E10" t="s">
        <v>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1">
      <selection activeCell="E46" sqref="E46"/>
    </sheetView>
  </sheetViews>
  <sheetFormatPr defaultColWidth="9.140625" defaultRowHeight="15"/>
  <cols>
    <col min="4" max="4" width="10.140625" style="11" bestFit="1" customWidth="1"/>
    <col min="5" max="5" width="54.7109375" style="0" customWidth="1"/>
    <col min="6" max="6" width="15.57421875" style="0" bestFit="1" customWidth="1"/>
    <col min="7" max="7" width="9.7109375" style="0" bestFit="1" customWidth="1"/>
    <col min="8" max="8" width="7.00390625" style="0" customWidth="1"/>
    <col min="9" max="9" width="13.140625" style="0" bestFit="1" customWidth="1"/>
  </cols>
  <sheetData>
    <row r="2" ht="18.75">
      <c r="B2" s="4" t="s">
        <v>24</v>
      </c>
    </row>
    <row r="3" spans="2:9" ht="15">
      <c r="B3" s="13" t="s">
        <v>17</v>
      </c>
      <c r="C3" s="13" t="s">
        <v>18</v>
      </c>
      <c r="D3" s="14" t="s">
        <v>19</v>
      </c>
      <c r="E3" s="13" t="s">
        <v>91</v>
      </c>
      <c r="F3" s="13" t="s">
        <v>20</v>
      </c>
      <c r="G3" s="13" t="s">
        <v>21</v>
      </c>
      <c r="H3" s="13" t="s">
        <v>2</v>
      </c>
      <c r="I3" s="13" t="s">
        <v>22</v>
      </c>
    </row>
    <row r="4" spans="2:9" ht="105">
      <c r="B4" s="8">
        <v>1</v>
      </c>
      <c r="C4" s="8" t="s">
        <v>25</v>
      </c>
      <c r="D4" s="8" t="s">
        <v>23</v>
      </c>
      <c r="E4" s="10" t="s">
        <v>92</v>
      </c>
      <c r="F4" s="9">
        <v>54990</v>
      </c>
      <c r="G4" s="9">
        <v>42000</v>
      </c>
      <c r="H4" s="8">
        <v>1</v>
      </c>
      <c r="I4" s="9">
        <v>42000</v>
      </c>
    </row>
    <row r="6" spans="8:10" ht="15">
      <c r="H6" s="3" t="s">
        <v>15</v>
      </c>
      <c r="I6" s="16">
        <f>I4</f>
        <v>42000</v>
      </c>
      <c r="J6" t="s">
        <v>16</v>
      </c>
    </row>
    <row r="8" ht="18.75">
      <c r="B8" s="4" t="s">
        <v>88</v>
      </c>
    </row>
    <row r="9" spans="2:11" ht="15">
      <c r="B9" s="13" t="s">
        <v>26</v>
      </c>
      <c r="C9" s="13"/>
      <c r="D9" s="14" t="s">
        <v>28</v>
      </c>
      <c r="E9" s="13" t="s">
        <v>27</v>
      </c>
      <c r="F9" s="13"/>
      <c r="G9" s="13"/>
      <c r="H9" s="13" t="s">
        <v>2</v>
      </c>
      <c r="I9" s="13" t="s">
        <v>29</v>
      </c>
      <c r="K9" s="3" t="s">
        <v>95</v>
      </c>
    </row>
    <row r="10" spans="2:11" ht="15">
      <c r="B10" s="8" t="s">
        <v>30</v>
      </c>
      <c r="C10" s="8"/>
      <c r="D10" s="12">
        <v>44</v>
      </c>
      <c r="E10" s="10" t="s">
        <v>31</v>
      </c>
      <c r="F10" s="8"/>
      <c r="G10" s="8"/>
      <c r="H10" s="8" t="s">
        <v>32</v>
      </c>
      <c r="I10" s="8">
        <v>8850</v>
      </c>
      <c r="K10" s="17">
        <f>I10/62</f>
        <v>142.74193548387098</v>
      </c>
    </row>
    <row r="11" spans="2:11" ht="15">
      <c r="B11" s="8" t="s">
        <v>33</v>
      </c>
      <c r="C11" s="8"/>
      <c r="D11" s="12">
        <v>44</v>
      </c>
      <c r="E11" s="10" t="s">
        <v>34</v>
      </c>
      <c r="F11" s="8"/>
      <c r="G11" s="8"/>
      <c r="H11" s="8" t="s">
        <v>32</v>
      </c>
      <c r="I11" s="8">
        <v>8200</v>
      </c>
      <c r="K11" s="17">
        <f aca="true" t="shared" si="0" ref="K11:K38">I11/62</f>
        <v>132.25806451612902</v>
      </c>
    </row>
    <row r="12" spans="2:11" ht="15">
      <c r="B12" s="8">
        <v>2</v>
      </c>
      <c r="C12" s="8"/>
      <c r="D12" s="12">
        <v>78</v>
      </c>
      <c r="E12" s="10" t="s">
        <v>35</v>
      </c>
      <c r="F12" s="8"/>
      <c r="G12" s="8"/>
      <c r="H12" s="8" t="s">
        <v>32</v>
      </c>
      <c r="I12" s="8">
        <v>4650</v>
      </c>
      <c r="K12" s="17">
        <f t="shared" si="0"/>
        <v>75</v>
      </c>
    </row>
    <row r="13" spans="2:11" ht="15">
      <c r="B13" s="8">
        <v>3</v>
      </c>
      <c r="C13" s="8"/>
      <c r="D13" s="12">
        <v>6</v>
      </c>
      <c r="E13" s="10" t="s">
        <v>36</v>
      </c>
      <c r="F13" s="8"/>
      <c r="G13" s="8"/>
      <c r="H13" s="8" t="s">
        <v>32</v>
      </c>
      <c r="I13" s="8">
        <v>5250</v>
      </c>
      <c r="K13" s="17">
        <f t="shared" si="0"/>
        <v>84.6774193548387</v>
      </c>
    </row>
    <row r="14" spans="2:11" ht="30">
      <c r="B14" s="8" t="s">
        <v>37</v>
      </c>
      <c r="C14" s="8"/>
      <c r="D14" s="12">
        <v>29</v>
      </c>
      <c r="E14" s="10" t="s">
        <v>38</v>
      </c>
      <c r="F14" s="8"/>
      <c r="G14" s="8"/>
      <c r="H14" s="8" t="s">
        <v>32</v>
      </c>
      <c r="I14" s="8">
        <v>2750</v>
      </c>
      <c r="K14" s="17">
        <f t="shared" si="0"/>
        <v>44.354838709677416</v>
      </c>
    </row>
    <row r="15" spans="2:11" ht="15">
      <c r="B15" s="8" t="s">
        <v>39</v>
      </c>
      <c r="C15" s="8"/>
      <c r="D15" s="12">
        <v>30</v>
      </c>
      <c r="E15" s="10" t="s">
        <v>40</v>
      </c>
      <c r="F15" s="8"/>
      <c r="G15" s="8"/>
      <c r="H15" s="8" t="s">
        <v>32</v>
      </c>
      <c r="I15" s="8">
        <v>1650</v>
      </c>
      <c r="K15" s="17">
        <f t="shared" si="0"/>
        <v>26.612903225806452</v>
      </c>
    </row>
    <row r="16" spans="2:11" ht="15">
      <c r="B16" s="8">
        <v>5</v>
      </c>
      <c r="C16" s="8"/>
      <c r="D16" s="12">
        <v>105</v>
      </c>
      <c r="E16" s="10" t="s">
        <v>41</v>
      </c>
      <c r="F16" s="8"/>
      <c r="G16" s="8"/>
      <c r="H16" s="8" t="s">
        <v>32</v>
      </c>
      <c r="I16" s="8">
        <v>1850</v>
      </c>
      <c r="K16" s="17">
        <f t="shared" si="0"/>
        <v>29.838709677419356</v>
      </c>
    </row>
    <row r="17" spans="2:11" ht="15">
      <c r="B17" s="8">
        <v>6</v>
      </c>
      <c r="C17" s="8"/>
      <c r="D17" s="12">
        <v>119</v>
      </c>
      <c r="E17" s="10" t="s">
        <v>42</v>
      </c>
      <c r="F17" s="8"/>
      <c r="G17" s="8"/>
      <c r="H17" s="8" t="s">
        <v>32</v>
      </c>
      <c r="I17" s="8">
        <v>5400</v>
      </c>
      <c r="K17" s="17">
        <f t="shared" si="0"/>
        <v>87.09677419354838</v>
      </c>
    </row>
    <row r="18" spans="2:11" ht="15">
      <c r="B18" s="8">
        <v>7</v>
      </c>
      <c r="C18" s="8"/>
      <c r="D18" s="12">
        <v>121</v>
      </c>
      <c r="E18" s="10" t="s">
        <v>43</v>
      </c>
      <c r="F18" s="8"/>
      <c r="G18" s="8"/>
      <c r="H18" s="8" t="s">
        <v>32</v>
      </c>
      <c r="I18" s="8">
        <v>2350</v>
      </c>
      <c r="K18" s="17">
        <f t="shared" si="0"/>
        <v>37.903225806451616</v>
      </c>
    </row>
    <row r="19" spans="2:11" ht="15">
      <c r="B19" s="8" t="s">
        <v>44</v>
      </c>
      <c r="C19" s="8"/>
      <c r="D19" s="12">
        <v>73</v>
      </c>
      <c r="E19" s="10" t="s">
        <v>45</v>
      </c>
      <c r="F19" s="8"/>
      <c r="G19" s="8"/>
      <c r="H19" s="8" t="s">
        <v>32</v>
      </c>
      <c r="I19" s="8">
        <v>1350</v>
      </c>
      <c r="K19" s="17">
        <f t="shared" si="0"/>
        <v>21.774193548387096</v>
      </c>
    </row>
    <row r="20" spans="2:11" ht="15">
      <c r="B20" s="8" t="s">
        <v>46</v>
      </c>
      <c r="C20" s="8"/>
      <c r="D20" s="12">
        <v>73</v>
      </c>
      <c r="E20" s="10" t="s">
        <v>47</v>
      </c>
      <c r="F20" s="8"/>
      <c r="G20" s="8"/>
      <c r="H20" s="8" t="s">
        <v>32</v>
      </c>
      <c r="I20" s="8">
        <v>1450</v>
      </c>
      <c r="K20" s="17">
        <f t="shared" si="0"/>
        <v>23.387096774193548</v>
      </c>
    </row>
    <row r="21" spans="2:11" ht="15">
      <c r="B21" s="8" t="s">
        <v>48</v>
      </c>
      <c r="C21" s="8"/>
      <c r="D21" s="12">
        <v>73</v>
      </c>
      <c r="E21" s="10" t="s">
        <v>49</v>
      </c>
      <c r="F21" s="8"/>
      <c r="G21" s="8"/>
      <c r="H21" s="8" t="s">
        <v>32</v>
      </c>
      <c r="I21" s="8">
        <v>1550</v>
      </c>
      <c r="K21" s="17">
        <f t="shared" si="0"/>
        <v>25</v>
      </c>
    </row>
    <row r="22" spans="2:11" ht="30">
      <c r="B22" s="8" t="s">
        <v>50</v>
      </c>
      <c r="C22" s="8"/>
      <c r="D22" s="12">
        <v>49</v>
      </c>
      <c r="E22" s="10" t="s">
        <v>51</v>
      </c>
      <c r="F22" s="8"/>
      <c r="G22" s="8"/>
      <c r="H22" s="8" t="s">
        <v>32</v>
      </c>
      <c r="I22" s="8">
        <v>14200</v>
      </c>
      <c r="K22" s="17">
        <f t="shared" si="0"/>
        <v>229.03225806451613</v>
      </c>
    </row>
    <row r="23" spans="2:11" ht="30">
      <c r="B23" s="8" t="s">
        <v>52</v>
      </c>
      <c r="C23" s="8"/>
      <c r="D23" s="12">
        <v>50</v>
      </c>
      <c r="E23" s="10" t="s">
        <v>53</v>
      </c>
      <c r="F23" s="8"/>
      <c r="G23" s="8"/>
      <c r="H23" s="8" t="s">
        <v>32</v>
      </c>
      <c r="I23" s="8">
        <v>15500</v>
      </c>
      <c r="K23" s="17">
        <f t="shared" si="0"/>
        <v>250</v>
      </c>
    </row>
    <row r="24" spans="2:11" ht="30">
      <c r="B24" s="8" t="s">
        <v>54</v>
      </c>
      <c r="C24" s="8"/>
      <c r="D24" s="12">
        <v>51</v>
      </c>
      <c r="E24" s="10" t="s">
        <v>55</v>
      </c>
      <c r="F24" s="8"/>
      <c r="G24" s="8"/>
      <c r="H24" s="8" t="s">
        <v>32</v>
      </c>
      <c r="I24" s="8">
        <v>15000</v>
      </c>
      <c r="K24" s="17">
        <f t="shared" si="0"/>
        <v>241.93548387096774</v>
      </c>
    </row>
    <row r="25" spans="2:11" ht="30">
      <c r="B25" s="8" t="s">
        <v>56</v>
      </c>
      <c r="C25" s="8"/>
      <c r="D25" s="12">
        <v>52</v>
      </c>
      <c r="E25" s="10" t="s">
        <v>57</v>
      </c>
      <c r="F25" s="8"/>
      <c r="G25" s="8"/>
      <c r="H25" s="8" t="s">
        <v>32</v>
      </c>
      <c r="I25" s="8">
        <v>16500</v>
      </c>
      <c r="K25" s="17">
        <f t="shared" si="0"/>
        <v>266.1290322580645</v>
      </c>
    </row>
    <row r="26" spans="2:11" ht="15">
      <c r="B26" s="8">
        <v>10</v>
      </c>
      <c r="C26" s="8"/>
      <c r="D26" s="12">
        <v>56</v>
      </c>
      <c r="E26" s="10" t="s">
        <v>58</v>
      </c>
      <c r="F26" s="8"/>
      <c r="G26" s="8"/>
      <c r="H26" s="8" t="s">
        <v>32</v>
      </c>
      <c r="I26" s="8">
        <v>6100</v>
      </c>
      <c r="K26" s="17">
        <f t="shared" si="0"/>
        <v>98.38709677419355</v>
      </c>
    </row>
    <row r="27" spans="2:11" ht="15">
      <c r="B27" s="8">
        <v>11</v>
      </c>
      <c r="C27" s="8"/>
      <c r="D27" s="12">
        <v>57</v>
      </c>
      <c r="E27" s="10" t="s">
        <v>59</v>
      </c>
      <c r="F27" s="8"/>
      <c r="G27" s="8"/>
      <c r="H27" s="8" t="s">
        <v>32</v>
      </c>
      <c r="I27" s="8">
        <v>900</v>
      </c>
      <c r="K27" s="17">
        <f t="shared" si="0"/>
        <v>14.516129032258064</v>
      </c>
    </row>
    <row r="28" spans="2:11" ht="15">
      <c r="B28" s="8">
        <v>12</v>
      </c>
      <c r="C28" s="8"/>
      <c r="D28" s="12">
        <v>61</v>
      </c>
      <c r="E28" s="10" t="s">
        <v>60</v>
      </c>
      <c r="F28" s="8"/>
      <c r="G28" s="8"/>
      <c r="H28" s="8" t="s">
        <v>32</v>
      </c>
      <c r="I28" s="8">
        <v>1950</v>
      </c>
      <c r="K28" s="17">
        <f t="shared" si="0"/>
        <v>31.451612903225808</v>
      </c>
    </row>
    <row r="29" spans="2:11" ht="15">
      <c r="B29" s="8">
        <v>13</v>
      </c>
      <c r="C29" s="8"/>
      <c r="D29" s="12">
        <v>79</v>
      </c>
      <c r="E29" s="10" t="s">
        <v>61</v>
      </c>
      <c r="F29" s="8"/>
      <c r="G29" s="8"/>
      <c r="H29" s="8" t="s">
        <v>32</v>
      </c>
      <c r="I29" s="8">
        <v>2250</v>
      </c>
      <c r="K29" s="17">
        <f t="shared" si="0"/>
        <v>36.29032258064516</v>
      </c>
    </row>
    <row r="30" spans="2:11" ht="15">
      <c r="B30" s="8" t="s">
        <v>62</v>
      </c>
      <c r="C30" s="8"/>
      <c r="D30" s="12">
        <v>95</v>
      </c>
      <c r="E30" s="10" t="s">
        <v>63</v>
      </c>
      <c r="F30" s="8"/>
      <c r="G30" s="8"/>
      <c r="H30" s="8" t="s">
        <v>32</v>
      </c>
      <c r="I30" s="8">
        <v>850</v>
      </c>
      <c r="K30" s="17">
        <f t="shared" si="0"/>
        <v>13.709677419354838</v>
      </c>
    </row>
    <row r="31" spans="2:11" ht="15">
      <c r="B31" s="8" t="s">
        <v>64</v>
      </c>
      <c r="C31" s="8"/>
      <c r="D31" s="12">
        <v>95</v>
      </c>
      <c r="E31" s="10" t="s">
        <v>65</v>
      </c>
      <c r="F31" s="8"/>
      <c r="G31" s="8"/>
      <c r="H31" s="8" t="s">
        <v>32</v>
      </c>
      <c r="I31" s="8">
        <v>1750</v>
      </c>
      <c r="K31" s="17">
        <f t="shared" si="0"/>
        <v>28.225806451612904</v>
      </c>
    </row>
    <row r="32" spans="2:11" ht="15">
      <c r="B32" s="8">
        <v>15</v>
      </c>
      <c r="C32" s="8"/>
      <c r="D32" s="12">
        <v>96</v>
      </c>
      <c r="E32" s="10" t="s">
        <v>66</v>
      </c>
      <c r="F32" s="8"/>
      <c r="G32" s="8"/>
      <c r="H32" s="8" t="s">
        <v>32</v>
      </c>
      <c r="I32" s="8">
        <v>1200</v>
      </c>
      <c r="K32" s="17">
        <f t="shared" si="0"/>
        <v>19.35483870967742</v>
      </c>
    </row>
    <row r="33" spans="2:11" ht="15">
      <c r="B33" s="8">
        <v>16</v>
      </c>
      <c r="C33" s="8"/>
      <c r="D33" s="12">
        <v>28</v>
      </c>
      <c r="E33" s="10" t="s">
        <v>67</v>
      </c>
      <c r="F33" s="8"/>
      <c r="G33" s="8"/>
      <c r="H33" s="8" t="s">
        <v>32</v>
      </c>
      <c r="I33" s="8">
        <v>7200</v>
      </c>
      <c r="K33" s="17">
        <f t="shared" si="0"/>
        <v>116.12903225806451</v>
      </c>
    </row>
    <row r="34" spans="2:11" ht="15">
      <c r="B34" s="8" t="s">
        <v>68</v>
      </c>
      <c r="C34" s="8"/>
      <c r="D34" s="12">
        <v>113</v>
      </c>
      <c r="E34" s="10" t="s">
        <v>69</v>
      </c>
      <c r="F34" s="8"/>
      <c r="G34" s="8"/>
      <c r="H34" s="8" t="s">
        <v>32</v>
      </c>
      <c r="I34" s="8">
        <v>1950</v>
      </c>
      <c r="K34" s="17">
        <f t="shared" si="0"/>
        <v>31.451612903225808</v>
      </c>
    </row>
    <row r="35" spans="2:11" ht="15">
      <c r="B35" s="8" t="s">
        <v>70</v>
      </c>
      <c r="C35" s="8"/>
      <c r="D35" s="12">
        <v>113</v>
      </c>
      <c r="E35" s="10" t="s">
        <v>71</v>
      </c>
      <c r="F35" s="8"/>
      <c r="G35" s="8"/>
      <c r="H35" s="8" t="s">
        <v>32</v>
      </c>
      <c r="I35" s="8">
        <v>2150</v>
      </c>
      <c r="K35" s="17">
        <f t="shared" si="0"/>
        <v>34.67741935483871</v>
      </c>
    </row>
    <row r="36" spans="2:11" ht="15">
      <c r="B36" s="8" t="s">
        <v>72</v>
      </c>
      <c r="C36" s="8"/>
      <c r="D36" s="12">
        <v>113</v>
      </c>
      <c r="E36" s="10" t="s">
        <v>73</v>
      </c>
      <c r="F36" s="8"/>
      <c r="G36" s="8"/>
      <c r="H36" s="8" t="s">
        <v>32</v>
      </c>
      <c r="I36" s="8">
        <v>2650</v>
      </c>
      <c r="K36" s="17">
        <f t="shared" si="0"/>
        <v>42.74193548387097</v>
      </c>
    </row>
    <row r="37" spans="2:11" ht="75">
      <c r="B37" s="8">
        <v>18</v>
      </c>
      <c r="C37" s="8"/>
      <c r="D37" s="12" t="s">
        <v>89</v>
      </c>
      <c r="E37" s="10" t="s">
        <v>74</v>
      </c>
      <c r="F37" s="8"/>
      <c r="G37" s="8"/>
      <c r="H37" s="8" t="s">
        <v>32</v>
      </c>
      <c r="I37" s="8">
        <v>10500</v>
      </c>
      <c r="K37" s="17">
        <f t="shared" si="0"/>
        <v>169.3548387096774</v>
      </c>
    </row>
    <row r="38" spans="2:11" ht="90">
      <c r="B38" s="8">
        <v>19</v>
      </c>
      <c r="C38" s="8"/>
      <c r="D38" s="12" t="s">
        <v>90</v>
      </c>
      <c r="E38" s="10" t="s">
        <v>75</v>
      </c>
      <c r="F38" s="8"/>
      <c r="G38" s="8"/>
      <c r="H38" s="8" t="s">
        <v>32</v>
      </c>
      <c r="I38" s="8">
        <v>10750</v>
      </c>
      <c r="K38" s="17">
        <f t="shared" si="0"/>
        <v>173.38709677419354</v>
      </c>
    </row>
    <row r="40" spans="8:10" ht="15">
      <c r="H40" s="15" t="s">
        <v>15</v>
      </c>
      <c r="I40" s="16">
        <f>SUM(I10:I38)</f>
        <v>156700</v>
      </c>
      <c r="J40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6.8515625" style="0" bestFit="1" customWidth="1"/>
    <col min="3" max="3" width="55.140625" style="0" bestFit="1" customWidth="1"/>
    <col min="4" max="4" width="4.7109375" style="0" bestFit="1" customWidth="1"/>
    <col min="5" max="5" width="19.57421875" style="0" bestFit="1" customWidth="1"/>
    <col min="6" max="6" width="28.57421875" style="0" bestFit="1" customWidth="1"/>
    <col min="7" max="7" width="8.421875" style="0" bestFit="1" customWidth="1"/>
    <col min="8" max="8" width="12.7109375" style="0" bestFit="1" customWidth="1"/>
  </cols>
  <sheetData>
    <row r="2" ht="18.75">
      <c r="B2" s="4" t="s">
        <v>14</v>
      </c>
    </row>
    <row r="3" spans="2:8" ht="15.75">
      <c r="B3" s="1" t="s">
        <v>0</v>
      </c>
      <c r="C3" s="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ht="37.5" customHeight="1">
      <c r="B4" s="1">
        <v>1</v>
      </c>
      <c r="C4" s="2" t="s">
        <v>7</v>
      </c>
      <c r="D4" s="5">
        <v>2</v>
      </c>
      <c r="E4" s="5">
        <v>17000</v>
      </c>
      <c r="F4" s="5">
        <v>2500</v>
      </c>
      <c r="G4" s="5">
        <v>29000</v>
      </c>
      <c r="H4" s="5" t="s">
        <v>8</v>
      </c>
    </row>
    <row r="5" spans="2:8" ht="37.5" customHeight="1">
      <c r="B5" s="1">
        <v>2</v>
      </c>
      <c r="C5" s="2" t="s">
        <v>9</v>
      </c>
      <c r="D5" s="5">
        <v>2</v>
      </c>
      <c r="E5" s="5">
        <v>18000</v>
      </c>
      <c r="F5" s="5">
        <v>2500</v>
      </c>
      <c r="G5" s="5">
        <v>31000</v>
      </c>
      <c r="H5" s="5" t="s">
        <v>10</v>
      </c>
    </row>
    <row r="6" spans="6:8" ht="18.75">
      <c r="F6" s="6" t="s">
        <v>15</v>
      </c>
      <c r="G6" s="7">
        <f>G4+G5</f>
        <v>60000</v>
      </c>
      <c r="H6" t="s">
        <v>16</v>
      </c>
    </row>
    <row r="9" ht="19.5" thickBot="1">
      <c r="B9" s="4" t="s">
        <v>111</v>
      </c>
    </row>
    <row r="10" spans="2:8" ht="15">
      <c r="B10" s="21" t="s">
        <v>97</v>
      </c>
      <c r="C10" s="22" t="s">
        <v>98</v>
      </c>
      <c r="D10" s="22" t="s">
        <v>2</v>
      </c>
      <c r="E10" s="23" t="s">
        <v>99</v>
      </c>
      <c r="F10" s="23" t="s">
        <v>100</v>
      </c>
      <c r="G10" s="24" t="s">
        <v>101</v>
      </c>
      <c r="H10" s="25" t="s">
        <v>102</v>
      </c>
    </row>
    <row r="11" spans="2:8" ht="15.75" thickBot="1">
      <c r="B11" s="26"/>
      <c r="C11" s="27"/>
      <c r="D11" s="28"/>
      <c r="E11" s="29" t="s">
        <v>103</v>
      </c>
      <c r="F11" s="30" t="s">
        <v>15</v>
      </c>
      <c r="G11" s="31"/>
      <c r="H11" s="32"/>
    </row>
    <row r="12" spans="2:8" ht="15">
      <c r="B12" s="33" t="s">
        <v>104</v>
      </c>
      <c r="C12" s="34" t="s">
        <v>105</v>
      </c>
      <c r="D12" s="35"/>
      <c r="E12" s="35"/>
      <c r="F12" s="35"/>
      <c r="G12" s="35"/>
      <c r="H12" s="35"/>
    </row>
    <row r="13" spans="2:8" ht="75">
      <c r="B13" s="35"/>
      <c r="C13" s="36" t="s">
        <v>106</v>
      </c>
      <c r="D13" s="37">
        <v>1</v>
      </c>
      <c r="E13" s="38">
        <v>25300</v>
      </c>
      <c r="F13" s="38">
        <f>E13*D13</f>
        <v>25300</v>
      </c>
      <c r="G13" s="38">
        <f>F13*5.5%</f>
        <v>1391.5</v>
      </c>
      <c r="H13" s="39">
        <f>G13+F13</f>
        <v>26691.5</v>
      </c>
    </row>
    <row r="14" spans="2:8" ht="15">
      <c r="B14" s="40" t="s">
        <v>107</v>
      </c>
      <c r="C14" s="35" t="s">
        <v>108</v>
      </c>
      <c r="D14" s="41">
        <v>1</v>
      </c>
      <c r="E14" s="42">
        <v>22080</v>
      </c>
      <c r="F14" s="42">
        <f>E14*D14</f>
        <v>22080</v>
      </c>
      <c r="G14" s="42">
        <f>F14*14.5%</f>
        <v>3201.6</v>
      </c>
      <c r="H14" s="42">
        <f>G14+F14</f>
        <v>25281.6</v>
      </c>
    </row>
    <row r="15" spans="2:8" ht="15">
      <c r="B15" s="40"/>
      <c r="C15" s="35"/>
      <c r="D15" s="43" t="s">
        <v>109</v>
      </c>
      <c r="E15" s="44"/>
      <c r="F15" s="44"/>
      <c r="G15" s="44"/>
      <c r="H15" s="45"/>
    </row>
    <row r="16" spans="2:8" ht="15.75" thickBot="1">
      <c r="B16" s="46"/>
      <c r="C16" s="35"/>
      <c r="D16" s="47"/>
      <c r="E16" s="48"/>
      <c r="F16" s="48"/>
      <c r="G16" s="49"/>
      <c r="H16" s="50"/>
    </row>
    <row r="17" spans="2:8" ht="15.75" thickBot="1">
      <c r="B17" s="51"/>
      <c r="C17" s="52" t="s">
        <v>110</v>
      </c>
      <c r="D17" s="53"/>
      <c r="E17" s="54"/>
      <c r="F17" s="55"/>
      <c r="G17" s="56" t="s">
        <v>15</v>
      </c>
      <c r="H17" s="57">
        <f>SUM(H13:H16)</f>
        <v>51973.1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4"/>
  <sheetViews>
    <sheetView zoomScalePageLayoutView="0" workbookViewId="0" topLeftCell="A1">
      <selection activeCell="K4" sqref="K4:K12"/>
    </sheetView>
  </sheetViews>
  <sheetFormatPr defaultColWidth="9.140625" defaultRowHeight="15"/>
  <cols>
    <col min="5" max="5" width="81.7109375" style="0" customWidth="1"/>
    <col min="9" max="9" width="9.57421875" style="0" bestFit="1" customWidth="1"/>
  </cols>
  <sheetData>
    <row r="2" ht="18.75">
      <c r="B2" s="4" t="s">
        <v>88</v>
      </c>
    </row>
    <row r="3" spans="2:11" ht="15">
      <c r="B3" s="13" t="s">
        <v>26</v>
      </c>
      <c r="C3" s="13"/>
      <c r="D3" s="14" t="s">
        <v>28</v>
      </c>
      <c r="E3" s="13" t="s">
        <v>27</v>
      </c>
      <c r="F3" s="13"/>
      <c r="G3" s="13"/>
      <c r="H3" s="13" t="s">
        <v>2</v>
      </c>
      <c r="I3" s="13" t="s">
        <v>29</v>
      </c>
      <c r="K3" s="20" t="s">
        <v>95</v>
      </c>
    </row>
    <row r="4" spans="2:11" ht="15">
      <c r="B4" s="8">
        <v>20</v>
      </c>
      <c r="C4" s="8"/>
      <c r="D4" s="12">
        <v>125</v>
      </c>
      <c r="E4" s="10" t="s">
        <v>76</v>
      </c>
      <c r="F4" s="8"/>
      <c r="G4" s="8"/>
      <c r="H4" s="8" t="s">
        <v>32</v>
      </c>
      <c r="I4" s="8">
        <v>1100</v>
      </c>
      <c r="K4" s="19">
        <f>I4/62</f>
        <v>17.741935483870968</v>
      </c>
    </row>
    <row r="5" spans="2:11" ht="15">
      <c r="B5" s="8">
        <v>21</v>
      </c>
      <c r="C5" s="8"/>
      <c r="D5" s="12">
        <v>122</v>
      </c>
      <c r="E5" s="10" t="s">
        <v>77</v>
      </c>
      <c r="F5" s="8"/>
      <c r="G5" s="8"/>
      <c r="H5" s="8" t="s">
        <v>32</v>
      </c>
      <c r="I5" s="8">
        <v>1000</v>
      </c>
      <c r="K5" s="19">
        <f aca="true" t="shared" si="0" ref="K5:K12">I5/62</f>
        <v>16.129032258064516</v>
      </c>
    </row>
    <row r="6" spans="2:11" ht="15">
      <c r="B6" s="8" t="s">
        <v>78</v>
      </c>
      <c r="C6" s="8"/>
      <c r="D6" s="12">
        <v>136</v>
      </c>
      <c r="E6" s="10" t="s">
        <v>79</v>
      </c>
      <c r="F6" s="8"/>
      <c r="G6" s="8"/>
      <c r="H6" s="8" t="s">
        <v>32</v>
      </c>
      <c r="I6" s="8">
        <v>950</v>
      </c>
      <c r="K6" s="19">
        <f t="shared" si="0"/>
        <v>15.32258064516129</v>
      </c>
    </row>
    <row r="7" spans="2:11" ht="15">
      <c r="B7" s="8" t="s">
        <v>80</v>
      </c>
      <c r="C7" s="8"/>
      <c r="D7" s="12">
        <v>137</v>
      </c>
      <c r="E7" s="10" t="s">
        <v>81</v>
      </c>
      <c r="F7" s="8"/>
      <c r="G7" s="8"/>
      <c r="H7" s="8" t="s">
        <v>32</v>
      </c>
      <c r="I7" s="8">
        <v>950</v>
      </c>
      <c r="K7" s="19">
        <f t="shared" si="0"/>
        <v>15.32258064516129</v>
      </c>
    </row>
    <row r="8" spans="2:11" ht="15">
      <c r="B8" s="8" t="s">
        <v>82</v>
      </c>
      <c r="C8" s="8"/>
      <c r="D8" s="12">
        <v>138</v>
      </c>
      <c r="E8" s="10" t="s">
        <v>83</v>
      </c>
      <c r="F8" s="8"/>
      <c r="G8" s="8"/>
      <c r="H8" s="8" t="s">
        <v>32</v>
      </c>
      <c r="I8" s="8">
        <v>1050</v>
      </c>
      <c r="K8" s="19">
        <f t="shared" si="0"/>
        <v>16.93548387096774</v>
      </c>
    </row>
    <row r="9" spans="2:11" ht="15">
      <c r="B9" s="8">
        <v>23</v>
      </c>
      <c r="C9" s="8"/>
      <c r="D9" s="12">
        <v>139</v>
      </c>
      <c r="E9" s="10" t="s">
        <v>84</v>
      </c>
      <c r="F9" s="8"/>
      <c r="G9" s="8"/>
      <c r="H9" s="8" t="s">
        <v>32</v>
      </c>
      <c r="I9" s="8">
        <v>1850</v>
      </c>
      <c r="K9" s="19">
        <f t="shared" si="0"/>
        <v>29.838709677419356</v>
      </c>
    </row>
    <row r="10" spans="2:11" ht="15">
      <c r="B10" s="8">
        <v>24</v>
      </c>
      <c r="C10" s="8"/>
      <c r="D10" s="12">
        <v>126</v>
      </c>
      <c r="E10" s="10" t="s">
        <v>85</v>
      </c>
      <c r="F10" s="8"/>
      <c r="G10" s="8"/>
      <c r="H10" s="8" t="s">
        <v>32</v>
      </c>
      <c r="I10" s="8">
        <v>950</v>
      </c>
      <c r="K10" s="19">
        <f t="shared" si="0"/>
        <v>15.32258064516129</v>
      </c>
    </row>
    <row r="11" spans="2:11" ht="15">
      <c r="B11" s="8">
        <v>25</v>
      </c>
      <c r="C11" s="8"/>
      <c r="D11" s="12">
        <v>130</v>
      </c>
      <c r="E11" s="10" t="s">
        <v>86</v>
      </c>
      <c r="F11" s="8"/>
      <c r="G11" s="8"/>
      <c r="H11" s="8" t="s">
        <v>32</v>
      </c>
      <c r="I11" s="8">
        <v>950</v>
      </c>
      <c r="K11" s="19">
        <f t="shared" si="0"/>
        <v>15.32258064516129</v>
      </c>
    </row>
    <row r="12" spans="2:11" ht="15">
      <c r="B12" s="8">
        <v>26</v>
      </c>
      <c r="C12" s="8"/>
      <c r="D12" s="12"/>
      <c r="E12" s="10" t="s">
        <v>87</v>
      </c>
      <c r="F12" s="8"/>
      <c r="G12" s="8"/>
      <c r="H12" s="8" t="s">
        <v>32</v>
      </c>
      <c r="I12" s="8">
        <v>1050</v>
      </c>
      <c r="K12" s="19">
        <f t="shared" si="0"/>
        <v>16.93548387096774</v>
      </c>
    </row>
    <row r="14" spans="8:10" ht="15">
      <c r="H14" s="15" t="s">
        <v>15</v>
      </c>
      <c r="I14" s="16">
        <f>SUM(I4:I12)</f>
        <v>9850</v>
      </c>
      <c r="J14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Ajit Bhimesh</dc:creator>
  <cp:keywords>No Restrictions</cp:keywords>
  <dc:description/>
  <cp:lastModifiedBy>Ajit Bhimesh</cp:lastModifiedBy>
  <dcterms:created xsi:type="dcterms:W3CDTF">2014-02-18T06:35:29Z</dcterms:created>
  <dcterms:modified xsi:type="dcterms:W3CDTF">2014-02-24T10:56:09Z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030a1915-3fab-4423-95ce-b0d51aa0576b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