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440" windowHeight="9840" tabRatio="352" activeTab="0"/>
  </bookViews>
  <sheets>
    <sheet name="buget-cost_unitar" sheetId="1" r:id="rId1"/>
  </sheets>
  <definedNames>
    <definedName name="_xlnm.Print_Area" localSheetId="0">'buget-cost_unitar'!$A$1:$O$148</definedName>
  </definedNames>
  <calcPr fullCalcOnLoad="1"/>
</workbook>
</file>

<file path=xl/sharedStrings.xml><?xml version="1.0" encoding="utf-8"?>
<sst xmlns="http://schemas.openxmlformats.org/spreadsheetml/2006/main" count="175" uniqueCount="149">
  <si>
    <t>Total - an 1</t>
  </si>
  <si>
    <t>-</t>
  </si>
  <si>
    <t>Management</t>
  </si>
  <si>
    <t>ADS</t>
  </si>
  <si>
    <t>Roll up</t>
  </si>
  <si>
    <t>Bloc notes, min 40-50 pag, A6, color</t>
  </si>
  <si>
    <t>TOTAL 6.1</t>
  </si>
  <si>
    <t>TOTAL 6.2</t>
  </si>
  <si>
    <t>TOTAL 6.3</t>
  </si>
  <si>
    <t>TOTAL 6.4</t>
  </si>
  <si>
    <t xml:space="preserve">Budget </t>
  </si>
  <si>
    <t>First 6 months</t>
  </si>
  <si>
    <t>Activity 1 -Management</t>
  </si>
  <si>
    <t>Activity 2 - Support activities</t>
  </si>
  <si>
    <t>Activity 3 - Publicity</t>
  </si>
  <si>
    <t>Activity 5 - Parent counseling</t>
  </si>
  <si>
    <t>Activity 6 - Learning adults to read and write</t>
  </si>
  <si>
    <t>Activity 7 - Adventure camps for children</t>
  </si>
  <si>
    <t>Activity 9 - education for health</t>
  </si>
  <si>
    <t>Activitatea 8 - Workshops for children: forum theatre, learning children to write and read, motivational workshops</t>
  </si>
  <si>
    <t>Activity 4 - Workshops for teachers</t>
  </si>
  <si>
    <t>1. Human Resources</t>
  </si>
  <si>
    <t>2. Participants (if neccesary to give direct money to participants)</t>
  </si>
  <si>
    <t>3. Other costs</t>
  </si>
  <si>
    <t>3.1. Implementing the project</t>
  </si>
  <si>
    <t>3.1.1. Software and licenses</t>
  </si>
  <si>
    <t>Antivirus</t>
  </si>
  <si>
    <t>Text Editor</t>
  </si>
  <si>
    <t>Education Software</t>
  </si>
  <si>
    <t>3.1.2 Supplies</t>
  </si>
  <si>
    <t>Supplies for teachers</t>
  </si>
  <si>
    <t>Supplies for learning adults to read and write</t>
  </si>
  <si>
    <t>Supplies for learning children to read and write</t>
  </si>
  <si>
    <t>Supplies for parent counseling activities</t>
  </si>
  <si>
    <t>Educational materials (sets)</t>
  </si>
  <si>
    <t>Food for adults that learn to read and write</t>
  </si>
  <si>
    <t>Creating and publishing a guide for implementing the forum theatre method in preventing discrimination among children</t>
  </si>
  <si>
    <t>Supplies for children to go to school</t>
  </si>
  <si>
    <t>Total amonts</t>
  </si>
  <si>
    <t>1.1 Salaries</t>
  </si>
  <si>
    <t>1.1.1. Project manager, 4h/zi, 5-10 years experince</t>
  </si>
  <si>
    <t>1.1.2. Asistent manager and target group expert, 2h/zi, 3-7 years experince</t>
  </si>
  <si>
    <t>Total amonts for project management</t>
  </si>
  <si>
    <t xml:space="preserve"> 1.1.4 Public Relations coordinator, 4h/zi,&lt;5 years experience</t>
  </si>
  <si>
    <t>1.1.3. Financial Manager, 3h/zi, 3-7 years experience</t>
  </si>
  <si>
    <t>1.1.5 Workshop Organizer, 4h/zi, &lt;5 years experience</t>
  </si>
  <si>
    <t xml:space="preserve"> 1.1.6 Guidance counselor,  &lt;5 years experience</t>
  </si>
  <si>
    <t>1.1.7 Teacher for learning adults and children to write and read</t>
  </si>
  <si>
    <t>1.1.8 Coordinator for non formal activities for children, 4h/zi, &lt;5 years experience</t>
  </si>
  <si>
    <t>Montly amount</t>
  </si>
  <si>
    <t>Months</t>
  </si>
  <si>
    <t>Amount per hour</t>
  </si>
  <si>
    <t>Hours</t>
  </si>
  <si>
    <t>Total amount</t>
  </si>
  <si>
    <t>Total amonts for experts</t>
  </si>
  <si>
    <t>Gasoline</t>
  </si>
  <si>
    <t>1.10. Transportation expencies</t>
  </si>
  <si>
    <t>Total transportation</t>
  </si>
  <si>
    <t>TRANSPORTATION</t>
  </si>
  <si>
    <t>Total human resources</t>
  </si>
  <si>
    <t>Number of peolple</t>
  </si>
  <si>
    <t>Number of trips</t>
  </si>
  <si>
    <t>Number of items</t>
  </si>
  <si>
    <t>Cost per unit</t>
  </si>
  <si>
    <t>3.1.3 Other costs</t>
  </si>
  <si>
    <t>3.2. Taxes</t>
  </si>
  <si>
    <t>Total Taxes</t>
  </si>
  <si>
    <t>3.3. Equipment and furniture</t>
  </si>
  <si>
    <t>3.3.1 Equiment</t>
  </si>
  <si>
    <t>Laptops</t>
  </si>
  <si>
    <t>Laptop Cases</t>
  </si>
  <si>
    <t>Wireless Mouse</t>
  </si>
  <si>
    <t>Videoprojector</t>
  </si>
  <si>
    <t>External HDD, 4TB</t>
  </si>
  <si>
    <t>USB Memory stick, 128 GB</t>
  </si>
  <si>
    <t>Full accesorised Smart Board</t>
  </si>
  <si>
    <t>Activities for children</t>
  </si>
  <si>
    <t>Camera dslr</t>
  </si>
  <si>
    <t>Videoprojector lessons for associated schools in rural area</t>
  </si>
  <si>
    <t>Video-Camera</t>
  </si>
  <si>
    <t>3.3.2. Furniture</t>
  </si>
  <si>
    <t>Desk</t>
  </si>
  <si>
    <t>Chairs</t>
  </si>
  <si>
    <t>Conference table</t>
  </si>
  <si>
    <t>Filling cabinet</t>
  </si>
  <si>
    <t>Furniture for learning areas</t>
  </si>
  <si>
    <t>Desks</t>
  </si>
  <si>
    <t>Magnetic Whiteboard</t>
  </si>
  <si>
    <t>Furniture for storing educational materials</t>
  </si>
  <si>
    <t>Bookcase</t>
  </si>
  <si>
    <t>Hanger</t>
  </si>
  <si>
    <t>Carpet</t>
  </si>
  <si>
    <t>3.4 Externalised services</t>
  </si>
  <si>
    <t>Events</t>
  </si>
  <si>
    <t>3.4.1 Accounting expertise services</t>
  </si>
  <si>
    <t>3.4.2 Financial audit</t>
  </si>
  <si>
    <t>3.4.3 Services for organinsing events - press conferences</t>
  </si>
  <si>
    <t>Services for organising workshops for children</t>
  </si>
  <si>
    <t>Services for organising adventure summer camps for children</t>
  </si>
  <si>
    <t>Services for organising disemination conferences</t>
  </si>
  <si>
    <t>3.4.4 Juridical Assistance</t>
  </si>
  <si>
    <t>3.4.5. Workshops for teachers</t>
  </si>
  <si>
    <t>3.4.6 Web page</t>
  </si>
  <si>
    <t>3.4.7 Handouts for teacher trainings</t>
  </si>
  <si>
    <t>3.4.8 Services for organising forum theatre workshops</t>
  </si>
  <si>
    <t>3.4.9 Services for organising workshop on health education</t>
  </si>
  <si>
    <t>Total amount fot external services</t>
  </si>
  <si>
    <t xml:space="preserve"> 3.5. Rents</t>
  </si>
  <si>
    <t>Car for travels in rural communities</t>
  </si>
  <si>
    <t>Rent for the regional education center</t>
  </si>
  <si>
    <t>Total amounts for rents</t>
  </si>
  <si>
    <t>3.6. Promotion expenses</t>
  </si>
  <si>
    <t>3.6.1 Materials</t>
  </si>
  <si>
    <t>Motivational guide for children, 40-50 pag, A6, color</t>
  </si>
  <si>
    <t>Film for prezenting the project, 20 minute, HDV</t>
  </si>
  <si>
    <t>Banners</t>
  </si>
  <si>
    <t>Pens</t>
  </si>
  <si>
    <t>Mesh</t>
  </si>
  <si>
    <t>Posters A3, color</t>
  </si>
  <si>
    <t>Flyers color</t>
  </si>
  <si>
    <t>Maps</t>
  </si>
  <si>
    <t>Stikers for equipments</t>
  </si>
  <si>
    <t>Backpacks</t>
  </si>
  <si>
    <t>Audio spot</t>
  </si>
  <si>
    <t xml:space="preserve">Video spot </t>
  </si>
  <si>
    <t>3.6.2 Renting publicity space</t>
  </si>
  <si>
    <t>Renting outdoor publicity</t>
  </si>
  <si>
    <t>3.6.3 Promoting to media</t>
  </si>
  <si>
    <t>Renting publicity psace on TV and radio for STOP Illiteracion campaign</t>
  </si>
  <si>
    <t>Advertorial în press</t>
  </si>
  <si>
    <t>Total amounts for promotion</t>
  </si>
  <si>
    <t>Total amount for Other Costs</t>
  </si>
  <si>
    <t>4. Stock</t>
  </si>
  <si>
    <t>5. Total Direct Costs</t>
  </si>
  <si>
    <t>6. Indirect Costs</t>
  </si>
  <si>
    <t>6.1. Salaries</t>
  </si>
  <si>
    <t>Secretary</t>
  </si>
  <si>
    <t>Phone and internet</t>
  </si>
  <si>
    <t>Electric energy, thermical energy, wather, trash</t>
  </si>
  <si>
    <t>Courier</t>
  </si>
  <si>
    <t>6.1. Utilities</t>
  </si>
  <si>
    <t>6.2 Financial costs</t>
  </si>
  <si>
    <t>Bank charges</t>
  </si>
  <si>
    <t>6.3. Photocopying and printing</t>
  </si>
  <si>
    <t>Renting printers</t>
  </si>
  <si>
    <t xml:space="preserve">6.4 Supplies for auxiliar activities </t>
  </si>
  <si>
    <t>Adminsitrative supplies</t>
  </si>
  <si>
    <t>Total indirect costs</t>
  </si>
  <si>
    <t>7. TOTAL BUDGET FOR PROJECT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</si>
</sst>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  <numFmt numFmtId="168" formatCode="#,##0.00\ ;&quot; (&quot;#,##0.00\);&quot; -&quot;00\ ;@\ "/>
    <numFmt numFmtId="169" formatCode="#,##0.00\ &quot;lei&quot;"/>
    <numFmt numFmtId="170" formatCode="#,##0.00_ ;\-#,##0.00\ "/>
    <numFmt numFmtId="171" formatCode="0.000"/>
  </numFmts>
  <fonts count="37">
    <font>
      <sz val="10"/>
      <color indexed="8"/>
      <name val="Arial"/>
      <family val="0"/>
    </font>
    <font>
      <sz val="12"/>
      <name val="Times New Roman"/>
      <family val="0"/>
    </font>
    <font>
      <sz val="10"/>
      <name val="Arial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b/>
      <sz val="11"/>
      <color indexed="54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3"/>
      <color indexed="62"/>
      <name val="Calibri"/>
      <family val="2"/>
    </font>
    <font>
      <b/>
      <sz val="13"/>
      <color indexed="54"/>
      <name val="Calibri"/>
      <family val="2"/>
    </font>
    <font>
      <b/>
      <sz val="11"/>
      <color indexed="62"/>
      <name val="Calibri"/>
      <family val="2"/>
    </font>
    <font>
      <b/>
      <sz val="15"/>
      <color indexed="62"/>
      <name val="Calibri"/>
      <family val="2"/>
    </font>
    <font>
      <b/>
      <sz val="18"/>
      <color indexed="62"/>
      <name val="Cambria"/>
      <family val="1"/>
    </font>
    <font>
      <u val="single"/>
      <sz val="10"/>
      <color indexed="12"/>
      <name val="Arial"/>
      <family val="2"/>
    </font>
    <font>
      <b/>
      <sz val="15"/>
      <color indexed="54"/>
      <name val="Calibri"/>
      <family val="2"/>
    </font>
    <font>
      <sz val="11"/>
      <color indexed="20"/>
      <name val="Calibri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b/>
      <sz val="10"/>
      <name val="Arial"/>
      <family val="2"/>
    </font>
    <font>
      <b/>
      <sz val="10"/>
      <color indexed="30"/>
      <name val="Arial"/>
      <family val="2"/>
    </font>
    <font>
      <sz val="10"/>
      <color indexed="30"/>
      <name val="Arial"/>
      <family val="2"/>
    </font>
    <font>
      <b/>
      <i/>
      <sz val="14"/>
      <color indexed="8"/>
      <name val="Arial"/>
      <family val="2"/>
    </font>
    <font>
      <i/>
      <sz val="14"/>
      <color indexed="8"/>
      <name val="Arial"/>
      <family val="2"/>
    </font>
    <font>
      <i/>
      <sz val="10"/>
      <name val="Arial"/>
      <family val="2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2" borderId="0" applyNumberFormat="0" applyBorder="0" applyAlignment="0" applyProtection="0"/>
    <xf numFmtId="0" fontId="6" fillId="5" borderId="0" applyNumberFormat="0" applyBorder="0" applyAlignment="0" applyProtection="0"/>
    <xf numFmtId="0" fontId="6" fillId="3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25" fillId="15" borderId="0" applyNumberFormat="0" applyBorder="0" applyAlignment="0" applyProtection="0"/>
    <xf numFmtId="0" fontId="5" fillId="16" borderId="0" applyNumberFormat="0" applyBorder="0" applyAlignment="0" applyProtection="0"/>
    <xf numFmtId="0" fontId="15" fillId="2" borderId="1" applyNumberFormat="0" applyAlignment="0" applyProtection="0"/>
    <xf numFmtId="0" fontId="15" fillId="2" borderId="1" applyNumberFormat="0" applyAlignment="0" applyProtection="0"/>
    <xf numFmtId="0" fontId="8" fillId="0" borderId="2" applyNumberFormat="0" applyFill="0" applyAlignment="0" applyProtection="0"/>
    <xf numFmtId="0" fontId="16" fillId="17" borderId="3" applyNumberFormat="0" applyAlignment="0" applyProtection="0"/>
    <xf numFmtId="168" fontId="0" fillId="0" borderId="0" applyBorder="0" applyProtection="0">
      <alignment/>
    </xf>
    <xf numFmtId="41" fontId="2" fillId="0" borderId="0" applyFill="0" applyBorder="0" applyAlignment="0" applyProtection="0"/>
    <xf numFmtId="44" fontId="2" fillId="0" borderId="0" applyFill="0" applyBorder="0" applyAlignment="0" applyProtection="0"/>
    <xf numFmtId="42" fontId="2" fillId="0" borderId="0" applyFill="0" applyBorder="0" applyAlignment="0" applyProtection="0"/>
    <xf numFmtId="0" fontId="25" fillId="15" borderId="0" applyNumberFormat="0" applyBorder="0" applyAlignment="0" applyProtection="0"/>
    <xf numFmtId="0" fontId="1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" fillId="16" borderId="0" applyNumberFormat="0" applyBorder="0" applyAlignment="0" applyProtection="0"/>
    <xf numFmtId="0" fontId="21" fillId="0" borderId="4" applyNumberFormat="0" applyFill="0" applyAlignment="0" applyProtection="0"/>
    <xf numFmtId="0" fontId="18" fillId="0" borderId="5" applyNumberFormat="0" applyFill="0" applyAlignment="0" applyProtection="0"/>
    <xf numFmtId="0" fontId="20" fillId="0" borderId="6" applyNumberFormat="0" applyFill="0" applyAlignment="0" applyProtection="0"/>
    <xf numFmtId="0" fontId="2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0" fillId="2" borderId="7" applyNumberFormat="0" applyAlignment="0" applyProtection="0"/>
    <xf numFmtId="0" fontId="14" fillId="3" borderId="1" applyNumberFormat="0" applyAlignment="0" applyProtection="0"/>
    <xf numFmtId="0" fontId="14" fillId="3" borderId="1" applyNumberFormat="0" applyAlignment="0" applyProtection="0"/>
    <xf numFmtId="0" fontId="8" fillId="0" borderId="2" applyNumberFormat="0" applyFill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0" fillId="4" borderId="8" applyNumberFormat="0" applyFont="0" applyAlignment="0" applyProtection="0"/>
    <xf numFmtId="0" fontId="0" fillId="4" borderId="8" applyNumberFormat="0" applyFont="0" applyAlignment="0" applyProtection="0"/>
    <xf numFmtId="0" fontId="10" fillId="2" borderId="7" applyNumberFormat="0" applyAlignment="0" applyProtection="0"/>
    <xf numFmtId="9" fontId="0" fillId="0" borderId="0" applyBorder="0" applyProtection="0">
      <alignment/>
    </xf>
    <xf numFmtId="0" fontId="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4" fillId="0" borderId="4" applyNumberFormat="0" applyFill="0" applyAlignment="0" applyProtection="0"/>
    <xf numFmtId="0" fontId="19" fillId="0" borderId="9" applyNumberFormat="0" applyFill="0" applyAlignment="0" applyProtection="0"/>
    <xf numFmtId="0" fontId="12" fillId="0" borderId="10" applyNumberFormat="0" applyFill="0" applyAlignment="0" applyProtection="0"/>
    <xf numFmtId="0" fontId="12" fillId="0" borderId="0" applyNumberFormat="0" applyFill="0" applyBorder="0" applyAlignment="0" applyProtection="0"/>
    <xf numFmtId="0" fontId="17" fillId="0" borderId="11" applyNumberFormat="0" applyFill="0" applyAlignment="0" applyProtection="0"/>
    <xf numFmtId="0" fontId="16" fillId="17" borderId="3" applyNumberFormat="0" applyAlignment="0" applyProtection="0"/>
    <xf numFmtId="0" fontId="3" fillId="0" borderId="0" applyNumberFormat="0" applyFill="0" applyBorder="0" applyAlignment="0" applyProtection="0"/>
  </cellStyleXfs>
  <cellXfs count="246">
    <xf numFmtId="0" fontId="0" fillId="0" borderId="0" xfId="0" applyAlignment="1">
      <alignment/>
    </xf>
    <xf numFmtId="0" fontId="26" fillId="0" borderId="0" xfId="0" applyNumberFormat="1" applyFont="1" applyFill="1" applyAlignment="1">
      <alignment/>
    </xf>
    <xf numFmtId="0" fontId="26" fillId="0" borderId="12" xfId="0" applyNumberFormat="1" applyFont="1" applyFill="1" applyBorder="1" applyAlignment="1">
      <alignment/>
    </xf>
    <xf numFmtId="0" fontId="26" fillId="0" borderId="12" xfId="0" applyNumberFormat="1" applyFont="1" applyFill="1" applyBorder="1" applyAlignment="1">
      <alignment horizontal="left" wrapText="1"/>
    </xf>
    <xf numFmtId="0" fontId="26" fillId="0" borderId="12" xfId="0" applyFont="1" applyFill="1" applyBorder="1" applyAlignment="1">
      <alignment/>
    </xf>
    <xf numFmtId="0" fontId="26" fillId="0" borderId="12" xfId="0" applyFont="1" applyFill="1" applyBorder="1" applyAlignment="1">
      <alignment horizontal="right"/>
    </xf>
    <xf numFmtId="0" fontId="26" fillId="0" borderId="12" xfId="0" applyNumberFormat="1" applyFont="1" applyFill="1" applyBorder="1" applyAlignment="1">
      <alignment horizontal="right"/>
    </xf>
    <xf numFmtId="0" fontId="26" fillId="0" borderId="12" xfId="0" applyFont="1" applyFill="1" applyBorder="1" applyAlignment="1">
      <alignment vertical="center" wrapText="1"/>
    </xf>
    <xf numFmtId="0" fontId="0" fillId="0" borderId="12" xfId="0" applyNumberFormat="1" applyFill="1" applyBorder="1" applyAlignment="1">
      <alignment/>
    </xf>
    <xf numFmtId="4" fontId="0" fillId="0" borderId="12" xfId="0" applyNumberFormat="1" applyFill="1" applyBorder="1" applyAlignment="1">
      <alignment/>
    </xf>
    <xf numFmtId="0" fontId="0" fillId="12" borderId="0" xfId="0" applyNumberFormat="1" applyFill="1" applyAlignment="1">
      <alignment/>
    </xf>
    <xf numFmtId="0" fontId="0" fillId="0" borderId="0" xfId="0" applyNumberFormat="1" applyFont="1" applyFill="1" applyAlignment="1">
      <alignment/>
    </xf>
    <xf numFmtId="0" fontId="0" fillId="12" borderId="0" xfId="0" applyFill="1" applyAlignment="1">
      <alignment/>
    </xf>
    <xf numFmtId="0" fontId="2" fillId="0" borderId="0" xfId="0" applyFont="1" applyAlignment="1">
      <alignment/>
    </xf>
    <xf numFmtId="0" fontId="2" fillId="12" borderId="0" xfId="0" applyNumberFormat="1" applyFont="1" applyFill="1" applyAlignment="1">
      <alignment/>
    </xf>
    <xf numFmtId="0" fontId="2" fillId="18" borderId="0" xfId="0" applyNumberFormat="1" applyFont="1" applyFill="1" applyAlignment="1">
      <alignment/>
    </xf>
    <xf numFmtId="0" fontId="2" fillId="0" borderId="0" xfId="0" applyNumberFormat="1" applyFont="1" applyFill="1" applyAlignment="1">
      <alignment/>
    </xf>
    <xf numFmtId="0" fontId="0" fillId="18" borderId="0" xfId="0" applyNumberFormat="1" applyFill="1" applyAlignment="1">
      <alignment/>
    </xf>
    <xf numFmtId="0" fontId="2" fillId="18" borderId="0" xfId="0" applyNumberFormat="1" applyFont="1" applyFill="1" applyAlignment="1">
      <alignment/>
    </xf>
    <xf numFmtId="0" fontId="0" fillId="0" borderId="0" xfId="0" applyNumberFormat="1" applyFill="1" applyAlignment="1">
      <alignment/>
    </xf>
    <xf numFmtId="0" fontId="0" fillId="0" borderId="0" xfId="0" applyNumberFormat="1" applyFill="1" applyBorder="1" applyAlignment="1">
      <alignment/>
    </xf>
    <xf numFmtId="0" fontId="0" fillId="0" borderId="0" xfId="0" applyNumberFormat="1" applyFill="1" applyAlignment="1">
      <alignment horizontal="left"/>
    </xf>
    <xf numFmtId="2" fontId="0" fillId="0" borderId="0" xfId="0" applyNumberFormat="1" applyFill="1" applyAlignment="1">
      <alignment/>
    </xf>
    <xf numFmtId="0" fontId="0" fillId="0" borderId="0" xfId="0" applyNumberFormat="1" applyFill="1" applyAlignment="1">
      <alignment/>
    </xf>
    <xf numFmtId="2" fontId="0" fillId="0" borderId="13" xfId="0" applyNumberFormat="1" applyFill="1" applyBorder="1" applyAlignment="1">
      <alignment/>
    </xf>
    <xf numFmtId="0" fontId="0" fillId="0" borderId="12" xfId="0" applyNumberFormat="1" applyFill="1" applyBorder="1" applyAlignment="1">
      <alignment horizontal="left"/>
    </xf>
    <xf numFmtId="0" fontId="30" fillId="6" borderId="12" xfId="0" applyNumberFormat="1" applyFont="1" applyFill="1" applyBorder="1" applyAlignment="1">
      <alignment horizontal="center"/>
    </xf>
    <xf numFmtId="2" fontId="0" fillId="0" borderId="12" xfId="0" applyNumberFormat="1" applyFill="1" applyBorder="1" applyAlignment="1">
      <alignment/>
    </xf>
    <xf numFmtId="2" fontId="28" fillId="0" borderId="12" xfId="0" applyNumberFormat="1" applyFont="1" applyFill="1" applyBorder="1" applyAlignment="1">
      <alignment/>
    </xf>
    <xf numFmtId="0" fontId="28" fillId="0" borderId="12" xfId="0" applyNumberFormat="1" applyFont="1" applyFill="1" applyBorder="1" applyAlignment="1">
      <alignment/>
    </xf>
    <xf numFmtId="2" fontId="29" fillId="6" borderId="12" xfId="0" applyNumberFormat="1" applyFont="1" applyFill="1" applyBorder="1" applyAlignment="1">
      <alignment/>
    </xf>
    <xf numFmtId="2" fontId="0" fillId="6" borderId="12" xfId="0" applyNumberFormat="1" applyFill="1" applyBorder="1" applyAlignment="1">
      <alignment/>
    </xf>
    <xf numFmtId="0" fontId="0" fillId="6" borderId="12" xfId="0" applyNumberFormat="1" applyFill="1" applyBorder="1" applyAlignment="1">
      <alignment/>
    </xf>
    <xf numFmtId="0" fontId="28" fillId="19" borderId="12" xfId="0" applyNumberFormat="1" applyFont="1" applyFill="1" applyBorder="1" applyAlignment="1">
      <alignment horizontal="left" vertical="center" wrapText="1"/>
    </xf>
    <xf numFmtId="2" fontId="28" fillId="19" borderId="12" xfId="0" applyNumberFormat="1" applyFont="1" applyFill="1" applyBorder="1" applyAlignment="1">
      <alignment horizontal="center" vertical="center" wrapText="1"/>
    </xf>
    <xf numFmtId="0" fontId="28" fillId="19" borderId="12" xfId="0" applyNumberFormat="1" applyFont="1" applyFill="1" applyBorder="1" applyAlignment="1">
      <alignment horizontal="center" vertical="center" wrapText="1"/>
    </xf>
    <xf numFmtId="2" fontId="28" fillId="19" borderId="12" xfId="0" applyNumberFormat="1" applyFont="1" applyFill="1" applyBorder="1" applyAlignment="1">
      <alignment vertical="center" wrapText="1"/>
    </xf>
    <xf numFmtId="0" fontId="28" fillId="19" borderId="12" xfId="0" applyNumberFormat="1" applyFont="1" applyFill="1" applyBorder="1" applyAlignment="1">
      <alignment vertical="center" wrapText="1"/>
    </xf>
    <xf numFmtId="0" fontId="31" fillId="0" borderId="12" xfId="0" applyNumberFormat="1" applyFont="1" applyFill="1" applyBorder="1" applyAlignment="1">
      <alignment horizontal="left" vertical="center" wrapText="1"/>
    </xf>
    <xf numFmtId="2" fontId="28" fillId="0" borderId="12" xfId="0" applyNumberFormat="1" applyFont="1" applyFill="1" applyBorder="1" applyAlignment="1">
      <alignment horizontal="center" vertical="center" wrapText="1"/>
    </xf>
    <xf numFmtId="0" fontId="28" fillId="0" borderId="12" xfId="0" applyNumberFormat="1" applyFont="1" applyFill="1" applyBorder="1" applyAlignment="1">
      <alignment horizontal="center" vertical="center" wrapText="1"/>
    </xf>
    <xf numFmtId="2" fontId="28" fillId="0" borderId="12" xfId="0" applyNumberFormat="1" applyFont="1" applyFill="1" applyBorder="1" applyAlignment="1">
      <alignment vertical="center" wrapText="1"/>
    </xf>
    <xf numFmtId="0" fontId="28" fillId="0" borderId="12" xfId="0" applyNumberFormat="1" applyFont="1" applyFill="1" applyBorder="1" applyAlignment="1">
      <alignment vertical="center" wrapText="1"/>
    </xf>
    <xf numFmtId="0" fontId="0" fillId="19" borderId="12" xfId="0" applyNumberFormat="1" applyFont="1" applyFill="1" applyBorder="1" applyAlignment="1">
      <alignment horizontal="left"/>
    </xf>
    <xf numFmtId="2" fontId="28" fillId="19" borderId="12" xfId="45" applyNumberFormat="1" applyFont="1" applyFill="1" applyBorder="1" applyAlignment="1">
      <alignment horizontal="center" vertical="center" wrapText="1"/>
    </xf>
    <xf numFmtId="170" fontId="28" fillId="19" borderId="12" xfId="0" applyNumberFormat="1" applyFont="1" applyFill="1" applyBorder="1" applyAlignment="1">
      <alignment vertical="center" wrapText="1"/>
    </xf>
    <xf numFmtId="2" fontId="31" fillId="0" borderId="12" xfId="0" applyNumberFormat="1" applyFont="1" applyFill="1" applyBorder="1" applyAlignment="1">
      <alignment horizontal="center" vertical="center" wrapText="1"/>
    </xf>
    <xf numFmtId="0" fontId="31" fillId="0" borderId="12" xfId="0" applyNumberFormat="1" applyFont="1" applyFill="1" applyBorder="1" applyAlignment="1">
      <alignment horizontal="center" vertical="center" wrapText="1"/>
    </xf>
    <xf numFmtId="2" fontId="0" fillId="19" borderId="12" xfId="0" applyNumberFormat="1" applyFill="1" applyBorder="1" applyAlignment="1">
      <alignment/>
    </xf>
    <xf numFmtId="2" fontId="0" fillId="19" borderId="12" xfId="0" applyNumberFormat="1" applyFill="1" applyBorder="1" applyAlignment="1">
      <alignment horizontal="center" vertical="center" wrapText="1"/>
    </xf>
    <xf numFmtId="4" fontId="0" fillId="19" borderId="12" xfId="0" applyNumberFormat="1" applyFill="1" applyBorder="1" applyAlignment="1">
      <alignment/>
    </xf>
    <xf numFmtId="4" fontId="0" fillId="19" borderId="12" xfId="0" applyNumberFormat="1" applyFill="1" applyBorder="1" applyAlignment="1">
      <alignment horizontal="center"/>
    </xf>
    <xf numFmtId="2" fontId="28" fillId="19" borderId="12" xfId="0" applyNumberFormat="1" applyFont="1" applyFill="1" applyBorder="1" applyAlignment="1">
      <alignment horizontal="center"/>
    </xf>
    <xf numFmtId="170" fontId="28" fillId="19" borderId="12" xfId="0" applyNumberFormat="1" applyFont="1" applyFill="1" applyBorder="1" applyAlignment="1">
      <alignment horizontal="center"/>
    </xf>
    <xf numFmtId="0" fontId="28" fillId="9" borderId="12" xfId="0" applyNumberFormat="1" applyFont="1" applyFill="1" applyBorder="1" applyAlignment="1">
      <alignment horizontal="left" vertical="center" wrapText="1"/>
    </xf>
    <xf numFmtId="2" fontId="28" fillId="9" borderId="12" xfId="0" applyNumberFormat="1" applyFont="1" applyFill="1" applyBorder="1" applyAlignment="1">
      <alignment vertical="center" wrapText="1"/>
    </xf>
    <xf numFmtId="2" fontId="28" fillId="9" borderId="12" xfId="0" applyNumberFormat="1" applyFont="1" applyFill="1" applyBorder="1" applyAlignment="1">
      <alignment horizontal="center" vertical="center" wrapText="1"/>
    </xf>
    <xf numFmtId="49" fontId="28" fillId="9" borderId="12" xfId="0" applyNumberFormat="1" applyFont="1" applyFill="1" applyBorder="1" applyAlignment="1">
      <alignment horizontal="center" vertical="center" wrapText="1"/>
    </xf>
    <xf numFmtId="0" fontId="28" fillId="9" borderId="12" xfId="0" applyNumberFormat="1" applyFont="1" applyFill="1" applyBorder="1" applyAlignment="1">
      <alignment vertical="center" wrapText="1"/>
    </xf>
    <xf numFmtId="0" fontId="28" fillId="0" borderId="12" xfId="0" applyNumberFormat="1" applyFont="1" applyFill="1" applyBorder="1" applyAlignment="1">
      <alignment horizontal="left" vertical="center" wrapText="1"/>
    </xf>
    <xf numFmtId="49" fontId="28" fillId="0" borderId="12" xfId="0" applyNumberFormat="1" applyFont="1" applyFill="1" applyBorder="1" applyAlignment="1">
      <alignment horizontal="center" vertical="center" wrapText="1"/>
    </xf>
    <xf numFmtId="2" fontId="0" fillId="12" borderId="12" xfId="0" applyNumberFormat="1" applyFill="1" applyBorder="1" applyAlignment="1">
      <alignment/>
    </xf>
    <xf numFmtId="0" fontId="0" fillId="12" borderId="12" xfId="0" applyNumberFormat="1" applyFill="1" applyBorder="1" applyAlignment="1">
      <alignment/>
    </xf>
    <xf numFmtId="0" fontId="28" fillId="9" borderId="12" xfId="0" applyNumberFormat="1" applyFont="1" applyFill="1" applyBorder="1" applyAlignment="1">
      <alignment horizontal="left" wrapText="1"/>
    </xf>
    <xf numFmtId="2" fontId="0" fillId="9" borderId="12" xfId="0" applyNumberFormat="1" applyFill="1" applyBorder="1" applyAlignment="1">
      <alignment vertical="center" wrapText="1"/>
    </xf>
    <xf numFmtId="4" fontId="0" fillId="9" borderId="12" xfId="0" applyNumberFormat="1" applyFill="1" applyBorder="1" applyAlignment="1">
      <alignment/>
    </xf>
    <xf numFmtId="2" fontId="28" fillId="9" borderId="12" xfId="0" applyNumberFormat="1" applyFont="1" applyFill="1" applyBorder="1" applyAlignment="1">
      <alignment horizontal="center"/>
    </xf>
    <xf numFmtId="0" fontId="28" fillId="9" borderId="12" xfId="0" applyNumberFormat="1" applyFont="1" applyFill="1" applyBorder="1" applyAlignment="1">
      <alignment horizontal="center"/>
    </xf>
    <xf numFmtId="2" fontId="0" fillId="0" borderId="12" xfId="0" applyNumberFormat="1" applyFill="1" applyBorder="1" applyAlignment="1">
      <alignment horizontal="center"/>
    </xf>
    <xf numFmtId="2" fontId="28" fillId="6" borderId="12" xfId="0" applyNumberFormat="1" applyFont="1" applyFill="1" applyBorder="1" applyAlignment="1">
      <alignment horizontal="center"/>
    </xf>
    <xf numFmtId="170" fontId="28" fillId="6" borderId="12" xfId="0" applyNumberFormat="1" applyFont="1" applyFill="1" applyBorder="1" applyAlignment="1">
      <alignment horizontal="center"/>
    </xf>
    <xf numFmtId="0" fontId="30" fillId="0" borderId="12" xfId="0" applyNumberFormat="1" applyFont="1" applyFill="1" applyBorder="1" applyAlignment="1">
      <alignment horizontal="left" wrapText="1"/>
    </xf>
    <xf numFmtId="2" fontId="29" fillId="0" borderId="12" xfId="0" applyNumberFormat="1" applyFont="1" applyFill="1" applyBorder="1" applyAlignment="1">
      <alignment horizontal="left"/>
    </xf>
    <xf numFmtId="0" fontId="29" fillId="0" borderId="12" xfId="0" applyNumberFormat="1" applyFont="1" applyFill="1" applyBorder="1" applyAlignment="1">
      <alignment horizontal="left"/>
    </xf>
    <xf numFmtId="2" fontId="28" fillId="0" borderId="12" xfId="0" applyNumberFormat="1" applyFont="1" applyFill="1" applyBorder="1" applyAlignment="1">
      <alignment horizontal="center"/>
    </xf>
    <xf numFmtId="0" fontId="28" fillId="0" borderId="12" xfId="0" applyNumberFormat="1" applyFont="1" applyFill="1" applyBorder="1" applyAlignment="1">
      <alignment horizontal="center"/>
    </xf>
    <xf numFmtId="170" fontId="0" fillId="0" borderId="0" xfId="0" applyNumberFormat="1" applyFill="1" applyAlignment="1">
      <alignment/>
    </xf>
    <xf numFmtId="4" fontId="0" fillId="0" borderId="0" xfId="0" applyNumberFormat="1" applyFill="1" applyAlignment="1">
      <alignment/>
    </xf>
    <xf numFmtId="0" fontId="2" fillId="0" borderId="12" xfId="0" applyNumberFormat="1" applyFont="1" applyFill="1" applyBorder="1" applyAlignment="1">
      <alignment horizontal="left"/>
    </xf>
    <xf numFmtId="2" fontId="30" fillId="6" borderId="12" xfId="0" applyNumberFormat="1" applyFont="1" applyFill="1" applyBorder="1" applyAlignment="1">
      <alignment horizontal="center" vertical="center"/>
    </xf>
    <xf numFmtId="0" fontId="28" fillId="3" borderId="12" xfId="0" applyNumberFormat="1" applyFont="1" applyFill="1" applyBorder="1" applyAlignment="1">
      <alignment horizontal="left" vertical="center" wrapText="1"/>
    </xf>
    <xf numFmtId="2" fontId="0" fillId="3" borderId="12" xfId="0" applyNumberFormat="1" applyFill="1" applyBorder="1" applyAlignment="1">
      <alignment/>
    </xf>
    <xf numFmtId="0" fontId="0" fillId="3" borderId="12" xfId="0" applyNumberFormat="1" applyFill="1" applyBorder="1" applyAlignment="1">
      <alignment/>
    </xf>
    <xf numFmtId="2" fontId="28" fillId="3" borderId="12" xfId="0" applyNumberFormat="1" applyFont="1" applyFill="1" applyBorder="1" applyAlignment="1">
      <alignment horizontal="center" vertical="center" wrapText="1"/>
    </xf>
    <xf numFmtId="2" fontId="28" fillId="3" borderId="12" xfId="0" applyNumberFormat="1" applyFont="1" applyFill="1" applyBorder="1" applyAlignment="1">
      <alignment vertical="center" wrapText="1"/>
    </xf>
    <xf numFmtId="0" fontId="28" fillId="3" borderId="12" xfId="0" applyNumberFormat="1" applyFont="1" applyFill="1" applyBorder="1" applyAlignment="1">
      <alignment vertical="center" wrapText="1"/>
    </xf>
    <xf numFmtId="0" fontId="31" fillId="0" borderId="12" xfId="0" applyNumberFormat="1" applyFont="1" applyFill="1" applyBorder="1" applyAlignment="1">
      <alignment horizontal="left" wrapText="1"/>
    </xf>
    <xf numFmtId="0" fontId="2" fillId="0" borderId="12" xfId="0" applyNumberFormat="1" applyFont="1" applyFill="1" applyBorder="1" applyAlignment="1">
      <alignment horizontal="left" wrapText="1"/>
    </xf>
    <xf numFmtId="0" fontId="31" fillId="0" borderId="12" xfId="0" applyNumberFormat="1" applyFont="1" applyFill="1" applyBorder="1" applyAlignment="1">
      <alignment horizontal="left"/>
    </xf>
    <xf numFmtId="2" fontId="0" fillId="0" borderId="12" xfId="0" applyNumberFormat="1" applyFont="1" applyFill="1" applyBorder="1" applyAlignment="1">
      <alignment horizontal="center"/>
    </xf>
    <xf numFmtId="2" fontId="0" fillId="0" borderId="12" xfId="0" applyNumberFormat="1" applyFont="1" applyFill="1" applyBorder="1" applyAlignment="1">
      <alignment/>
    </xf>
    <xf numFmtId="0" fontId="0" fillId="0" borderId="12" xfId="0" applyNumberFormat="1" applyFont="1" applyFill="1" applyBorder="1" applyAlignment="1">
      <alignment/>
    </xf>
    <xf numFmtId="2" fontId="26" fillId="0" borderId="12" xfId="0" applyNumberFormat="1" applyFont="1" applyFill="1" applyBorder="1" applyAlignment="1">
      <alignment/>
    </xf>
    <xf numFmtId="2" fontId="27" fillId="0" borderId="12" xfId="0" applyNumberFormat="1" applyFont="1" applyFill="1" applyBorder="1" applyAlignment="1">
      <alignment horizontal="center"/>
    </xf>
    <xf numFmtId="2" fontId="26" fillId="0" borderId="12" xfId="0" applyNumberFormat="1" applyFont="1" applyFill="1" applyBorder="1" applyAlignment="1">
      <alignment horizontal="center"/>
    </xf>
    <xf numFmtId="0" fontId="32" fillId="12" borderId="12" xfId="0" applyNumberFormat="1" applyFont="1" applyFill="1" applyBorder="1" applyAlignment="1">
      <alignment horizontal="left" wrapText="1"/>
    </xf>
    <xf numFmtId="2" fontId="33" fillId="12" borderId="12" xfId="0" applyNumberFormat="1" applyFont="1" applyFill="1" applyBorder="1" applyAlignment="1">
      <alignment/>
    </xf>
    <xf numFmtId="0" fontId="33" fillId="12" borderId="12" xfId="0" applyNumberFormat="1" applyFont="1" applyFill="1" applyBorder="1" applyAlignment="1">
      <alignment/>
    </xf>
    <xf numFmtId="2" fontId="32" fillId="12" borderId="12" xfId="0" applyNumberFormat="1" applyFont="1" applyFill="1" applyBorder="1" applyAlignment="1">
      <alignment horizontal="center"/>
    </xf>
    <xf numFmtId="2" fontId="2" fillId="0" borderId="12" xfId="0" applyNumberFormat="1" applyFont="1" applyFill="1" applyBorder="1" applyAlignment="1">
      <alignment/>
    </xf>
    <xf numFmtId="0" fontId="2" fillId="0" borderId="12" xfId="0" applyNumberFormat="1" applyFont="1" applyFill="1" applyBorder="1" applyAlignment="1">
      <alignment/>
    </xf>
    <xf numFmtId="2" fontId="31" fillId="0" borderId="12" xfId="0" applyNumberFormat="1" applyFont="1" applyFill="1" applyBorder="1" applyAlignment="1">
      <alignment horizontal="center"/>
    </xf>
    <xf numFmtId="2" fontId="2" fillId="0" borderId="12" xfId="0" applyNumberFormat="1" applyFont="1" applyFill="1" applyBorder="1" applyAlignment="1">
      <alignment horizontal="center"/>
    </xf>
    <xf numFmtId="0" fontId="2" fillId="12" borderId="12" xfId="0" applyNumberFormat="1" applyFont="1" applyFill="1" applyBorder="1" applyAlignment="1">
      <alignment horizontal="left" wrapText="1"/>
    </xf>
    <xf numFmtId="2" fontId="2" fillId="12" borderId="12" xfId="0" applyNumberFormat="1" applyFont="1" applyFill="1" applyBorder="1" applyAlignment="1">
      <alignment/>
    </xf>
    <xf numFmtId="0" fontId="2" fillId="12" borderId="12" xfId="0" applyNumberFormat="1" applyFont="1" applyFill="1" applyBorder="1" applyAlignment="1">
      <alignment/>
    </xf>
    <xf numFmtId="2" fontId="2" fillId="12" borderId="12" xfId="0" applyNumberFormat="1" applyFont="1" applyFill="1" applyBorder="1" applyAlignment="1">
      <alignment horizontal="center"/>
    </xf>
    <xf numFmtId="2" fontId="2" fillId="18" borderId="12" xfId="0" applyNumberFormat="1" applyFont="1" applyFill="1" applyBorder="1" applyAlignment="1">
      <alignment/>
    </xf>
    <xf numFmtId="0" fontId="2" fillId="18" borderId="12" xfId="0" applyNumberFormat="1" applyFont="1" applyFill="1" applyBorder="1" applyAlignment="1">
      <alignment/>
    </xf>
    <xf numFmtId="0" fontId="2" fillId="18" borderId="12" xfId="0" applyNumberFormat="1" applyFont="1" applyFill="1" applyBorder="1" applyAlignment="1">
      <alignment/>
    </xf>
    <xf numFmtId="2" fontId="2" fillId="18" borderId="12" xfId="0" applyNumberFormat="1" applyFont="1" applyFill="1" applyBorder="1" applyAlignment="1">
      <alignment horizontal="center"/>
    </xf>
    <xf numFmtId="0" fontId="2" fillId="18" borderId="12" xfId="0" applyNumberFormat="1" applyFont="1" applyFill="1" applyBorder="1" applyAlignment="1">
      <alignment/>
    </xf>
    <xf numFmtId="2" fontId="28" fillId="3" borderId="12" xfId="0" applyNumberFormat="1" applyFont="1" applyFill="1" applyBorder="1" applyAlignment="1">
      <alignment horizontal="center"/>
    </xf>
    <xf numFmtId="4" fontId="28" fillId="3" borderId="12" xfId="0" applyNumberFormat="1" applyFont="1" applyFill="1" applyBorder="1" applyAlignment="1">
      <alignment horizontal="center" vertical="center" wrapText="1"/>
    </xf>
    <xf numFmtId="0" fontId="28" fillId="8" borderId="12" xfId="0" applyNumberFormat="1" applyFont="1" applyFill="1" applyBorder="1" applyAlignment="1">
      <alignment horizontal="left" vertical="center" wrapText="1"/>
    </xf>
    <xf numFmtId="2" fontId="0" fillId="8" borderId="12" xfId="0" applyNumberFormat="1" applyFill="1" applyBorder="1" applyAlignment="1">
      <alignment/>
    </xf>
    <xf numFmtId="0" fontId="0" fillId="8" borderId="12" xfId="0" applyNumberFormat="1" applyFill="1" applyBorder="1" applyAlignment="1">
      <alignment/>
    </xf>
    <xf numFmtId="2" fontId="28" fillId="8" borderId="12" xfId="0" applyNumberFormat="1" applyFont="1" applyFill="1" applyBorder="1" applyAlignment="1">
      <alignment horizontal="center" vertical="center" wrapText="1"/>
    </xf>
    <xf numFmtId="2" fontId="28" fillId="8" borderId="12" xfId="0" applyNumberFormat="1" applyFont="1" applyFill="1" applyBorder="1" applyAlignment="1">
      <alignment vertical="center" wrapText="1"/>
    </xf>
    <xf numFmtId="0" fontId="28" fillId="8" borderId="12" xfId="0" applyNumberFormat="1" applyFont="1" applyFill="1" applyBorder="1" applyAlignment="1">
      <alignment vertical="center" wrapText="1"/>
    </xf>
    <xf numFmtId="0" fontId="0" fillId="0" borderId="12" xfId="0" applyNumberFormat="1" applyFont="1" applyFill="1" applyBorder="1" applyAlignment="1">
      <alignment horizontal="left" wrapText="1"/>
    </xf>
    <xf numFmtId="0" fontId="33" fillId="0" borderId="12" xfId="0" applyNumberFormat="1" applyFont="1" applyFill="1" applyBorder="1" applyAlignment="1">
      <alignment horizontal="left" wrapText="1"/>
    </xf>
    <xf numFmtId="2" fontId="28" fillId="8" borderId="12" xfId="0" applyNumberFormat="1" applyFont="1" applyFill="1" applyBorder="1" applyAlignment="1">
      <alignment horizontal="center"/>
    </xf>
    <xf numFmtId="0" fontId="28" fillId="8" borderId="12" xfId="0" applyNumberFormat="1" applyFont="1" applyFill="1" applyBorder="1" applyAlignment="1">
      <alignment horizontal="center" vertical="center" wrapText="1"/>
    </xf>
    <xf numFmtId="0" fontId="28" fillId="3" borderId="12" xfId="0" applyNumberFormat="1" applyFont="1" applyFill="1" applyBorder="1" applyAlignment="1">
      <alignment horizontal="left"/>
    </xf>
    <xf numFmtId="2" fontId="28" fillId="3" borderId="12" xfId="0" applyNumberFormat="1" applyFont="1" applyFill="1" applyBorder="1" applyAlignment="1">
      <alignment/>
    </xf>
    <xf numFmtId="0" fontId="28" fillId="3" borderId="12" xfId="0" applyNumberFormat="1" applyFont="1" applyFill="1" applyBorder="1" applyAlignment="1">
      <alignment/>
    </xf>
    <xf numFmtId="0" fontId="31" fillId="0" borderId="12" xfId="0" applyFont="1" applyFill="1" applyBorder="1" applyAlignment="1">
      <alignment wrapText="1"/>
    </xf>
    <xf numFmtId="0" fontId="2" fillId="0" borderId="12" xfId="0" applyFont="1" applyFill="1" applyBorder="1" applyAlignment="1">
      <alignment/>
    </xf>
    <xf numFmtId="2" fontId="0" fillId="0" borderId="12" xfId="0" applyNumberFormat="1" applyBorder="1" applyAlignment="1">
      <alignment/>
    </xf>
    <xf numFmtId="0" fontId="2" fillId="0" borderId="12" xfId="0" applyFont="1" applyFill="1" applyBorder="1" applyAlignment="1">
      <alignment wrapText="1"/>
    </xf>
    <xf numFmtId="4" fontId="0" fillId="0" borderId="12" xfId="0" applyNumberFormat="1" applyFont="1" applyFill="1" applyBorder="1" applyAlignment="1">
      <alignment/>
    </xf>
    <xf numFmtId="4" fontId="0" fillId="12" borderId="12" xfId="0" applyNumberFormat="1" applyFill="1" applyBorder="1" applyAlignment="1">
      <alignment/>
    </xf>
    <xf numFmtId="4" fontId="2" fillId="0" borderId="12" xfId="0" applyNumberFormat="1" applyFont="1" applyFill="1" applyBorder="1" applyAlignment="1">
      <alignment/>
    </xf>
    <xf numFmtId="4" fontId="2" fillId="12" borderId="12" xfId="0" applyNumberFormat="1" applyFont="1" applyFill="1" applyBorder="1" applyAlignment="1">
      <alignment/>
    </xf>
    <xf numFmtId="4" fontId="2" fillId="18" borderId="12" xfId="0" applyNumberFormat="1" applyFont="1" applyFill="1" applyBorder="1" applyAlignment="1">
      <alignment/>
    </xf>
    <xf numFmtId="0" fontId="2" fillId="0" borderId="12" xfId="0" applyFont="1" applyBorder="1" applyAlignment="1">
      <alignment wrapText="1"/>
    </xf>
    <xf numFmtId="0" fontId="28" fillId="3" borderId="12" xfId="0" applyNumberFormat="1" applyFont="1" applyFill="1" applyBorder="1" applyAlignment="1">
      <alignment horizontal="center"/>
    </xf>
    <xf numFmtId="0" fontId="28" fillId="8" borderId="12" xfId="0" applyNumberFormat="1" applyFont="1" applyFill="1" applyBorder="1" applyAlignment="1">
      <alignment horizontal="left" wrapText="1"/>
    </xf>
    <xf numFmtId="2" fontId="28" fillId="8" borderId="12" xfId="0" applyNumberFormat="1" applyFont="1" applyFill="1" applyBorder="1" applyAlignment="1">
      <alignment/>
    </xf>
    <xf numFmtId="0" fontId="28" fillId="8" borderId="12" xfId="0" applyNumberFormat="1" applyFont="1" applyFill="1" applyBorder="1" applyAlignment="1">
      <alignment/>
    </xf>
    <xf numFmtId="0" fontId="2" fillId="2" borderId="12" xfId="0" applyFont="1" applyFill="1" applyBorder="1" applyAlignment="1">
      <alignment horizontal="left" wrapText="1"/>
    </xf>
    <xf numFmtId="2" fontId="2" fillId="2" borderId="12" xfId="0" applyNumberFormat="1" applyFont="1" applyFill="1" applyBorder="1" applyAlignment="1">
      <alignment horizontal="center"/>
    </xf>
    <xf numFmtId="2" fontId="2" fillId="2" borderId="12" xfId="0" applyNumberFormat="1" applyFont="1" applyFill="1" applyBorder="1" applyAlignment="1">
      <alignment horizontal="right"/>
    </xf>
    <xf numFmtId="0" fontId="2" fillId="2" borderId="12" xfId="0" applyFont="1" applyFill="1" applyBorder="1" applyAlignment="1">
      <alignment horizontal="right"/>
    </xf>
    <xf numFmtId="0" fontId="2" fillId="2" borderId="12" xfId="0" applyFont="1" applyFill="1" applyBorder="1" applyAlignment="1">
      <alignment/>
    </xf>
    <xf numFmtId="2" fontId="2" fillId="2" borderId="12" xfId="0" applyNumberFormat="1" applyFont="1" applyFill="1" applyBorder="1" applyAlignment="1">
      <alignment horizontal="center" vertical="center" wrapText="1"/>
    </xf>
    <xf numFmtId="2" fontId="2" fillId="0" borderId="12" xfId="0" applyNumberFormat="1" applyFont="1" applyFill="1" applyBorder="1" applyAlignment="1">
      <alignment horizontal="right"/>
    </xf>
    <xf numFmtId="0" fontId="2" fillId="0" borderId="12" xfId="0" applyFont="1" applyFill="1" applyBorder="1" applyAlignment="1">
      <alignment horizontal="right"/>
    </xf>
    <xf numFmtId="0" fontId="2" fillId="0" borderId="12" xfId="0" applyFont="1" applyFill="1" applyBorder="1" applyAlignment="1">
      <alignment/>
    </xf>
    <xf numFmtId="0" fontId="2" fillId="12" borderId="12" xfId="0" applyFont="1" applyFill="1" applyBorder="1" applyAlignment="1">
      <alignment wrapText="1"/>
    </xf>
    <xf numFmtId="2" fontId="2" fillId="12" borderId="12" xfId="0" applyNumberFormat="1" applyFont="1" applyFill="1" applyBorder="1" applyAlignment="1">
      <alignment horizontal="right"/>
    </xf>
    <xf numFmtId="0" fontId="2" fillId="12" borderId="12" xfId="0" applyFont="1" applyFill="1" applyBorder="1" applyAlignment="1">
      <alignment horizontal="right"/>
    </xf>
    <xf numFmtId="0" fontId="2" fillId="12" borderId="12" xfId="0" applyFont="1" applyFill="1" applyBorder="1" applyAlignment="1">
      <alignment/>
    </xf>
    <xf numFmtId="14" fontId="2" fillId="0" borderId="12" xfId="0" applyNumberFormat="1" applyFont="1" applyFill="1" applyBorder="1" applyAlignment="1">
      <alignment wrapText="1"/>
    </xf>
    <xf numFmtId="0" fontId="26" fillId="18" borderId="12" xfId="0" applyFont="1" applyFill="1" applyBorder="1" applyAlignment="1">
      <alignment wrapText="1"/>
    </xf>
    <xf numFmtId="2" fontId="26" fillId="18" borderId="12" xfId="0" applyNumberFormat="1" applyFont="1" applyFill="1" applyBorder="1" applyAlignment="1">
      <alignment/>
    </xf>
    <xf numFmtId="2" fontId="26" fillId="18" borderId="12" xfId="0" applyNumberFormat="1" applyFont="1" applyFill="1" applyBorder="1" applyAlignment="1">
      <alignment horizontal="right"/>
    </xf>
    <xf numFmtId="0" fontId="26" fillId="18" borderId="12" xfId="0" applyFont="1" applyFill="1" applyBorder="1" applyAlignment="1">
      <alignment horizontal="right"/>
    </xf>
    <xf numFmtId="0" fontId="26" fillId="18" borderId="12" xfId="0" applyFont="1" applyFill="1" applyBorder="1" applyAlignment="1">
      <alignment/>
    </xf>
    <xf numFmtId="2" fontId="26" fillId="18" borderId="12" xfId="0" applyNumberFormat="1" applyFont="1" applyFill="1" applyBorder="1" applyAlignment="1">
      <alignment horizontal="center"/>
    </xf>
    <xf numFmtId="2" fontId="0" fillId="18" borderId="12" xfId="0" applyNumberFormat="1" applyFill="1" applyBorder="1" applyAlignment="1">
      <alignment/>
    </xf>
    <xf numFmtId="0" fontId="0" fillId="18" borderId="12" xfId="0" applyNumberFormat="1" applyFill="1" applyBorder="1" applyAlignment="1">
      <alignment/>
    </xf>
    <xf numFmtId="0" fontId="26" fillId="0" borderId="12" xfId="0" applyFont="1" applyFill="1" applyBorder="1" applyAlignment="1">
      <alignment wrapText="1"/>
    </xf>
    <xf numFmtId="2" fontId="26" fillId="0" borderId="12" xfId="0" applyNumberFormat="1" applyFont="1" applyFill="1" applyBorder="1" applyAlignment="1">
      <alignment horizontal="right"/>
    </xf>
    <xf numFmtId="0" fontId="26" fillId="0" borderId="12" xfId="0" applyFont="1" applyFill="1" applyBorder="1" applyAlignment="1">
      <alignment/>
    </xf>
    <xf numFmtId="2" fontId="2" fillId="18" borderId="12" xfId="0" applyNumberFormat="1" applyFont="1" applyFill="1" applyBorder="1" applyAlignment="1">
      <alignment horizontal="right"/>
    </xf>
    <xf numFmtId="0" fontId="2" fillId="18" borderId="12" xfId="0" applyFont="1" applyFill="1" applyBorder="1" applyAlignment="1">
      <alignment horizontal="right"/>
    </xf>
    <xf numFmtId="0" fontId="2" fillId="18" borderId="12" xfId="0" applyFont="1" applyFill="1" applyBorder="1" applyAlignment="1">
      <alignment/>
    </xf>
    <xf numFmtId="2" fontId="2" fillId="18" borderId="12" xfId="0" applyNumberFormat="1" applyFont="1" applyFill="1" applyBorder="1" applyAlignment="1">
      <alignment horizontal="center"/>
    </xf>
    <xf numFmtId="2" fontId="2" fillId="18" borderId="12" xfId="0" applyNumberFormat="1" applyFont="1" applyFill="1" applyBorder="1" applyAlignment="1">
      <alignment/>
    </xf>
    <xf numFmtId="0" fontId="2" fillId="12" borderId="12" xfId="0" applyNumberFormat="1" applyFont="1" applyFill="1" applyBorder="1" applyAlignment="1">
      <alignment horizontal="left" vertical="center" wrapText="1"/>
    </xf>
    <xf numFmtId="2" fontId="31" fillId="12" borderId="12" xfId="0" applyNumberFormat="1" applyFont="1" applyFill="1" applyBorder="1" applyAlignment="1">
      <alignment horizontal="center"/>
    </xf>
    <xf numFmtId="0" fontId="28" fillId="3" borderId="12" xfId="0" applyNumberFormat="1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vertical="center" wrapText="1"/>
    </xf>
    <xf numFmtId="4" fontId="0" fillId="18" borderId="12" xfId="0" applyNumberFormat="1" applyFill="1" applyBorder="1" applyAlignment="1">
      <alignment/>
    </xf>
    <xf numFmtId="0" fontId="28" fillId="3" borderId="14" xfId="0" applyNumberFormat="1" applyFont="1" applyFill="1" applyBorder="1" applyAlignment="1">
      <alignment horizontal="center" vertical="center" wrapText="1"/>
    </xf>
    <xf numFmtId="0" fontId="28" fillId="0" borderId="0" xfId="0" applyNumberFormat="1" applyFont="1" applyFill="1" applyAlignment="1">
      <alignment vertical="center" wrapText="1"/>
    </xf>
    <xf numFmtId="2" fontId="26" fillId="0" borderId="12" xfId="0" applyNumberFormat="1" applyFont="1" applyFill="1" applyBorder="1" applyAlignment="1">
      <alignment vertical="center" wrapText="1"/>
    </xf>
    <xf numFmtId="0" fontId="26" fillId="12" borderId="12" xfId="0" applyFont="1" applyFill="1" applyBorder="1" applyAlignment="1">
      <alignment vertical="center" wrapText="1"/>
    </xf>
    <xf numFmtId="2" fontId="26" fillId="12" borderId="12" xfId="0" applyNumberFormat="1" applyFont="1" applyFill="1" applyBorder="1" applyAlignment="1">
      <alignment/>
    </xf>
    <xf numFmtId="0" fontId="26" fillId="12" borderId="12" xfId="0" applyFont="1" applyFill="1" applyBorder="1" applyAlignment="1">
      <alignment/>
    </xf>
    <xf numFmtId="2" fontId="26" fillId="12" borderId="12" xfId="0" applyNumberFormat="1" applyFont="1" applyFill="1" applyBorder="1" applyAlignment="1">
      <alignment horizontal="center"/>
    </xf>
    <xf numFmtId="0" fontId="27" fillId="8" borderId="12" xfId="0" applyNumberFormat="1" applyFont="1" applyFill="1" applyBorder="1" applyAlignment="1">
      <alignment horizontal="left" vertical="center" wrapText="1"/>
    </xf>
    <xf numFmtId="2" fontId="26" fillId="8" borderId="12" xfId="0" applyNumberFormat="1" applyFont="1" applyFill="1" applyBorder="1" applyAlignment="1">
      <alignment/>
    </xf>
    <xf numFmtId="0" fontId="26" fillId="8" borderId="12" xfId="0" applyNumberFormat="1" applyFont="1" applyFill="1" applyBorder="1" applyAlignment="1">
      <alignment/>
    </xf>
    <xf numFmtId="2" fontId="27" fillId="8" borderId="12" xfId="0" applyNumberFormat="1" applyFont="1" applyFill="1" applyBorder="1" applyAlignment="1">
      <alignment horizontal="center"/>
    </xf>
    <xf numFmtId="4" fontId="28" fillId="8" borderId="12" xfId="0" applyNumberFormat="1" applyFont="1" applyFill="1" applyBorder="1" applyAlignment="1">
      <alignment horizontal="center" vertical="center" wrapText="1"/>
    </xf>
    <xf numFmtId="4" fontId="0" fillId="6" borderId="12" xfId="0" applyNumberFormat="1" applyFill="1" applyBorder="1" applyAlignment="1">
      <alignment/>
    </xf>
    <xf numFmtId="2" fontId="0" fillId="6" borderId="12" xfId="0" applyNumberFormat="1" applyFill="1" applyBorder="1" applyAlignment="1">
      <alignment horizontal="center"/>
    </xf>
    <xf numFmtId="0" fontId="34" fillId="0" borderId="12" xfId="0" applyNumberFormat="1" applyFont="1" applyFill="1" applyBorder="1" applyAlignment="1">
      <alignment horizontal="left" vertical="center" wrapText="1"/>
    </xf>
    <xf numFmtId="2" fontId="35" fillId="0" borderId="12" xfId="0" applyNumberFormat="1" applyFont="1" applyFill="1" applyBorder="1" applyAlignment="1">
      <alignment horizontal="left"/>
    </xf>
    <xf numFmtId="0" fontId="35" fillId="0" borderId="12" xfId="0" applyNumberFormat="1" applyFont="1" applyFill="1" applyBorder="1" applyAlignment="1">
      <alignment horizontal="left"/>
    </xf>
    <xf numFmtId="0" fontId="28" fillId="16" borderId="12" xfId="0" applyNumberFormat="1" applyFont="1" applyFill="1" applyBorder="1" applyAlignment="1">
      <alignment horizontal="left" vertical="center" wrapText="1"/>
    </xf>
    <xf numFmtId="2" fontId="0" fillId="16" borderId="12" xfId="0" applyNumberFormat="1" applyFill="1" applyBorder="1" applyAlignment="1">
      <alignment/>
    </xf>
    <xf numFmtId="0" fontId="0" fillId="16" borderId="12" xfId="0" applyNumberFormat="1" applyFill="1" applyBorder="1" applyAlignment="1">
      <alignment/>
    </xf>
    <xf numFmtId="2" fontId="28" fillId="16" borderId="12" xfId="0" applyNumberFormat="1" applyFont="1" applyFill="1" applyBorder="1" applyAlignment="1">
      <alignment horizontal="center" vertical="center" wrapText="1"/>
    </xf>
    <xf numFmtId="0" fontId="28" fillId="5" borderId="12" xfId="0" applyNumberFormat="1" applyFont="1" applyFill="1" applyBorder="1" applyAlignment="1">
      <alignment horizontal="left" vertical="center" wrapText="1"/>
    </xf>
    <xf numFmtId="2" fontId="0" fillId="5" borderId="12" xfId="0" applyNumberFormat="1" applyFill="1" applyBorder="1" applyAlignment="1">
      <alignment/>
    </xf>
    <xf numFmtId="0" fontId="0" fillId="5" borderId="12" xfId="0" applyNumberFormat="1" applyFill="1" applyBorder="1" applyAlignment="1">
      <alignment/>
    </xf>
    <xf numFmtId="2" fontId="28" fillId="5" borderId="12" xfId="0" applyNumberFormat="1" applyFont="1" applyFill="1" applyBorder="1" applyAlignment="1">
      <alignment horizontal="center" vertical="center" wrapText="1"/>
    </xf>
    <xf numFmtId="0" fontId="36" fillId="0" borderId="12" xfId="0" applyNumberFormat="1" applyFont="1" applyFill="1" applyBorder="1" applyAlignment="1">
      <alignment horizontal="left"/>
    </xf>
    <xf numFmtId="0" fontId="2" fillId="0" borderId="12" xfId="0" applyFont="1" applyFill="1" applyBorder="1" applyAlignment="1">
      <alignment horizontal="justify"/>
    </xf>
    <xf numFmtId="0" fontId="33" fillId="0" borderId="12" xfId="0" applyFont="1" applyFill="1" applyBorder="1" applyAlignment="1">
      <alignment horizontal="justify"/>
    </xf>
    <xf numFmtId="0" fontId="28" fillId="5" borderId="12" xfId="0" applyNumberFormat="1" applyFont="1" applyFill="1" applyBorder="1" applyAlignment="1">
      <alignment horizontal="center" vertical="center" wrapText="1"/>
    </xf>
    <xf numFmtId="0" fontId="28" fillId="16" borderId="12" xfId="0" applyNumberFormat="1" applyFont="1" applyFill="1" applyBorder="1" applyAlignment="1">
      <alignment horizontal="center" vertical="center" wrapText="1"/>
    </xf>
    <xf numFmtId="2" fontId="28" fillId="5" borderId="12" xfId="0" applyNumberFormat="1" applyFont="1" applyFill="1" applyBorder="1" applyAlignment="1">
      <alignment vertical="center" wrapText="1"/>
    </xf>
    <xf numFmtId="0" fontId="28" fillId="5" borderId="12" xfId="0" applyNumberFormat="1" applyFont="1" applyFill="1" applyBorder="1" applyAlignment="1">
      <alignment vertical="center" wrapText="1"/>
    </xf>
    <xf numFmtId="0" fontId="2" fillId="0" borderId="12" xfId="0" applyFont="1" applyFill="1" applyBorder="1" applyAlignment="1">
      <alignment vertical="center" wrapText="1"/>
    </xf>
    <xf numFmtId="4" fontId="26" fillId="0" borderId="12" xfId="0" applyNumberFormat="1" applyFont="1" applyFill="1" applyBorder="1" applyAlignment="1">
      <alignment/>
    </xf>
    <xf numFmtId="0" fontId="2" fillId="0" borderId="12" xfId="0" applyNumberFormat="1" applyFont="1" applyFill="1" applyBorder="1" applyAlignment="1">
      <alignment horizontal="left" vertical="center" wrapText="1"/>
    </xf>
    <xf numFmtId="2" fontId="0" fillId="6" borderId="12" xfId="0" applyNumberFormat="1" applyFill="1" applyBorder="1" applyAlignment="1">
      <alignment horizontal="right"/>
    </xf>
    <xf numFmtId="2" fontId="0" fillId="6" borderId="12" xfId="0" applyNumberFormat="1" applyFill="1" applyBorder="1" applyAlignment="1">
      <alignment/>
    </xf>
    <xf numFmtId="4" fontId="0" fillId="6" borderId="12" xfId="0" applyNumberFormat="1" applyFill="1" applyBorder="1" applyAlignment="1">
      <alignment/>
    </xf>
    <xf numFmtId="0" fontId="0" fillId="0" borderId="0" xfId="0" applyNumberFormat="1" applyFill="1" applyBorder="1" applyAlignment="1">
      <alignment horizontal="left"/>
    </xf>
    <xf numFmtId="2" fontId="0" fillId="0" borderId="0" xfId="0" applyNumberFormat="1" applyFill="1" applyBorder="1" applyAlignment="1">
      <alignment/>
    </xf>
    <xf numFmtId="0" fontId="2" fillId="18" borderId="12" xfId="0" applyNumberFormat="1" applyFont="1" applyFill="1" applyBorder="1" applyAlignment="1">
      <alignment horizontal="left" wrapText="1"/>
    </xf>
    <xf numFmtId="0" fontId="30" fillId="6" borderId="12" xfId="0" applyNumberFormat="1" applyFont="1" applyFill="1" applyBorder="1" applyAlignment="1">
      <alignment horizontal="left" wrapText="1"/>
    </xf>
    <xf numFmtId="2" fontId="30" fillId="6" borderId="12" xfId="0" applyNumberFormat="1" applyFont="1" applyFill="1" applyBorder="1" applyAlignment="1">
      <alignment horizontal="left" wrapText="1"/>
    </xf>
    <xf numFmtId="0" fontId="30" fillId="6" borderId="12" xfId="0" applyNumberFormat="1" applyFont="1" applyFill="1" applyBorder="1" applyAlignment="1">
      <alignment horizontal="left" vertical="center"/>
    </xf>
    <xf numFmtId="2" fontId="30" fillId="6" borderId="12" xfId="0" applyNumberFormat="1" applyFont="1" applyFill="1" applyBorder="1" applyAlignment="1">
      <alignment horizontal="left" vertical="center"/>
    </xf>
    <xf numFmtId="0" fontId="30" fillId="6" borderId="12" xfId="0" applyNumberFormat="1" applyFont="1" applyFill="1" applyBorder="1" applyAlignment="1">
      <alignment horizontal="left" vertical="center" wrapText="1"/>
    </xf>
    <xf numFmtId="2" fontId="30" fillId="6" borderId="12" xfId="0" applyNumberFormat="1" applyFont="1" applyFill="1" applyBorder="1" applyAlignment="1">
      <alignment horizontal="left" vertical="center" wrapText="1"/>
    </xf>
    <xf numFmtId="2" fontId="0" fillId="0" borderId="0" xfId="0" applyNumberFormat="1" applyFill="1" applyAlignment="1">
      <alignment/>
    </xf>
    <xf numFmtId="0" fontId="0" fillId="0" borderId="0" xfId="0" applyNumberFormat="1" applyFill="1" applyAlignment="1">
      <alignment/>
    </xf>
    <xf numFmtId="2" fontId="30" fillId="6" borderId="12" xfId="0" applyNumberFormat="1" applyFont="1" applyFill="1" applyBorder="1" applyAlignment="1">
      <alignment horizontal="center"/>
    </xf>
    <xf numFmtId="0" fontId="30" fillId="6" borderId="12" xfId="0" applyNumberFormat="1" applyFont="1" applyFill="1" applyBorder="1" applyAlignment="1">
      <alignment horizontal="center"/>
    </xf>
    <xf numFmtId="2" fontId="30" fillId="6" borderId="15" xfId="0" applyNumberFormat="1" applyFont="1" applyFill="1" applyBorder="1" applyAlignment="1">
      <alignment wrapText="1"/>
    </xf>
    <xf numFmtId="2" fontId="30" fillId="6" borderId="16" xfId="0" applyNumberFormat="1" applyFont="1" applyFill="1" applyBorder="1" applyAlignment="1">
      <alignment wrapText="1"/>
    </xf>
    <xf numFmtId="2" fontId="30" fillId="6" borderId="17" xfId="0" applyNumberFormat="1" applyFont="1" applyFill="1" applyBorder="1" applyAlignment="1">
      <alignment wrapText="1"/>
    </xf>
    <xf numFmtId="2" fontId="28" fillId="0" borderId="12" xfId="0" applyNumberFormat="1" applyFont="1" applyFill="1" applyBorder="1" applyAlignment="1">
      <alignment wrapText="1"/>
    </xf>
    <xf numFmtId="0" fontId="28" fillId="0" borderId="12" xfId="0" applyNumberFormat="1" applyFont="1" applyFill="1" applyBorder="1" applyAlignment="1">
      <alignment wrapText="1"/>
    </xf>
    <xf numFmtId="0" fontId="28" fillId="0" borderId="12" xfId="0" applyNumberFormat="1" applyFont="1" applyFill="1" applyBorder="1" applyAlignment="1">
      <alignment horizontal="center" wrapText="1"/>
    </xf>
    <xf numFmtId="14" fontId="31" fillId="0" borderId="12" xfId="0" applyNumberFormat="1" applyFont="1" applyFill="1" applyBorder="1" applyAlignment="1">
      <alignment horizontal="left" vertical="center" wrapText="1"/>
    </xf>
    <xf numFmtId="2" fontId="31" fillId="0" borderId="12" xfId="0" applyNumberFormat="1" applyFont="1" applyFill="1" applyBorder="1" applyAlignment="1">
      <alignment vertical="center" wrapText="1"/>
    </xf>
    <xf numFmtId="0" fontId="31" fillId="0" borderId="12" xfId="0" applyNumberFormat="1" applyFont="1" applyFill="1" applyBorder="1" applyAlignment="1">
      <alignment vertical="center" wrapText="1"/>
    </xf>
    <xf numFmtId="0" fontId="0" fillId="0" borderId="12" xfId="0" applyFill="1" applyBorder="1" applyAlignment="1">
      <alignment horizontal="center" vertical="center"/>
    </xf>
    <xf numFmtId="0" fontId="0" fillId="19" borderId="12" xfId="0" applyNumberFormat="1" applyFont="1" applyFill="1" applyBorder="1" applyAlignment="1">
      <alignment horizontal="left" wrapText="1"/>
    </xf>
    <xf numFmtId="0" fontId="0" fillId="3" borderId="12" xfId="0" applyNumberFormat="1" applyFont="1" applyFill="1" applyBorder="1" applyAlignment="1">
      <alignment/>
    </xf>
    <xf numFmtId="2" fontId="0" fillId="3" borderId="12" xfId="0" applyNumberFormat="1" applyFont="1" applyFill="1" applyBorder="1" applyAlignment="1">
      <alignment/>
    </xf>
    <xf numFmtId="2" fontId="0" fillId="8" borderId="12" xfId="0" applyNumberFormat="1" applyFont="1" applyFill="1" applyBorder="1" applyAlignment="1">
      <alignment/>
    </xf>
    <xf numFmtId="0" fontId="0" fillId="8" borderId="12" xfId="0" applyNumberFormat="1" applyFont="1" applyFill="1" applyBorder="1" applyAlignment="1">
      <alignment/>
    </xf>
    <xf numFmtId="0" fontId="30" fillId="6" borderId="15" xfId="0" applyNumberFormat="1" applyFont="1" applyFill="1" applyBorder="1" applyAlignment="1">
      <alignment horizontal="left" vertical="center" wrapText="1"/>
    </xf>
    <xf numFmtId="0" fontId="30" fillId="6" borderId="16" xfId="0" applyNumberFormat="1" applyFont="1" applyFill="1" applyBorder="1" applyAlignment="1">
      <alignment horizontal="left" vertical="center" wrapText="1"/>
    </xf>
    <xf numFmtId="0" fontId="30" fillId="6" borderId="17" xfId="0" applyNumberFormat="1" applyFont="1" applyFill="1" applyBorder="1" applyAlignment="1">
      <alignment horizontal="left" vertical="center" wrapText="1"/>
    </xf>
    <xf numFmtId="0" fontId="0" fillId="0" borderId="12" xfId="0" applyNumberFormat="1" applyFont="1" applyFill="1" applyBorder="1" applyAlignment="1">
      <alignment horizontal="left" vertical="center" wrapText="1"/>
    </xf>
  </cellXfs>
  <cellStyles count="6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un" xfId="40"/>
    <cellStyle name="Calcul" xfId="41"/>
    <cellStyle name="Calculation" xfId="42"/>
    <cellStyle name="Celulă legată" xfId="43"/>
    <cellStyle name="Check Cell" xfId="44"/>
    <cellStyle name="Comma" xfId="45"/>
    <cellStyle name="Comma [0]" xfId="46"/>
    <cellStyle name="Currency" xfId="47"/>
    <cellStyle name="Currency [0]" xfId="48"/>
    <cellStyle name="Eronat" xfId="49"/>
    <cellStyle name="Explanatory Text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eșire" xfId="58"/>
    <cellStyle name="Input" xfId="59"/>
    <cellStyle name="Intrare" xfId="60"/>
    <cellStyle name="Linked Cell" xfId="61"/>
    <cellStyle name="Neutral" xfId="62"/>
    <cellStyle name="Neutru" xfId="63"/>
    <cellStyle name="Notă" xfId="64"/>
    <cellStyle name="Note" xfId="65"/>
    <cellStyle name="Output" xfId="66"/>
    <cellStyle name="Percent" xfId="67"/>
    <cellStyle name="Text avertisment" xfId="68"/>
    <cellStyle name="Text explicativ" xfId="69"/>
    <cellStyle name="Title" xfId="70"/>
    <cellStyle name="Titlu" xfId="71"/>
    <cellStyle name="Titlu 1" xfId="72"/>
    <cellStyle name="Titlu 2" xfId="73"/>
    <cellStyle name="Titlu 3" xfId="74"/>
    <cellStyle name="Titlu 4" xfId="75"/>
    <cellStyle name="Total" xfId="76"/>
    <cellStyle name="Verificare celulă" xfId="77"/>
    <cellStyle name="Warning Text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00B050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C204"/>
  <sheetViews>
    <sheetView tabSelected="1" view="pageBreakPreview" zoomScaleSheetLayoutView="100" zoomScalePageLayoutView="0" workbookViewId="0" topLeftCell="A1">
      <pane xSplit="2" ySplit="6" topLeftCell="C13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F149" sqref="F149:F150"/>
    </sheetView>
  </sheetViews>
  <sheetFormatPr defaultColWidth="8.7109375" defaultRowHeight="12.75"/>
  <cols>
    <col min="1" max="1" width="52.8515625" style="21" customWidth="1"/>
    <col min="2" max="2" width="16.8515625" style="22" customWidth="1"/>
    <col min="3" max="3" width="20.8515625" style="22" customWidth="1"/>
    <col min="4" max="4" width="17.421875" style="23" customWidth="1"/>
    <col min="5" max="5" width="11.421875" style="23" customWidth="1"/>
    <col min="6" max="6" width="23.00390625" style="24" customWidth="1"/>
    <col min="7" max="7" width="15.28125" style="22" customWidth="1"/>
    <col min="8" max="8" width="13.7109375" style="23" customWidth="1"/>
    <col min="9" max="9" width="11.8515625" style="23" customWidth="1"/>
    <col min="10" max="10" width="12.00390625" style="23" customWidth="1"/>
    <col min="11" max="13" width="12.421875" style="23" customWidth="1"/>
    <col min="14" max="15" width="12.57421875" style="23" customWidth="1"/>
    <col min="16" max="16" width="15.7109375" style="23" bestFit="1" customWidth="1"/>
    <col min="17" max="16384" width="8.7109375" style="23" customWidth="1"/>
  </cols>
  <sheetData>
    <row r="1" ht="12.75">
      <c r="F1" s="22"/>
    </row>
    <row r="2" spans="2:6" ht="12.75">
      <c r="B2" s="223"/>
      <c r="C2" s="223"/>
      <c r="D2" s="224"/>
      <c r="E2" s="224"/>
      <c r="F2" s="223"/>
    </row>
    <row r="3" spans="1:15" ht="19.5" customHeight="1">
      <c r="A3" s="227" t="s">
        <v>10</v>
      </c>
      <c r="B3" s="228"/>
      <c r="C3" s="228"/>
      <c r="D3" s="228"/>
      <c r="E3" s="228"/>
      <c r="F3" s="229"/>
      <c r="G3" s="225" t="s">
        <v>11</v>
      </c>
      <c r="H3" s="226"/>
      <c r="I3" s="226"/>
      <c r="J3" s="226"/>
      <c r="K3" s="226"/>
      <c r="L3" s="226"/>
      <c r="M3" s="226"/>
      <c r="N3" s="226"/>
      <c r="O3" s="26"/>
    </row>
    <row r="4" spans="1:15" ht="140.25">
      <c r="A4" s="25"/>
      <c r="B4" s="27"/>
      <c r="C4" s="27"/>
      <c r="D4" s="8"/>
      <c r="E4" s="8"/>
      <c r="F4" s="27"/>
      <c r="G4" s="230" t="s">
        <v>12</v>
      </c>
      <c r="H4" s="231" t="s">
        <v>13</v>
      </c>
      <c r="I4" s="231" t="s">
        <v>14</v>
      </c>
      <c r="J4" s="231" t="s">
        <v>20</v>
      </c>
      <c r="K4" s="231" t="s">
        <v>15</v>
      </c>
      <c r="L4" s="231" t="s">
        <v>16</v>
      </c>
      <c r="M4" s="231" t="s">
        <v>17</v>
      </c>
      <c r="N4" s="232" t="s">
        <v>19</v>
      </c>
      <c r="O4" s="232" t="s">
        <v>18</v>
      </c>
    </row>
    <row r="5" spans="1:15" ht="23.25" customHeight="1">
      <c r="A5" s="221" t="s">
        <v>21</v>
      </c>
      <c r="B5" s="222"/>
      <c r="C5" s="222"/>
      <c r="D5" s="221"/>
      <c r="E5" s="221"/>
      <c r="F5" s="30"/>
      <c r="G5" s="31"/>
      <c r="H5" s="32"/>
      <c r="I5" s="32"/>
      <c r="J5" s="32"/>
      <c r="K5" s="32"/>
      <c r="L5" s="32"/>
      <c r="M5" s="32"/>
      <c r="N5" s="32"/>
      <c r="O5" s="32"/>
    </row>
    <row r="6" spans="1:15" ht="43.5" customHeight="1">
      <c r="A6" s="33" t="s">
        <v>39</v>
      </c>
      <c r="B6" s="34" t="s">
        <v>49</v>
      </c>
      <c r="C6" s="34" t="s">
        <v>50</v>
      </c>
      <c r="D6" s="35" t="s">
        <v>51</v>
      </c>
      <c r="E6" s="35" t="s">
        <v>52</v>
      </c>
      <c r="F6" s="34" t="s">
        <v>53</v>
      </c>
      <c r="G6" s="36"/>
      <c r="H6" s="37"/>
      <c r="I6" s="37"/>
      <c r="J6" s="37"/>
      <c r="K6" s="37"/>
      <c r="L6" s="37"/>
      <c r="M6" s="37"/>
      <c r="N6" s="37"/>
      <c r="O6" s="37"/>
    </row>
    <row r="7" spans="1:15" ht="31.5" customHeight="1">
      <c r="A7" s="38" t="s">
        <v>40</v>
      </c>
      <c r="B7" s="39">
        <f>D7*E7</f>
        <v>2100</v>
      </c>
      <c r="C7" s="39">
        <v>6</v>
      </c>
      <c r="D7" s="40">
        <v>25</v>
      </c>
      <c r="E7" s="40">
        <v>84</v>
      </c>
      <c r="F7" s="39">
        <f>B7*C7</f>
        <v>12600</v>
      </c>
      <c r="G7" s="41">
        <f>F7</f>
        <v>12600</v>
      </c>
      <c r="H7" s="42"/>
      <c r="I7" s="42"/>
      <c r="J7" s="42"/>
      <c r="K7" s="42"/>
      <c r="L7" s="42"/>
      <c r="M7" s="42"/>
      <c r="N7" s="42"/>
      <c r="O7" s="42"/>
    </row>
    <row r="8" spans="1:15" ht="31.5" customHeight="1">
      <c r="A8" s="38" t="s">
        <v>41</v>
      </c>
      <c r="B8" s="39">
        <f>D8*E8</f>
        <v>840</v>
      </c>
      <c r="C8" s="39">
        <v>6</v>
      </c>
      <c r="D8" s="40">
        <v>20</v>
      </c>
      <c r="E8" s="40">
        <v>42</v>
      </c>
      <c r="F8" s="39">
        <f>B8*C8</f>
        <v>5040</v>
      </c>
      <c r="G8" s="41">
        <f>F8</f>
        <v>5040</v>
      </c>
      <c r="H8" s="42"/>
      <c r="I8" s="42"/>
      <c r="J8" s="42"/>
      <c r="K8" s="42"/>
      <c r="L8" s="42"/>
      <c r="M8" s="42"/>
      <c r="N8" s="42"/>
      <c r="O8" s="42"/>
    </row>
    <row r="9" spans="1:15" ht="25.5" customHeight="1">
      <c r="A9" s="38" t="s">
        <v>44</v>
      </c>
      <c r="B9" s="39">
        <f>D9*E9</f>
        <v>1260</v>
      </c>
      <c r="C9" s="39">
        <v>6</v>
      </c>
      <c r="D9" s="40">
        <v>20</v>
      </c>
      <c r="E9" s="40">
        <v>63</v>
      </c>
      <c r="F9" s="39">
        <f>B9*C9</f>
        <v>7560</v>
      </c>
      <c r="G9" s="41">
        <f>F9</f>
        <v>7560</v>
      </c>
      <c r="H9" s="42"/>
      <c r="I9" s="42"/>
      <c r="J9" s="42"/>
      <c r="K9" s="42"/>
      <c r="L9" s="42"/>
      <c r="M9" s="42"/>
      <c r="N9" s="42"/>
      <c r="O9" s="42"/>
    </row>
    <row r="10" spans="1:16" ht="23.25" customHeight="1">
      <c r="A10" s="43" t="s">
        <v>42</v>
      </c>
      <c r="B10" s="34"/>
      <c r="C10" s="34"/>
      <c r="D10" s="35"/>
      <c r="E10" s="35"/>
      <c r="F10" s="44">
        <f>F7+F8+F9</f>
        <v>25200</v>
      </c>
      <c r="G10" s="36">
        <f>SUM(G7:G9)</f>
        <v>25200</v>
      </c>
      <c r="H10" s="45">
        <f>SUM(H7:H9)</f>
        <v>0</v>
      </c>
      <c r="I10" s="45">
        <f>SUM(I7:I9)</f>
        <v>0</v>
      </c>
      <c r="J10" s="45">
        <f>SUM(J7:J9)</f>
        <v>0</v>
      </c>
      <c r="K10" s="45">
        <f>SUM(K7:K9)</f>
        <v>0</v>
      </c>
      <c r="L10" s="45">
        <f>SUM(L7:L9)</f>
        <v>0</v>
      </c>
      <c r="M10" s="45">
        <f>SUM(M7:M9)</f>
        <v>0</v>
      </c>
      <c r="N10" s="45">
        <f>SUM(N7:N9)</f>
        <v>0</v>
      </c>
      <c r="O10" s="45"/>
      <c r="P10" s="76"/>
    </row>
    <row r="11" spans="1:15" s="16" customFormat="1" ht="34.5" customHeight="1">
      <c r="A11" s="233" t="s">
        <v>43</v>
      </c>
      <c r="B11" s="46">
        <f>D11*E11</f>
        <v>1260</v>
      </c>
      <c r="C11" s="46">
        <v>6</v>
      </c>
      <c r="D11" s="47">
        <v>15</v>
      </c>
      <c r="E11" s="47">
        <v>84</v>
      </c>
      <c r="F11" s="46">
        <f>B11*C11</f>
        <v>7560</v>
      </c>
      <c r="G11" s="234"/>
      <c r="H11" s="235"/>
      <c r="I11" s="235">
        <f>F11</f>
        <v>7560</v>
      </c>
      <c r="J11" s="235"/>
      <c r="K11" s="235"/>
      <c r="L11" s="235"/>
      <c r="M11" s="235"/>
      <c r="N11" s="235"/>
      <c r="O11" s="235"/>
    </row>
    <row r="12" spans="1:15" s="16" customFormat="1" ht="29.25" customHeight="1">
      <c r="A12" s="38" t="s">
        <v>45</v>
      </c>
      <c r="B12" s="46">
        <f>D12*E12</f>
        <v>1260</v>
      </c>
      <c r="C12" s="46">
        <v>5</v>
      </c>
      <c r="D12" s="47">
        <v>15</v>
      </c>
      <c r="E12" s="47">
        <v>84</v>
      </c>
      <c r="F12" s="46">
        <f>C12*D12*E12</f>
        <v>6300</v>
      </c>
      <c r="G12" s="234"/>
      <c r="H12" s="235"/>
      <c r="I12" s="235"/>
      <c r="J12" s="235">
        <f>F12</f>
        <v>6300</v>
      </c>
      <c r="K12" s="235"/>
      <c r="L12" s="235"/>
      <c r="M12" s="235"/>
      <c r="N12" s="235"/>
      <c r="O12" s="235"/>
    </row>
    <row r="13" spans="1:15" s="16" customFormat="1" ht="21" customHeight="1">
      <c r="A13" s="233" t="s">
        <v>46</v>
      </c>
      <c r="B13" s="46">
        <f>D13*E13</f>
        <v>1260</v>
      </c>
      <c r="C13" s="46">
        <v>5</v>
      </c>
      <c r="D13" s="47">
        <v>15</v>
      </c>
      <c r="E13" s="47">
        <v>84</v>
      </c>
      <c r="F13" s="46">
        <f>C13*D13*E13</f>
        <v>6300</v>
      </c>
      <c r="G13" s="234"/>
      <c r="H13" s="235"/>
      <c r="I13" s="235"/>
      <c r="J13" s="235"/>
      <c r="K13" s="234">
        <f>F13</f>
        <v>6300</v>
      </c>
      <c r="L13" s="235"/>
      <c r="M13" s="235"/>
      <c r="N13" s="235"/>
      <c r="O13" s="235"/>
    </row>
    <row r="14" spans="1:15" s="16" customFormat="1" ht="31.5" customHeight="1">
      <c r="A14" s="38" t="s">
        <v>47</v>
      </c>
      <c r="B14" s="46">
        <f>D14*E14</f>
        <v>1200</v>
      </c>
      <c r="C14" s="46">
        <v>6</v>
      </c>
      <c r="D14" s="47">
        <v>15</v>
      </c>
      <c r="E14" s="47">
        <v>80</v>
      </c>
      <c r="F14" s="46">
        <f>C14*D14*E14</f>
        <v>7200</v>
      </c>
      <c r="G14" s="234"/>
      <c r="H14" s="235"/>
      <c r="I14" s="235"/>
      <c r="J14" s="235"/>
      <c r="K14" s="235"/>
      <c r="L14" s="235">
        <v>4000</v>
      </c>
      <c r="M14" s="235"/>
      <c r="N14" s="235">
        <v>3200</v>
      </c>
      <c r="O14" s="235"/>
    </row>
    <row r="15" spans="1:15" s="16" customFormat="1" ht="34.5" customHeight="1">
      <c r="A15" s="38" t="s">
        <v>48</v>
      </c>
      <c r="B15" s="46">
        <f>D15*E15</f>
        <v>1260</v>
      </c>
      <c r="C15" s="46">
        <v>5</v>
      </c>
      <c r="D15" s="47">
        <v>15</v>
      </c>
      <c r="E15" s="47">
        <v>84</v>
      </c>
      <c r="F15" s="46">
        <f>C15*D15*E15</f>
        <v>6300</v>
      </c>
      <c r="G15" s="234"/>
      <c r="H15" s="235"/>
      <c r="I15" s="235"/>
      <c r="J15" s="235"/>
      <c r="K15" s="235"/>
      <c r="L15" s="235"/>
      <c r="M15" s="235"/>
      <c r="N15" s="235">
        <f>F15</f>
        <v>6300</v>
      </c>
      <c r="O15" s="235"/>
    </row>
    <row r="16" spans="1:15" ht="18.75" customHeight="1">
      <c r="A16" s="237" t="s">
        <v>54</v>
      </c>
      <c r="B16" s="48"/>
      <c r="C16" s="49"/>
      <c r="D16" s="50"/>
      <c r="E16" s="51"/>
      <c r="F16" s="52">
        <f>SUM(F11:F15)</f>
        <v>33660</v>
      </c>
      <c r="G16" s="52">
        <f>SUM(G11:G15)</f>
        <v>0</v>
      </c>
      <c r="H16" s="53">
        <f>SUM(H11:H15)</f>
        <v>0</v>
      </c>
      <c r="I16" s="53">
        <f>SUM(I11:I15)</f>
        <v>7560</v>
      </c>
      <c r="J16" s="53">
        <f>SUM(J11:J15)</f>
        <v>6300</v>
      </c>
      <c r="K16" s="53">
        <f>SUM(K11:K15)</f>
        <v>6300</v>
      </c>
      <c r="L16" s="53">
        <f>SUM(L11:L15)</f>
        <v>4000</v>
      </c>
      <c r="M16" s="53">
        <f>SUM(M11:M15)</f>
        <v>0</v>
      </c>
      <c r="N16" s="53">
        <f>SUM(N11:N15)</f>
        <v>9500</v>
      </c>
      <c r="O16" s="53"/>
    </row>
    <row r="17" spans="1:15" ht="12.75">
      <c r="A17" s="54" t="s">
        <v>56</v>
      </c>
      <c r="B17" s="55"/>
      <c r="C17" s="56"/>
      <c r="D17" s="57"/>
      <c r="E17" s="57"/>
      <c r="F17" s="56"/>
      <c r="G17" s="55"/>
      <c r="H17" s="58"/>
      <c r="I17" s="58"/>
      <c r="J17" s="58"/>
      <c r="K17" s="58"/>
      <c r="L17" s="58"/>
      <c r="M17" s="58"/>
      <c r="N17" s="58"/>
      <c r="O17" s="58"/>
    </row>
    <row r="18" spans="1:15" ht="37.5" customHeight="1">
      <c r="A18" s="59" t="s">
        <v>58</v>
      </c>
      <c r="B18" s="41" t="s">
        <v>60</v>
      </c>
      <c r="C18" s="39" t="s">
        <v>63</v>
      </c>
      <c r="D18" s="60" t="s">
        <v>61</v>
      </c>
      <c r="E18" s="60" t="s">
        <v>1</v>
      </c>
      <c r="F18" s="39" t="s">
        <v>53</v>
      </c>
      <c r="G18" s="39"/>
      <c r="H18" s="40"/>
      <c r="I18" s="40"/>
      <c r="J18" s="40"/>
      <c r="K18" s="40"/>
      <c r="L18" s="40"/>
      <c r="M18" s="40"/>
      <c r="N18" s="40"/>
      <c r="O18" s="40"/>
    </row>
    <row r="19" spans="1:15" ht="70.5" customHeight="1">
      <c r="A19" s="42" t="s">
        <v>55</v>
      </c>
      <c r="B19" s="236">
        <v>1</v>
      </c>
      <c r="C19" s="236">
        <v>50</v>
      </c>
      <c r="D19" s="236">
        <v>100</v>
      </c>
      <c r="E19" s="60"/>
      <c r="F19" s="39">
        <f>B19*C19*D19</f>
        <v>5000</v>
      </c>
      <c r="G19" s="39"/>
      <c r="H19" s="40"/>
      <c r="I19" s="40"/>
      <c r="J19" s="40">
        <f>F19</f>
        <v>5000</v>
      </c>
      <c r="K19" s="40"/>
      <c r="L19" s="40"/>
      <c r="M19" s="40"/>
      <c r="N19" s="40"/>
      <c r="O19" s="40"/>
    </row>
    <row r="20" spans="1:15" ht="24.75" customHeight="1">
      <c r="A20" s="63" t="s">
        <v>57</v>
      </c>
      <c r="B20" s="64"/>
      <c r="C20" s="56"/>
      <c r="D20" s="65"/>
      <c r="E20" s="65"/>
      <c r="F20" s="66">
        <f>SUM(F19:F19)</f>
        <v>5000</v>
      </c>
      <c r="G20" s="66">
        <f>SUM(G19:G19)</f>
        <v>0</v>
      </c>
      <c r="H20" s="67">
        <f>SUM(H19:H19)</f>
        <v>0</v>
      </c>
      <c r="I20" s="67">
        <f>SUM(I19:I19)</f>
        <v>0</v>
      </c>
      <c r="J20" s="67">
        <f>SUM(J19:J19)</f>
        <v>5000</v>
      </c>
      <c r="K20" s="67">
        <f>SUM(K19:K19)</f>
        <v>0</v>
      </c>
      <c r="L20" s="67">
        <f>SUM(L19:L19)</f>
        <v>0</v>
      </c>
      <c r="M20" s="67">
        <f>SUM(M19:M19)</f>
        <v>0</v>
      </c>
      <c r="N20" s="67">
        <f>SUM(N19:N19)</f>
        <v>0</v>
      </c>
      <c r="O20" s="67"/>
    </row>
    <row r="21" spans="1:16" ht="27.75" customHeight="1">
      <c r="A21" s="217" t="s">
        <v>59</v>
      </c>
      <c r="B21" s="218"/>
      <c r="C21" s="218"/>
      <c r="D21" s="217"/>
      <c r="E21" s="217"/>
      <c r="F21" s="69">
        <f>F20+F16+F10</f>
        <v>63860</v>
      </c>
      <c r="G21" s="69">
        <f>G20+G16+G10</f>
        <v>25200</v>
      </c>
      <c r="H21" s="70">
        <f>H20+H16+H10</f>
        <v>0</v>
      </c>
      <c r="I21" s="70">
        <f>I20+I16+I10</f>
        <v>7560</v>
      </c>
      <c r="J21" s="70">
        <f>J20+J16+J10</f>
        <v>11300</v>
      </c>
      <c r="K21" s="70">
        <f>K20+K16+K10</f>
        <v>6300</v>
      </c>
      <c r="L21" s="70">
        <f>L20+L16+L10</f>
        <v>4000</v>
      </c>
      <c r="M21" s="70">
        <f>M20+M16+M10</f>
        <v>0</v>
      </c>
      <c r="N21" s="70">
        <f>N20+N16+N10</f>
        <v>9500</v>
      </c>
      <c r="O21" s="70"/>
      <c r="P21" s="76"/>
    </row>
    <row r="22" spans="1:15" ht="27.75" customHeight="1">
      <c r="A22" s="71"/>
      <c r="B22" s="72"/>
      <c r="C22" s="72"/>
      <c r="D22" s="73"/>
      <c r="E22" s="73"/>
      <c r="F22" s="74"/>
      <c r="G22" s="74"/>
      <c r="H22" s="75"/>
      <c r="I22" s="75"/>
      <c r="J22" s="75"/>
      <c r="K22" s="75"/>
      <c r="L22" s="75"/>
      <c r="M22" s="75"/>
      <c r="N22" s="75"/>
      <c r="O22" s="75"/>
    </row>
    <row r="23" spans="1:15" ht="26.25" customHeight="1">
      <c r="A23" s="221" t="s">
        <v>22</v>
      </c>
      <c r="B23" s="222"/>
      <c r="C23" s="222"/>
      <c r="D23" s="221"/>
      <c r="E23" s="221"/>
      <c r="F23" s="30"/>
      <c r="G23" s="31"/>
      <c r="H23" s="32"/>
      <c r="I23" s="32"/>
      <c r="J23" s="32"/>
      <c r="K23" s="32"/>
      <c r="L23" s="32"/>
      <c r="M23" s="32"/>
      <c r="N23" s="32"/>
      <c r="O23" s="32"/>
    </row>
    <row r="24" spans="1:15" ht="27" customHeight="1">
      <c r="A24" s="71"/>
      <c r="B24" s="72"/>
      <c r="C24" s="72"/>
      <c r="D24" s="73"/>
      <c r="E24" s="73"/>
      <c r="F24" s="74"/>
      <c r="G24" s="28"/>
      <c r="H24" s="29"/>
      <c r="I24" s="29"/>
      <c r="J24" s="29"/>
      <c r="K24" s="29"/>
      <c r="L24" s="29"/>
      <c r="M24" s="29"/>
      <c r="N24" s="29"/>
      <c r="O24" s="29"/>
    </row>
    <row r="25" spans="1:15" ht="33.75" customHeight="1">
      <c r="A25" s="219" t="s">
        <v>23</v>
      </c>
      <c r="B25" s="220"/>
      <c r="C25" s="220"/>
      <c r="D25" s="219"/>
      <c r="E25" s="219"/>
      <c r="F25" s="79"/>
      <c r="G25" s="31"/>
      <c r="H25" s="32"/>
      <c r="I25" s="32"/>
      <c r="J25" s="32"/>
      <c r="K25" s="32"/>
      <c r="L25" s="32"/>
      <c r="M25" s="32"/>
      <c r="N25" s="32"/>
      <c r="O25" s="32"/>
    </row>
    <row r="26" spans="1:15" ht="28.5" customHeight="1">
      <c r="A26" s="80" t="s">
        <v>24</v>
      </c>
      <c r="B26" s="81"/>
      <c r="C26" s="239" t="s">
        <v>63</v>
      </c>
      <c r="D26" s="238" t="s">
        <v>62</v>
      </c>
      <c r="E26" s="82"/>
      <c r="F26" s="83" t="s">
        <v>53</v>
      </c>
      <c r="G26" s="84"/>
      <c r="H26" s="85"/>
      <c r="I26" s="85"/>
      <c r="J26" s="85"/>
      <c r="K26" s="85"/>
      <c r="L26" s="85"/>
      <c r="M26" s="85"/>
      <c r="N26" s="85"/>
      <c r="O26" s="85"/>
    </row>
    <row r="27" spans="1:15" ht="12.75">
      <c r="A27" s="86" t="s">
        <v>25</v>
      </c>
      <c r="B27" s="27"/>
      <c r="C27" s="27"/>
      <c r="D27" s="8"/>
      <c r="E27" s="8"/>
      <c r="F27" s="74">
        <f>SUM(F28:F30)</f>
        <v>2264</v>
      </c>
      <c r="G27" s="27"/>
      <c r="H27" s="8"/>
      <c r="I27" s="8"/>
      <c r="J27" s="8"/>
      <c r="K27" s="8"/>
      <c r="L27" s="8"/>
      <c r="M27" s="8"/>
      <c r="N27" s="8"/>
      <c r="O27" s="8"/>
    </row>
    <row r="28" spans="1:15" ht="12.75">
      <c r="A28" s="87" t="s">
        <v>26</v>
      </c>
      <c r="B28" s="27"/>
      <c r="C28" s="27">
        <v>41</v>
      </c>
      <c r="D28" s="8">
        <v>4</v>
      </c>
      <c r="E28" s="8"/>
      <c r="F28" s="74">
        <f>C28*D28</f>
        <v>164</v>
      </c>
      <c r="G28" s="27">
        <f>F28</f>
        <v>164</v>
      </c>
      <c r="H28" s="8"/>
      <c r="I28" s="8"/>
      <c r="J28" s="8"/>
      <c r="K28" s="8"/>
      <c r="L28" s="8"/>
      <c r="M28" s="8"/>
      <c r="N28" s="8"/>
      <c r="O28" s="8"/>
    </row>
    <row r="29" spans="1:15" ht="12.75">
      <c r="A29" s="87" t="s">
        <v>27</v>
      </c>
      <c r="B29" s="27"/>
      <c r="C29" s="27">
        <v>250</v>
      </c>
      <c r="D29" s="8">
        <v>4</v>
      </c>
      <c r="E29" s="8"/>
      <c r="F29" s="74">
        <f aca="true" t="shared" si="0" ref="F29:F34">C29*D29</f>
        <v>1000</v>
      </c>
      <c r="G29" s="27">
        <f>F29</f>
        <v>1000</v>
      </c>
      <c r="H29" s="8"/>
      <c r="I29" s="8"/>
      <c r="J29" s="8"/>
      <c r="K29" s="8"/>
      <c r="L29" s="8"/>
      <c r="M29" s="8"/>
      <c r="N29" s="8"/>
      <c r="O29" s="8"/>
    </row>
    <row r="30" spans="1:15" ht="12.75">
      <c r="A30" s="87" t="s">
        <v>28</v>
      </c>
      <c r="B30" s="27"/>
      <c r="C30" s="27">
        <v>550</v>
      </c>
      <c r="D30" s="8">
        <v>2</v>
      </c>
      <c r="E30" s="8"/>
      <c r="F30" s="74">
        <f t="shared" si="0"/>
        <v>1100</v>
      </c>
      <c r="G30" s="27"/>
      <c r="H30" s="8"/>
      <c r="I30" s="8"/>
      <c r="J30" s="8"/>
      <c r="K30" s="8"/>
      <c r="L30" s="9">
        <f>F30</f>
        <v>1100</v>
      </c>
      <c r="M30" s="8"/>
      <c r="N30" s="8"/>
      <c r="O30" s="8"/>
    </row>
    <row r="31" spans="1:15" ht="12.75">
      <c r="A31" s="88" t="s">
        <v>29</v>
      </c>
      <c r="B31" s="27"/>
      <c r="C31" s="27"/>
      <c r="D31" s="8"/>
      <c r="E31" s="8"/>
      <c r="F31" s="74">
        <f>F32+F33+F34</f>
        <v>17150</v>
      </c>
      <c r="G31" s="27"/>
      <c r="H31" s="8"/>
      <c r="I31" s="8"/>
      <c r="J31" s="8"/>
      <c r="K31" s="9"/>
      <c r="L31" s="8"/>
      <c r="M31" s="8"/>
      <c r="N31" s="8"/>
      <c r="O31" s="8"/>
    </row>
    <row r="32" spans="1:15" ht="12.75">
      <c r="A32" s="78" t="s">
        <v>30</v>
      </c>
      <c r="B32" s="27"/>
      <c r="C32" s="27">
        <v>350</v>
      </c>
      <c r="D32" s="8">
        <v>4</v>
      </c>
      <c r="E32" s="8"/>
      <c r="F32" s="89">
        <f t="shared" si="0"/>
        <v>1400</v>
      </c>
      <c r="G32" s="27"/>
      <c r="H32" s="8"/>
      <c r="I32" s="8"/>
      <c r="J32" s="8"/>
      <c r="K32" s="9"/>
      <c r="L32" s="9">
        <f>F32</f>
        <v>1400</v>
      </c>
      <c r="M32" s="8"/>
      <c r="N32" s="8"/>
      <c r="O32" s="8"/>
    </row>
    <row r="33" spans="1:15" s="11" customFormat="1" ht="12.75">
      <c r="A33" s="78" t="s">
        <v>31</v>
      </c>
      <c r="B33" s="90"/>
      <c r="C33" s="90">
        <v>1000</v>
      </c>
      <c r="D33" s="91">
        <v>15</v>
      </c>
      <c r="E33" s="91"/>
      <c r="F33" s="89">
        <f t="shared" si="0"/>
        <v>15000</v>
      </c>
      <c r="G33" s="90"/>
      <c r="H33" s="91"/>
      <c r="I33" s="91"/>
      <c r="J33" s="91"/>
      <c r="K33" s="131"/>
      <c r="L33" s="9">
        <f>F33</f>
        <v>15000</v>
      </c>
      <c r="M33" s="90"/>
      <c r="N33" s="90"/>
      <c r="O33" s="91"/>
    </row>
    <row r="34" spans="1:15" s="11" customFormat="1" ht="12.75">
      <c r="A34" s="78" t="s">
        <v>32</v>
      </c>
      <c r="B34" s="27"/>
      <c r="C34" s="27">
        <v>250</v>
      </c>
      <c r="D34" s="8">
        <v>3</v>
      </c>
      <c r="E34" s="8"/>
      <c r="F34" s="89">
        <f t="shared" si="0"/>
        <v>750</v>
      </c>
      <c r="G34" s="27"/>
      <c r="H34" s="8"/>
      <c r="I34" s="8"/>
      <c r="J34" s="8"/>
      <c r="K34" s="9"/>
      <c r="L34" s="8"/>
      <c r="M34" s="8"/>
      <c r="N34" s="9">
        <f>F34</f>
        <v>750</v>
      </c>
      <c r="O34" s="9"/>
    </row>
    <row r="35" spans="1:15" s="12" customFormat="1" ht="12.75">
      <c r="A35" s="95" t="s">
        <v>33</v>
      </c>
      <c r="B35" s="96"/>
      <c r="C35" s="96">
        <v>260</v>
      </c>
      <c r="D35" s="97">
        <v>4</v>
      </c>
      <c r="E35" s="97"/>
      <c r="F35" s="98">
        <f>C35*D35</f>
        <v>1040</v>
      </c>
      <c r="G35" s="61"/>
      <c r="H35" s="62"/>
      <c r="I35" s="62"/>
      <c r="J35" s="62"/>
      <c r="K35" s="61">
        <f>F35</f>
        <v>1040</v>
      </c>
      <c r="L35" s="62"/>
      <c r="M35" s="62"/>
      <c r="N35" s="62"/>
      <c r="O35" s="62"/>
    </row>
    <row r="36" spans="1:15" s="13" customFormat="1" ht="12.75">
      <c r="A36" s="86" t="s">
        <v>64</v>
      </c>
      <c r="B36" s="99"/>
      <c r="C36" s="99"/>
      <c r="D36" s="100"/>
      <c r="E36" s="100"/>
      <c r="F36" s="101">
        <f>SUM(F37:F40)</f>
        <v>70162</v>
      </c>
      <c r="G36" s="99"/>
      <c r="H36" s="100"/>
      <c r="I36" s="100"/>
      <c r="J36" s="100"/>
      <c r="K36" s="100"/>
      <c r="L36" s="100"/>
      <c r="M36" s="100"/>
      <c r="N36" s="100"/>
      <c r="O36" s="100"/>
    </row>
    <row r="37" spans="1:15" s="13" customFormat="1" ht="12.75">
      <c r="A37" s="87" t="s">
        <v>34</v>
      </c>
      <c r="B37" s="99"/>
      <c r="C37" s="99">
        <v>1000</v>
      </c>
      <c r="D37" s="100">
        <v>2</v>
      </c>
      <c r="E37" s="100"/>
      <c r="F37" s="102">
        <f>SUM(C37:E37)</f>
        <v>1002</v>
      </c>
      <c r="G37" s="99"/>
      <c r="H37" s="100"/>
      <c r="I37" s="100"/>
      <c r="J37" s="100"/>
      <c r="K37" s="100"/>
      <c r="L37" s="100"/>
      <c r="M37" s="100"/>
      <c r="N37" s="133">
        <f>F37</f>
        <v>1002</v>
      </c>
      <c r="O37" s="133"/>
    </row>
    <row r="38" spans="1:15" s="14" customFormat="1" ht="12.75">
      <c r="A38" s="103" t="s">
        <v>35</v>
      </c>
      <c r="B38" s="104"/>
      <c r="C38" s="104">
        <v>25</v>
      </c>
      <c r="D38" s="105">
        <v>294</v>
      </c>
      <c r="E38" s="105">
        <v>4</v>
      </c>
      <c r="F38" s="106">
        <f>C38*D38*E38</f>
        <v>29400</v>
      </c>
      <c r="G38" s="104"/>
      <c r="H38" s="105"/>
      <c r="I38" s="105"/>
      <c r="J38" s="105"/>
      <c r="K38" s="134"/>
      <c r="L38" s="134">
        <f>F38</f>
        <v>29400</v>
      </c>
      <c r="M38" s="105"/>
      <c r="N38" s="105"/>
      <c r="O38" s="105"/>
    </row>
    <row r="39" spans="1:15" s="15" customFormat="1" ht="25.5">
      <c r="A39" s="216" t="s">
        <v>36</v>
      </c>
      <c r="B39" s="107"/>
      <c r="C39" s="108">
        <v>10</v>
      </c>
      <c r="D39" s="108">
        <v>676</v>
      </c>
      <c r="E39" s="109"/>
      <c r="F39" s="110">
        <f>C39*D39</f>
        <v>6760</v>
      </c>
      <c r="G39" s="107"/>
      <c r="H39" s="111"/>
      <c r="I39" s="111"/>
      <c r="J39" s="111"/>
      <c r="K39" s="135"/>
      <c r="L39" s="135"/>
      <c r="M39" s="111"/>
      <c r="N39" s="110">
        <f>F39</f>
        <v>6760</v>
      </c>
      <c r="O39" s="110"/>
    </row>
    <row r="40" spans="1:15" s="16" customFormat="1" ht="12.75">
      <c r="A40" s="87" t="s">
        <v>37</v>
      </c>
      <c r="B40" s="99"/>
      <c r="C40" s="99">
        <v>50</v>
      </c>
      <c r="D40" s="100">
        <v>660</v>
      </c>
      <c r="E40" s="100"/>
      <c r="F40" s="102">
        <f>C40*D40</f>
        <v>33000</v>
      </c>
      <c r="G40" s="99"/>
      <c r="H40" s="100"/>
      <c r="I40" s="100"/>
      <c r="J40" s="100"/>
      <c r="K40" s="100"/>
      <c r="L40" s="100"/>
      <c r="M40" s="100"/>
      <c r="N40" s="133">
        <f>F40</f>
        <v>33000</v>
      </c>
      <c r="O40" s="133"/>
    </row>
    <row r="41" spans="1:16" ht="14.25" customHeight="1">
      <c r="A41" s="80" t="s">
        <v>38</v>
      </c>
      <c r="B41" s="81"/>
      <c r="C41" s="81"/>
      <c r="D41" s="82"/>
      <c r="E41" s="82"/>
      <c r="F41" s="112">
        <f>F36+F35+F31+F27</f>
        <v>90616</v>
      </c>
      <c r="G41" s="83">
        <f>SUM(G27:G40)</f>
        <v>1164</v>
      </c>
      <c r="H41" s="113">
        <f>SUM(H27:H40)</f>
        <v>0</v>
      </c>
      <c r="I41" s="113">
        <f>SUM(I27:I40)</f>
        <v>0</v>
      </c>
      <c r="J41" s="113">
        <f>SUM(J27:J40)</f>
        <v>0</v>
      </c>
      <c r="K41" s="113">
        <f>SUM(K27:K40)</f>
        <v>1040</v>
      </c>
      <c r="L41" s="113">
        <f>SUM(L27:L40)</f>
        <v>46900</v>
      </c>
      <c r="M41" s="113">
        <f>SUM(M27:M40)</f>
        <v>0</v>
      </c>
      <c r="N41" s="113">
        <f>SUM(N27:N40)</f>
        <v>41512</v>
      </c>
      <c r="O41" s="113"/>
      <c r="P41" s="77"/>
    </row>
    <row r="42" spans="1:15" ht="24" customHeight="1">
      <c r="A42" s="114" t="s">
        <v>65</v>
      </c>
      <c r="B42" s="115"/>
      <c r="C42" s="115"/>
      <c r="D42" s="116"/>
      <c r="E42" s="116"/>
      <c r="F42" s="117" t="s">
        <v>0</v>
      </c>
      <c r="G42" s="118"/>
      <c r="H42" s="119"/>
      <c r="I42" s="119"/>
      <c r="J42" s="119"/>
      <c r="K42" s="119"/>
      <c r="L42" s="119"/>
      <c r="M42" s="119"/>
      <c r="N42" s="119"/>
      <c r="O42" s="119"/>
    </row>
    <row r="43" spans="1:15" ht="12.75">
      <c r="A43" s="120"/>
      <c r="B43" s="27"/>
      <c r="C43" s="27"/>
      <c r="D43" s="8"/>
      <c r="E43" s="8"/>
      <c r="F43" s="74"/>
      <c r="G43" s="27"/>
      <c r="H43" s="8"/>
      <c r="I43" s="8"/>
      <c r="J43" s="8"/>
      <c r="K43" s="8"/>
      <c r="L43" s="8"/>
      <c r="M43" s="8"/>
      <c r="N43" s="8"/>
      <c r="O43" s="8"/>
    </row>
    <row r="44" spans="1:15" ht="12.75">
      <c r="A44" s="121"/>
      <c r="B44" s="27"/>
      <c r="C44" s="27"/>
      <c r="D44" s="8"/>
      <c r="E44" s="8"/>
      <c r="F44" s="74"/>
      <c r="G44" s="27"/>
      <c r="H44" s="8"/>
      <c r="I44" s="8"/>
      <c r="J44" s="8"/>
      <c r="K44" s="8"/>
      <c r="L44" s="8"/>
      <c r="M44" s="8"/>
      <c r="N44" s="8"/>
      <c r="O44" s="8"/>
    </row>
    <row r="45" spans="1:15" ht="12.75">
      <c r="A45" s="114" t="s">
        <v>66</v>
      </c>
      <c r="B45" s="115"/>
      <c r="C45" s="115"/>
      <c r="D45" s="116"/>
      <c r="E45" s="116"/>
      <c r="F45" s="122">
        <f>F44+F43</f>
        <v>0</v>
      </c>
      <c r="G45" s="117">
        <f>SUM(G43:G44)</f>
        <v>0</v>
      </c>
      <c r="H45" s="123">
        <f aca="true" t="shared" si="1" ref="H45:N45">SUM(H43:H44)</f>
        <v>0</v>
      </c>
      <c r="I45" s="123">
        <f t="shared" si="1"/>
        <v>0</v>
      </c>
      <c r="J45" s="123">
        <f t="shared" si="1"/>
        <v>0</v>
      </c>
      <c r="K45" s="123">
        <f t="shared" si="1"/>
        <v>0</v>
      </c>
      <c r="L45" s="123">
        <f t="shared" si="1"/>
        <v>0</v>
      </c>
      <c r="M45" s="123">
        <f t="shared" si="1"/>
        <v>0</v>
      </c>
      <c r="N45" s="123">
        <f t="shared" si="1"/>
        <v>0</v>
      </c>
      <c r="O45" s="123"/>
    </row>
    <row r="46" spans="1:15" ht="25.5" customHeight="1">
      <c r="A46" s="124" t="s">
        <v>67</v>
      </c>
      <c r="B46" s="239" t="s">
        <v>63</v>
      </c>
      <c r="C46" s="238" t="s">
        <v>62</v>
      </c>
      <c r="D46" s="82"/>
      <c r="E46" s="83"/>
      <c r="F46" s="83" t="s">
        <v>53</v>
      </c>
      <c r="G46" s="125"/>
      <c r="H46" s="126"/>
      <c r="I46" s="126"/>
      <c r="J46" s="126"/>
      <c r="K46" s="126"/>
      <c r="L46" s="126"/>
      <c r="M46" s="126"/>
      <c r="N46" s="126"/>
      <c r="O46" s="126"/>
    </row>
    <row r="47" spans="1:15" ht="12.75">
      <c r="A47" s="88" t="s">
        <v>68</v>
      </c>
      <c r="B47" s="27"/>
      <c r="C47" s="27"/>
      <c r="D47" s="8"/>
      <c r="E47" s="8"/>
      <c r="F47" s="74">
        <f>SUM(F49:F64)</f>
        <v>18990</v>
      </c>
      <c r="G47" s="27"/>
      <c r="H47" s="8"/>
      <c r="I47" s="8"/>
      <c r="J47" s="8"/>
      <c r="K47" s="8"/>
      <c r="L47" s="8"/>
      <c r="M47" s="8"/>
      <c r="N47" s="8"/>
      <c r="O47" s="8"/>
    </row>
    <row r="48" spans="1:15" ht="12.75">
      <c r="A48" s="88" t="s">
        <v>2</v>
      </c>
      <c r="B48" s="27"/>
      <c r="C48" s="27"/>
      <c r="D48" s="8"/>
      <c r="E48" s="8"/>
      <c r="F48" s="74"/>
      <c r="G48" s="27"/>
      <c r="H48" s="8"/>
      <c r="I48" s="8"/>
      <c r="J48" s="8"/>
      <c r="K48" s="8"/>
      <c r="L48" s="8"/>
      <c r="M48" s="8"/>
      <c r="N48" s="8"/>
      <c r="O48" s="8"/>
    </row>
    <row r="49" spans="1:15" ht="12.75">
      <c r="A49" s="78" t="s">
        <v>69</v>
      </c>
      <c r="B49" s="27">
        <v>2</v>
      </c>
      <c r="C49" s="27">
        <v>1000</v>
      </c>
      <c r="D49" s="8"/>
      <c r="E49" s="8"/>
      <c r="F49" s="89">
        <f>B49*C49</f>
        <v>2000</v>
      </c>
      <c r="G49" s="27">
        <f>F49</f>
        <v>2000</v>
      </c>
      <c r="H49" s="8"/>
      <c r="I49" s="8"/>
      <c r="J49" s="8"/>
      <c r="K49" s="8"/>
      <c r="L49" s="8"/>
      <c r="M49" s="8"/>
      <c r="N49" s="8"/>
      <c r="O49" s="8"/>
    </row>
    <row r="50" spans="1:15" ht="12.75">
      <c r="A50" s="78" t="s">
        <v>70</v>
      </c>
      <c r="B50" s="27">
        <v>2</v>
      </c>
      <c r="C50" s="27">
        <v>65</v>
      </c>
      <c r="D50" s="8"/>
      <c r="E50" s="8"/>
      <c r="F50" s="89">
        <f>B50*C50</f>
        <v>130</v>
      </c>
      <c r="G50" s="27">
        <f>F50</f>
        <v>130</v>
      </c>
      <c r="H50" s="8"/>
      <c r="I50" s="8"/>
      <c r="J50" s="8"/>
      <c r="K50" s="8"/>
      <c r="L50" s="8"/>
      <c r="M50" s="8"/>
      <c r="N50" s="8"/>
      <c r="O50" s="8"/>
    </row>
    <row r="51" spans="1:15" ht="12.75">
      <c r="A51" s="78" t="s">
        <v>71</v>
      </c>
      <c r="B51" s="27">
        <v>2</v>
      </c>
      <c r="C51" s="27">
        <v>45</v>
      </c>
      <c r="D51" s="8"/>
      <c r="E51" s="8"/>
      <c r="F51" s="89">
        <f>B51*C51</f>
        <v>90</v>
      </c>
      <c r="G51" s="27">
        <f>F51</f>
        <v>90</v>
      </c>
      <c r="H51" s="8"/>
      <c r="I51" s="8"/>
      <c r="J51" s="8"/>
      <c r="K51" s="8"/>
      <c r="L51" s="8"/>
      <c r="M51" s="8"/>
      <c r="N51" s="8"/>
      <c r="O51" s="8"/>
    </row>
    <row r="52" spans="1:15" ht="12.75">
      <c r="A52" s="78" t="s">
        <v>72</v>
      </c>
      <c r="B52" s="27">
        <v>1</v>
      </c>
      <c r="C52" s="27">
        <v>550</v>
      </c>
      <c r="D52" s="8"/>
      <c r="E52" s="8"/>
      <c r="F52" s="89">
        <f>B52*C52</f>
        <v>550</v>
      </c>
      <c r="G52" s="27">
        <f>F52</f>
        <v>550</v>
      </c>
      <c r="H52" s="8"/>
      <c r="I52" s="8"/>
      <c r="J52" s="8"/>
      <c r="K52" s="8"/>
      <c r="L52" s="8"/>
      <c r="M52" s="8"/>
      <c r="N52" s="8"/>
      <c r="O52" s="8"/>
    </row>
    <row r="53" spans="1:15" ht="12.75">
      <c r="A53" s="78" t="s">
        <v>73</v>
      </c>
      <c r="B53" s="27">
        <v>4</v>
      </c>
      <c r="C53" s="27">
        <v>150</v>
      </c>
      <c r="D53" s="8"/>
      <c r="E53" s="8"/>
      <c r="F53" s="89">
        <f>B53*C53</f>
        <v>600</v>
      </c>
      <c r="G53" s="27">
        <f>F53</f>
        <v>600</v>
      </c>
      <c r="H53" s="8"/>
      <c r="I53" s="8"/>
      <c r="J53" s="8"/>
      <c r="K53" s="8"/>
      <c r="L53" s="8"/>
      <c r="M53" s="8"/>
      <c r="N53" s="8"/>
      <c r="O53" s="8"/>
    </row>
    <row r="54" spans="1:15" ht="12.75">
      <c r="A54" s="78" t="s">
        <v>74</v>
      </c>
      <c r="B54" s="27">
        <v>10</v>
      </c>
      <c r="C54" s="27">
        <v>65</v>
      </c>
      <c r="D54" s="8"/>
      <c r="E54" s="8"/>
      <c r="F54" s="89">
        <f>B54*C54</f>
        <v>650</v>
      </c>
      <c r="G54" s="27">
        <f>F54</f>
        <v>650</v>
      </c>
      <c r="H54" s="8"/>
      <c r="I54" s="8"/>
      <c r="J54" s="8"/>
      <c r="K54" s="8"/>
      <c r="L54" s="8"/>
      <c r="M54" s="8"/>
      <c r="N54" s="8"/>
      <c r="O54" s="8"/>
    </row>
    <row r="55" spans="1:15" ht="12.75">
      <c r="A55" s="88" t="s">
        <v>3</v>
      </c>
      <c r="B55" s="27"/>
      <c r="C55" s="27"/>
      <c r="D55" s="8"/>
      <c r="E55" s="8"/>
      <c r="F55" s="89"/>
      <c r="G55" s="27"/>
      <c r="H55" s="8"/>
      <c r="I55" s="8"/>
      <c r="J55" s="8"/>
      <c r="K55" s="8"/>
      <c r="L55" s="8"/>
      <c r="M55" s="8"/>
      <c r="N55" s="8"/>
      <c r="O55" s="8"/>
    </row>
    <row r="56" spans="1:15" ht="12.75">
      <c r="A56" s="78" t="s">
        <v>75</v>
      </c>
      <c r="B56" s="27">
        <v>2</v>
      </c>
      <c r="C56" s="27">
        <v>1800</v>
      </c>
      <c r="D56" s="8"/>
      <c r="E56" s="8"/>
      <c r="F56" s="89">
        <f>B56*C56</f>
        <v>3600</v>
      </c>
      <c r="G56" s="27"/>
      <c r="H56" s="8"/>
      <c r="I56" s="8"/>
      <c r="J56" s="8"/>
      <c r="K56" s="9">
        <f>F56</f>
        <v>3600</v>
      </c>
      <c r="L56" s="8"/>
      <c r="M56" s="8"/>
      <c r="N56" s="8"/>
      <c r="O56" s="8"/>
    </row>
    <row r="57" spans="1:15" ht="12.75">
      <c r="A57" s="78" t="s">
        <v>69</v>
      </c>
      <c r="B57" s="27">
        <v>2</v>
      </c>
      <c r="C57" s="27">
        <v>1000</v>
      </c>
      <c r="D57" s="8"/>
      <c r="E57" s="8"/>
      <c r="F57" s="89">
        <f>B57*C57</f>
        <v>2000</v>
      </c>
      <c r="G57" s="27"/>
      <c r="H57" s="8"/>
      <c r="I57" s="8"/>
      <c r="J57" s="8"/>
      <c r="K57" s="9">
        <f>F57</f>
        <v>2000</v>
      </c>
      <c r="L57" s="8"/>
      <c r="M57" s="8"/>
      <c r="N57" s="8"/>
      <c r="O57" s="8"/>
    </row>
    <row r="58" spans="1:15" ht="12.75">
      <c r="A58" s="78" t="s">
        <v>70</v>
      </c>
      <c r="B58" s="27">
        <v>2</v>
      </c>
      <c r="C58" s="27">
        <v>65</v>
      </c>
      <c r="D58" s="8"/>
      <c r="E58" s="8"/>
      <c r="F58" s="89">
        <f>B58*C58</f>
        <v>130</v>
      </c>
      <c r="G58" s="27"/>
      <c r="H58" s="8"/>
      <c r="I58" s="8"/>
      <c r="J58" s="8"/>
      <c r="K58" s="9">
        <f>F58</f>
        <v>130</v>
      </c>
      <c r="L58" s="8"/>
      <c r="M58" s="8"/>
      <c r="N58" s="8"/>
      <c r="O58" s="8"/>
    </row>
    <row r="59" spans="1:15" ht="12.75">
      <c r="A59" s="78" t="s">
        <v>71</v>
      </c>
      <c r="B59" s="27">
        <v>2</v>
      </c>
      <c r="C59" s="27">
        <v>45</v>
      </c>
      <c r="D59" s="8"/>
      <c r="E59" s="8"/>
      <c r="F59" s="89">
        <f>B59*C59</f>
        <v>90</v>
      </c>
      <c r="G59" s="27"/>
      <c r="H59" s="8"/>
      <c r="I59" s="8"/>
      <c r="J59" s="8"/>
      <c r="K59" s="9">
        <f>F59</f>
        <v>90</v>
      </c>
      <c r="L59" s="8"/>
      <c r="M59" s="8"/>
      <c r="N59" s="8"/>
      <c r="O59" s="8"/>
    </row>
    <row r="60" spans="1:15" ht="12.75">
      <c r="A60" s="88" t="s">
        <v>76</v>
      </c>
      <c r="B60" s="27"/>
      <c r="C60" s="27"/>
      <c r="D60" s="8"/>
      <c r="E60" s="8"/>
      <c r="F60" s="89"/>
      <c r="G60" s="27"/>
      <c r="H60" s="8"/>
      <c r="I60" s="8"/>
      <c r="J60" s="8"/>
      <c r="K60" s="8"/>
      <c r="L60" s="8"/>
      <c r="M60" s="8"/>
      <c r="N60" s="8"/>
      <c r="O60" s="8"/>
    </row>
    <row r="61" spans="1:15" ht="12.75">
      <c r="A61" s="78" t="s">
        <v>77</v>
      </c>
      <c r="B61" s="27">
        <v>2</v>
      </c>
      <c r="C61" s="27">
        <v>450</v>
      </c>
      <c r="D61" s="8"/>
      <c r="E61" s="8"/>
      <c r="F61" s="89">
        <f aca="true" t="shared" si="2" ref="F61:F71">B61*C61</f>
        <v>900</v>
      </c>
      <c r="G61" s="27"/>
      <c r="H61" s="8"/>
      <c r="I61" s="8"/>
      <c r="J61" s="8"/>
      <c r="K61" s="8"/>
      <c r="L61" s="8"/>
      <c r="M61" s="27">
        <f>F61</f>
        <v>900</v>
      </c>
      <c r="N61" s="9"/>
      <c r="O61" s="9"/>
    </row>
    <row r="62" spans="1:15" ht="12.75">
      <c r="A62" s="78" t="s">
        <v>78</v>
      </c>
      <c r="B62" s="27">
        <v>5</v>
      </c>
      <c r="C62" s="27">
        <v>550</v>
      </c>
      <c r="D62" s="8"/>
      <c r="E62" s="8"/>
      <c r="F62" s="89">
        <f t="shared" si="2"/>
        <v>2750</v>
      </c>
      <c r="G62" s="23"/>
      <c r="H62" s="8"/>
      <c r="I62" s="8"/>
      <c r="J62" s="8"/>
      <c r="K62" s="8"/>
      <c r="L62" s="8"/>
      <c r="M62" s="27">
        <f>F62</f>
        <v>2750</v>
      </c>
      <c r="N62" s="27"/>
      <c r="O62" s="8"/>
    </row>
    <row r="63" spans="1:15" ht="12.75">
      <c r="A63" s="78" t="s">
        <v>69</v>
      </c>
      <c r="B63" s="27">
        <v>5</v>
      </c>
      <c r="C63" s="27">
        <v>1000</v>
      </c>
      <c r="D63" s="8"/>
      <c r="E63" s="8"/>
      <c r="F63" s="89">
        <f>B63*C63</f>
        <v>5000</v>
      </c>
      <c r="G63" s="27"/>
      <c r="H63" s="8"/>
      <c r="I63" s="8"/>
      <c r="J63" s="8"/>
      <c r="L63" s="8"/>
      <c r="M63" s="27">
        <f>F63</f>
        <v>5000</v>
      </c>
      <c r="N63" s="9"/>
      <c r="O63" s="8"/>
    </row>
    <row r="64" spans="1:15" ht="12.75">
      <c r="A64" s="78" t="s">
        <v>79</v>
      </c>
      <c r="B64" s="27">
        <v>2</v>
      </c>
      <c r="C64" s="27">
        <v>250</v>
      </c>
      <c r="D64" s="8"/>
      <c r="E64" s="8"/>
      <c r="F64" s="89">
        <f t="shared" si="2"/>
        <v>500</v>
      </c>
      <c r="G64" s="27"/>
      <c r="H64" s="8"/>
      <c r="I64" s="8"/>
      <c r="J64" s="8"/>
      <c r="K64" s="8"/>
      <c r="L64" s="8"/>
      <c r="M64" s="27">
        <f>F64</f>
        <v>500</v>
      </c>
      <c r="N64" s="9"/>
      <c r="O64" s="9"/>
    </row>
    <row r="65" spans="1:15" ht="12.75">
      <c r="A65" s="127" t="s">
        <v>80</v>
      </c>
      <c r="B65" s="99"/>
      <c r="C65" s="99"/>
      <c r="D65" s="128"/>
      <c r="E65" s="128"/>
      <c r="F65" s="101">
        <f>SUM(F67:F79)</f>
        <v>6390</v>
      </c>
      <c r="G65" s="27"/>
      <c r="H65" s="8"/>
      <c r="I65" s="8"/>
      <c r="J65" s="8"/>
      <c r="K65" s="8"/>
      <c r="L65" s="8"/>
      <c r="M65" s="27"/>
      <c r="N65" s="8"/>
      <c r="O65" s="8"/>
    </row>
    <row r="66" spans="1:15" ht="12.75">
      <c r="A66" s="127" t="s">
        <v>2</v>
      </c>
      <c r="B66" s="99"/>
      <c r="C66" s="99"/>
      <c r="D66" s="128"/>
      <c r="E66" s="128"/>
      <c r="F66" s="101"/>
      <c r="G66" s="27"/>
      <c r="H66" s="8"/>
      <c r="I66" s="8"/>
      <c r="J66" s="8"/>
      <c r="K66" s="8"/>
      <c r="L66" s="8"/>
      <c r="M66" s="8"/>
      <c r="N66" s="8"/>
      <c r="O66" s="8"/>
    </row>
    <row r="67" spans="1:15" ht="12.75">
      <c r="A67" s="128" t="s">
        <v>81</v>
      </c>
      <c r="B67" s="129">
        <v>2</v>
      </c>
      <c r="C67" s="129">
        <v>150</v>
      </c>
      <c r="D67" s="128"/>
      <c r="E67" s="128"/>
      <c r="F67" s="102">
        <f t="shared" si="2"/>
        <v>300</v>
      </c>
      <c r="G67" s="27">
        <f>F67</f>
        <v>300</v>
      </c>
      <c r="H67" s="8"/>
      <c r="I67" s="8"/>
      <c r="J67" s="8"/>
      <c r="K67" s="8"/>
      <c r="L67" s="8"/>
      <c r="M67" s="8"/>
      <c r="N67" s="8"/>
      <c r="O67" s="8"/>
    </row>
    <row r="68" spans="1:15" ht="12.75">
      <c r="A68" s="130" t="s">
        <v>82</v>
      </c>
      <c r="B68" s="129">
        <v>2</v>
      </c>
      <c r="C68" s="129">
        <v>110</v>
      </c>
      <c r="D68" s="128"/>
      <c r="E68" s="128"/>
      <c r="F68" s="102">
        <f t="shared" si="2"/>
        <v>220</v>
      </c>
      <c r="G68" s="27">
        <f>F68</f>
        <v>220</v>
      </c>
      <c r="H68" s="8"/>
      <c r="I68" s="8"/>
      <c r="J68" s="8"/>
      <c r="K68" s="8"/>
      <c r="L68" s="8"/>
      <c r="M68" s="8"/>
      <c r="N68" s="8"/>
      <c r="O68" s="8"/>
    </row>
    <row r="69" spans="1:15" ht="12.75">
      <c r="A69" s="130" t="s">
        <v>83</v>
      </c>
      <c r="B69" s="27">
        <v>1</v>
      </c>
      <c r="C69" s="27">
        <v>350</v>
      </c>
      <c r="D69" s="128"/>
      <c r="E69" s="128"/>
      <c r="F69" s="102">
        <f t="shared" si="2"/>
        <v>350</v>
      </c>
      <c r="G69" s="27">
        <f>F69</f>
        <v>350</v>
      </c>
      <c r="H69" s="8"/>
      <c r="I69" s="8"/>
      <c r="J69" s="8"/>
      <c r="K69" s="8"/>
      <c r="L69" s="8"/>
      <c r="M69" s="8"/>
      <c r="N69" s="8"/>
      <c r="O69" s="8"/>
    </row>
    <row r="70" spans="1:15" ht="12.75">
      <c r="A70" s="130" t="s">
        <v>89</v>
      </c>
      <c r="B70" s="27">
        <v>3</v>
      </c>
      <c r="C70" s="27">
        <v>180</v>
      </c>
      <c r="D70" s="128"/>
      <c r="E70" s="128"/>
      <c r="F70" s="102">
        <f t="shared" si="2"/>
        <v>540</v>
      </c>
      <c r="G70" s="27">
        <f>F70</f>
        <v>540</v>
      </c>
      <c r="H70" s="8"/>
      <c r="I70" s="8"/>
      <c r="J70" s="8"/>
      <c r="K70" s="8"/>
      <c r="L70" s="8"/>
      <c r="M70" s="8"/>
      <c r="N70" s="8"/>
      <c r="O70" s="8"/>
    </row>
    <row r="71" spans="1:15" ht="12.75">
      <c r="A71" s="130" t="s">
        <v>84</v>
      </c>
      <c r="B71" s="27">
        <v>3</v>
      </c>
      <c r="C71" s="27">
        <v>260</v>
      </c>
      <c r="D71" s="128"/>
      <c r="E71" s="128"/>
      <c r="F71" s="102">
        <f t="shared" si="2"/>
        <v>780</v>
      </c>
      <c r="G71" s="27">
        <f>F71</f>
        <v>780</v>
      </c>
      <c r="H71" s="8"/>
      <c r="I71" s="8"/>
      <c r="J71" s="8"/>
      <c r="K71" s="8"/>
      <c r="L71" s="8"/>
      <c r="M71" s="8"/>
      <c r="N71" s="8"/>
      <c r="O71" s="8"/>
    </row>
    <row r="72" spans="1:15" ht="12.75">
      <c r="A72" s="127" t="s">
        <v>85</v>
      </c>
      <c r="B72" s="129"/>
      <c r="C72" s="129"/>
      <c r="D72" s="128"/>
      <c r="E72" s="128"/>
      <c r="F72" s="102"/>
      <c r="G72" s="27"/>
      <c r="H72" s="8"/>
      <c r="I72" s="8"/>
      <c r="J72" s="8"/>
      <c r="K72" s="8"/>
      <c r="L72" s="8"/>
      <c r="M72" s="8"/>
      <c r="N72" s="8"/>
      <c r="O72" s="8"/>
    </row>
    <row r="73" spans="1:15" ht="12.75">
      <c r="A73" s="130" t="s">
        <v>86</v>
      </c>
      <c r="B73" s="27">
        <v>28</v>
      </c>
      <c r="C73" s="27">
        <v>45</v>
      </c>
      <c r="D73" s="128"/>
      <c r="E73" s="128"/>
      <c r="F73" s="102">
        <f aca="true" t="shared" si="3" ref="F73:F79">B73*C73</f>
        <v>1260</v>
      </c>
      <c r="G73" s="27"/>
      <c r="H73" s="8"/>
      <c r="I73" s="8"/>
      <c r="J73" s="8"/>
      <c r="K73" s="8"/>
      <c r="L73" s="9">
        <f>F73</f>
        <v>1260</v>
      </c>
      <c r="M73" s="8"/>
      <c r="N73" s="8"/>
      <c r="O73" s="8"/>
    </row>
    <row r="74" spans="1:15" ht="12.75">
      <c r="A74" s="130" t="s">
        <v>82</v>
      </c>
      <c r="B74" s="27">
        <v>28</v>
      </c>
      <c r="C74" s="27">
        <v>35</v>
      </c>
      <c r="D74" s="128"/>
      <c r="E74" s="128"/>
      <c r="F74" s="102">
        <f t="shared" si="3"/>
        <v>980</v>
      </c>
      <c r="G74" s="27"/>
      <c r="H74" s="8"/>
      <c r="I74" s="8"/>
      <c r="J74" s="8"/>
      <c r="K74" s="8"/>
      <c r="L74" s="9">
        <f aca="true" t="shared" si="4" ref="L74:L79">F74</f>
        <v>980</v>
      </c>
      <c r="M74" s="8"/>
      <c r="N74" s="8"/>
      <c r="O74" s="8"/>
    </row>
    <row r="75" spans="1:15" ht="12.75">
      <c r="A75" s="130" t="s">
        <v>87</v>
      </c>
      <c r="B75" s="27">
        <v>2</v>
      </c>
      <c r="C75" s="27">
        <v>100</v>
      </c>
      <c r="D75" s="128"/>
      <c r="E75" s="128"/>
      <c r="F75" s="102">
        <f t="shared" si="3"/>
        <v>200</v>
      </c>
      <c r="G75" s="27"/>
      <c r="H75" s="8"/>
      <c r="I75" s="8"/>
      <c r="J75" s="8"/>
      <c r="K75" s="8"/>
      <c r="L75" s="9">
        <f t="shared" si="4"/>
        <v>200</v>
      </c>
      <c r="M75" s="8"/>
      <c r="N75" s="8"/>
      <c r="O75" s="8"/>
    </row>
    <row r="76" spans="1:15" ht="12.75">
      <c r="A76" s="130" t="s">
        <v>88</v>
      </c>
      <c r="B76" s="27">
        <v>2</v>
      </c>
      <c r="C76" s="27">
        <v>470</v>
      </c>
      <c r="D76" s="128"/>
      <c r="E76" s="128"/>
      <c r="F76" s="102">
        <f t="shared" si="3"/>
        <v>940</v>
      </c>
      <c r="G76" s="27"/>
      <c r="H76" s="8"/>
      <c r="I76" s="8"/>
      <c r="J76" s="8"/>
      <c r="K76" s="8"/>
      <c r="L76" s="9">
        <f t="shared" si="4"/>
        <v>940</v>
      </c>
      <c r="M76" s="8"/>
      <c r="N76" s="8"/>
      <c r="O76" s="8"/>
    </row>
    <row r="77" spans="1:15" ht="12.75">
      <c r="A77" s="136" t="s">
        <v>89</v>
      </c>
      <c r="B77" s="27">
        <v>2</v>
      </c>
      <c r="C77" s="27">
        <v>50</v>
      </c>
      <c r="D77" s="128"/>
      <c r="E77" s="128"/>
      <c r="F77" s="102">
        <f t="shared" si="3"/>
        <v>100</v>
      </c>
      <c r="G77" s="27"/>
      <c r="H77" s="8"/>
      <c r="I77" s="8"/>
      <c r="J77" s="8"/>
      <c r="K77" s="8"/>
      <c r="L77" s="9">
        <f t="shared" si="4"/>
        <v>100</v>
      </c>
      <c r="M77" s="8"/>
      <c r="N77" s="8"/>
      <c r="O77" s="8"/>
    </row>
    <row r="78" spans="1:15" ht="12.75">
      <c r="A78" s="136" t="s">
        <v>90</v>
      </c>
      <c r="B78" s="27">
        <v>2</v>
      </c>
      <c r="C78" s="27">
        <v>160</v>
      </c>
      <c r="D78" s="128"/>
      <c r="E78" s="128"/>
      <c r="F78" s="102">
        <f t="shared" si="3"/>
        <v>320</v>
      </c>
      <c r="G78" s="27"/>
      <c r="H78" s="8"/>
      <c r="I78" s="8"/>
      <c r="J78" s="8"/>
      <c r="K78" s="8"/>
      <c r="L78" s="9">
        <f t="shared" si="4"/>
        <v>320</v>
      </c>
      <c r="M78" s="8"/>
      <c r="N78" s="8"/>
      <c r="O78" s="8"/>
    </row>
    <row r="79" spans="1:15" ht="12.75">
      <c r="A79" s="136" t="s">
        <v>91</v>
      </c>
      <c r="B79" s="27">
        <v>2</v>
      </c>
      <c r="C79" s="27">
        <v>200</v>
      </c>
      <c r="D79" s="128"/>
      <c r="E79" s="128"/>
      <c r="F79" s="102">
        <f t="shared" si="3"/>
        <v>400</v>
      </c>
      <c r="G79" s="27"/>
      <c r="H79" s="8"/>
      <c r="I79" s="8"/>
      <c r="J79" s="8"/>
      <c r="K79" s="8"/>
      <c r="L79" s="9">
        <f t="shared" si="4"/>
        <v>400</v>
      </c>
      <c r="M79" s="8"/>
      <c r="N79" s="8"/>
      <c r="O79" s="8"/>
    </row>
    <row r="80" spans="1:16" ht="12.75">
      <c r="A80" s="124"/>
      <c r="B80" s="81"/>
      <c r="C80" s="81"/>
      <c r="D80" s="82"/>
      <c r="E80" s="82"/>
      <c r="F80" s="112">
        <f>F65+F47</f>
        <v>25380</v>
      </c>
      <c r="G80" s="112">
        <f>SUM(G47:G79)</f>
        <v>6210</v>
      </c>
      <c r="H80" s="137">
        <f>SUM(H47:H79)</f>
        <v>0</v>
      </c>
      <c r="I80" s="137">
        <f>SUM(I47:I79)</f>
        <v>0</v>
      </c>
      <c r="J80" s="137">
        <f>SUM(J47:J79)</f>
        <v>0</v>
      </c>
      <c r="K80" s="137">
        <f>SUM(K47:K79)</f>
        <v>5820</v>
      </c>
      <c r="L80" s="137">
        <f>SUM(L47:L79)</f>
        <v>4200</v>
      </c>
      <c r="M80" s="137">
        <f>SUM(M47:M79)</f>
        <v>9150</v>
      </c>
      <c r="N80" s="137">
        <f>SUM(N47:N79)</f>
        <v>0</v>
      </c>
      <c r="O80" s="137"/>
      <c r="P80" s="77"/>
    </row>
    <row r="81" spans="1:15" ht="31.5" customHeight="1">
      <c r="A81" s="138" t="s">
        <v>92</v>
      </c>
      <c r="B81" s="240" t="s">
        <v>93</v>
      </c>
      <c r="C81" s="240" t="s">
        <v>63</v>
      </c>
      <c r="D81" s="241" t="s">
        <v>50</v>
      </c>
      <c r="E81" s="116"/>
      <c r="F81" s="117" t="s">
        <v>53</v>
      </c>
      <c r="G81" s="139"/>
      <c r="H81" s="140"/>
      <c r="I81" s="140"/>
      <c r="J81" s="140"/>
      <c r="K81" s="140"/>
      <c r="L81" s="140"/>
      <c r="M81" s="140"/>
      <c r="N81" s="140"/>
      <c r="O81" s="140"/>
    </row>
    <row r="82" spans="1:15" ht="12.75">
      <c r="A82" s="141" t="s">
        <v>94</v>
      </c>
      <c r="B82" s="142"/>
      <c r="C82" s="143">
        <v>1000</v>
      </c>
      <c r="D82" s="144">
        <v>6</v>
      </c>
      <c r="E82" s="145"/>
      <c r="F82" s="146">
        <f>C82*D82</f>
        <v>6000</v>
      </c>
      <c r="G82" s="27"/>
      <c r="H82" s="27">
        <f>F82</f>
        <v>6000</v>
      </c>
      <c r="I82" s="27"/>
      <c r="J82" s="8"/>
      <c r="K82" s="8"/>
      <c r="L82" s="8"/>
      <c r="M82" s="8"/>
      <c r="N82" s="8"/>
      <c r="O82" s="8"/>
    </row>
    <row r="83" spans="1:15" ht="12.75">
      <c r="A83" s="130" t="s">
        <v>95</v>
      </c>
      <c r="B83" s="99"/>
      <c r="C83" s="147">
        <v>2000</v>
      </c>
      <c r="D83" s="148">
        <v>1</v>
      </c>
      <c r="E83" s="149"/>
      <c r="F83" s="102">
        <f>C83*D83</f>
        <v>2000</v>
      </c>
      <c r="G83" s="27"/>
      <c r="H83" s="27">
        <f>F83</f>
        <v>2000</v>
      </c>
      <c r="I83" s="27"/>
      <c r="J83" s="8"/>
      <c r="K83" s="8"/>
      <c r="L83" s="8"/>
      <c r="M83" s="8"/>
      <c r="N83" s="8"/>
      <c r="O83" s="8"/>
    </row>
    <row r="84" spans="1:15" ht="12.75">
      <c r="A84" s="130" t="s">
        <v>96</v>
      </c>
      <c r="B84" s="99">
        <v>2</v>
      </c>
      <c r="C84" s="147">
        <v>800</v>
      </c>
      <c r="D84" s="148"/>
      <c r="E84" s="149"/>
      <c r="F84" s="102">
        <f>B84*C84</f>
        <v>1600</v>
      </c>
      <c r="G84" s="27"/>
      <c r="H84" s="8"/>
      <c r="I84" s="9">
        <f>F84</f>
        <v>1600</v>
      </c>
      <c r="J84" s="8"/>
      <c r="K84" s="8"/>
      <c r="L84" s="8"/>
      <c r="M84" s="8"/>
      <c r="N84" s="8"/>
      <c r="O84" s="8"/>
    </row>
    <row r="85" spans="1:15" s="10" customFormat="1" ht="12.75">
      <c r="A85" s="150" t="s">
        <v>97</v>
      </c>
      <c r="B85" s="104">
        <v>66</v>
      </c>
      <c r="C85" s="151">
        <v>800</v>
      </c>
      <c r="D85" s="152"/>
      <c r="E85" s="153"/>
      <c r="F85" s="106">
        <f>B85*C85</f>
        <v>52800</v>
      </c>
      <c r="G85" s="61"/>
      <c r="H85" s="62"/>
      <c r="I85" s="62"/>
      <c r="J85" s="62"/>
      <c r="K85" s="62"/>
      <c r="L85" s="62"/>
      <c r="M85" s="62"/>
      <c r="N85" s="132">
        <f>F85</f>
        <v>52800</v>
      </c>
      <c r="O85" s="132"/>
    </row>
    <row r="86" spans="1:15" ht="12.75">
      <c r="A86" s="130" t="s">
        <v>98</v>
      </c>
      <c r="B86" s="99">
        <v>193</v>
      </c>
      <c r="C86" s="147">
        <v>500</v>
      </c>
      <c r="D86" s="148"/>
      <c r="E86" s="149"/>
      <c r="F86" s="102">
        <f>B86*C86</f>
        <v>96500</v>
      </c>
      <c r="G86" s="27"/>
      <c r="H86" s="8"/>
      <c r="I86" s="8"/>
      <c r="J86" s="8"/>
      <c r="K86" s="8"/>
      <c r="L86" s="8"/>
      <c r="M86" s="27">
        <f>F86</f>
        <v>96500</v>
      </c>
      <c r="N86" s="9"/>
      <c r="O86" s="9"/>
    </row>
    <row r="87" spans="1:15" ht="19.5" customHeight="1">
      <c r="A87" s="130" t="s">
        <v>99</v>
      </c>
      <c r="B87" s="99">
        <v>33</v>
      </c>
      <c r="C87" s="147">
        <v>1500</v>
      </c>
      <c r="D87" s="148"/>
      <c r="E87" s="149"/>
      <c r="F87" s="102">
        <f>B87*C87</f>
        <v>49500</v>
      </c>
      <c r="G87" s="27"/>
      <c r="H87" s="8"/>
      <c r="I87" s="9">
        <f>F87</f>
        <v>49500</v>
      </c>
      <c r="J87" s="8"/>
      <c r="K87" s="8"/>
      <c r="L87" s="8"/>
      <c r="M87" s="8"/>
      <c r="N87" s="8"/>
      <c r="O87" s="8"/>
    </row>
    <row r="88" spans="1:15" ht="12.75">
      <c r="A88" s="154" t="s">
        <v>100</v>
      </c>
      <c r="B88" s="99"/>
      <c r="C88" s="147">
        <v>400</v>
      </c>
      <c r="D88" s="148">
        <v>6</v>
      </c>
      <c r="E88" s="149"/>
      <c r="F88" s="102">
        <f>C88*D88</f>
        <v>2400</v>
      </c>
      <c r="G88" s="27">
        <f>0.2*F88</f>
        <v>480</v>
      </c>
      <c r="H88" s="9">
        <f>0.8*F88</f>
        <v>1920</v>
      </c>
      <c r="I88" s="8"/>
      <c r="J88" s="8"/>
      <c r="K88" s="8"/>
      <c r="L88" s="8"/>
      <c r="M88" s="8"/>
      <c r="N88" s="8"/>
      <c r="O88" s="8"/>
    </row>
    <row r="89" spans="1:15" s="17" customFormat="1" ht="12.75">
      <c r="A89" s="155" t="s">
        <v>101</v>
      </c>
      <c r="B89" s="156">
        <v>20</v>
      </c>
      <c r="C89" s="157">
        <v>1000</v>
      </c>
      <c r="D89" s="158"/>
      <c r="E89" s="159"/>
      <c r="F89" s="160">
        <f>B89*C89</f>
        <v>20000</v>
      </c>
      <c r="G89" s="161"/>
      <c r="H89" s="162"/>
      <c r="I89" s="162"/>
      <c r="J89" s="175">
        <f>F89</f>
        <v>20000</v>
      </c>
      <c r="K89" s="162"/>
      <c r="L89" s="162"/>
      <c r="M89" s="162"/>
      <c r="N89" s="162"/>
      <c r="O89" s="162"/>
    </row>
    <row r="90" spans="1:15" ht="12.75">
      <c r="A90" s="163" t="s">
        <v>102</v>
      </c>
      <c r="B90" s="92">
        <v>1</v>
      </c>
      <c r="C90" s="164">
        <v>2500</v>
      </c>
      <c r="D90" s="5"/>
      <c r="E90" s="165"/>
      <c r="F90" s="94">
        <f>B90*C90</f>
        <v>2500</v>
      </c>
      <c r="G90" s="27"/>
      <c r="H90" s="8"/>
      <c r="I90" s="9">
        <f>F90</f>
        <v>2500</v>
      </c>
      <c r="J90" s="8"/>
      <c r="K90" s="8"/>
      <c r="L90" s="8"/>
      <c r="M90" s="8"/>
      <c r="N90" s="8"/>
      <c r="O90" s="8"/>
    </row>
    <row r="91" spans="1:15" ht="12.75">
      <c r="A91" s="3" t="s">
        <v>103</v>
      </c>
      <c r="B91" s="92">
        <v>5</v>
      </c>
      <c r="C91" s="164">
        <v>1200</v>
      </c>
      <c r="D91" s="6"/>
      <c r="E91" s="2"/>
      <c r="F91" s="94">
        <f>B91*C91</f>
        <v>6000</v>
      </c>
      <c r="G91" s="27"/>
      <c r="H91" s="8"/>
      <c r="I91" s="8"/>
      <c r="J91" s="9">
        <f>F91</f>
        <v>6000</v>
      </c>
      <c r="K91" s="8"/>
      <c r="L91" s="8"/>
      <c r="M91" s="8"/>
      <c r="N91" s="8"/>
      <c r="O91" s="8"/>
    </row>
    <row r="92" spans="1:15" s="18" customFormat="1" ht="12.75">
      <c r="A92" s="216" t="s">
        <v>104</v>
      </c>
      <c r="B92" s="107">
        <v>33</v>
      </c>
      <c r="C92" s="166">
        <v>1000</v>
      </c>
      <c r="D92" s="167"/>
      <c r="E92" s="168"/>
      <c r="F92" s="169">
        <f>B92*C92</f>
        <v>33000</v>
      </c>
      <c r="G92" s="170"/>
      <c r="H92" s="109"/>
      <c r="I92" s="109"/>
      <c r="J92" s="109"/>
      <c r="K92" s="109"/>
      <c r="L92" s="109"/>
      <c r="M92" s="109"/>
      <c r="N92" s="170">
        <f>F92</f>
        <v>33000</v>
      </c>
      <c r="O92" s="170"/>
    </row>
    <row r="93" spans="1:15" s="18" customFormat="1" ht="12.75">
      <c r="A93" s="216" t="s">
        <v>105</v>
      </c>
      <c r="B93" s="107">
        <v>33</v>
      </c>
      <c r="C93" s="166">
        <v>1000</v>
      </c>
      <c r="D93" s="167"/>
      <c r="E93" s="168"/>
      <c r="F93" s="169">
        <f>B93*C93</f>
        <v>33000</v>
      </c>
      <c r="G93" s="170"/>
      <c r="H93" s="109"/>
      <c r="I93" s="109"/>
      <c r="J93" s="109"/>
      <c r="K93" s="109"/>
      <c r="L93" s="109"/>
      <c r="M93" s="109"/>
      <c r="N93" s="109"/>
      <c r="O93" s="170">
        <f>F93</f>
        <v>33000</v>
      </c>
    </row>
    <row r="94" spans="1:16" ht="25.5" customHeight="1">
      <c r="A94" s="138" t="s">
        <v>106</v>
      </c>
      <c r="B94" s="115"/>
      <c r="C94" s="115"/>
      <c r="D94" s="116"/>
      <c r="E94" s="116"/>
      <c r="F94" s="122">
        <f>SUM(F82:F93)</f>
        <v>305300</v>
      </c>
      <c r="G94" s="122">
        <f>SUM(G82:G91)</f>
        <v>480</v>
      </c>
      <c r="H94" s="122">
        <f>SUM(H82:H91)</f>
        <v>9920</v>
      </c>
      <c r="I94" s="122">
        <f>SUM(I82:I91)</f>
        <v>53600</v>
      </c>
      <c r="J94" s="122">
        <f>SUM(J82:J91)</f>
        <v>26000</v>
      </c>
      <c r="K94" s="122">
        <f>SUM(K82:K91)</f>
        <v>0</v>
      </c>
      <c r="L94" s="122">
        <f>SUM(L82:L91)</f>
        <v>0</v>
      </c>
      <c r="M94" s="122">
        <f>SUM(M82:M91)</f>
        <v>96500</v>
      </c>
      <c r="N94" s="122">
        <f>SUM(N82:N92)</f>
        <v>85800</v>
      </c>
      <c r="O94" s="122"/>
      <c r="P94" s="22"/>
    </row>
    <row r="95" spans="1:15" ht="24" customHeight="1">
      <c r="A95" s="80" t="s">
        <v>107</v>
      </c>
      <c r="B95" s="81"/>
      <c r="C95" s="81"/>
      <c r="D95" s="82"/>
      <c r="E95" s="82"/>
      <c r="F95" s="83" t="s">
        <v>0</v>
      </c>
      <c r="G95" s="84"/>
      <c r="H95" s="85"/>
      <c r="I95" s="85"/>
      <c r="J95" s="85"/>
      <c r="K95" s="85"/>
      <c r="L95" s="85"/>
      <c r="M95" s="85"/>
      <c r="N95" s="85"/>
      <c r="O95" s="85"/>
    </row>
    <row r="96" spans="1:15" ht="24" customHeight="1">
      <c r="A96" s="171" t="s">
        <v>108</v>
      </c>
      <c r="B96" s="104">
        <v>1</v>
      </c>
      <c r="C96" s="104">
        <v>800</v>
      </c>
      <c r="D96" s="105">
        <v>6</v>
      </c>
      <c r="E96" s="105"/>
      <c r="F96" s="172">
        <f>B96*C96*D96</f>
        <v>4800</v>
      </c>
      <c r="G96" s="61"/>
      <c r="H96" s="62"/>
      <c r="I96" s="62"/>
      <c r="J96" s="62"/>
      <c r="K96" s="132"/>
      <c r="L96" s="132">
        <f>F96</f>
        <v>4800</v>
      </c>
      <c r="M96" s="62"/>
      <c r="N96" s="62"/>
      <c r="O96" s="62"/>
    </row>
    <row r="97" spans="1:15" s="10" customFormat="1" ht="15.75" customHeight="1">
      <c r="A97" s="171" t="s">
        <v>109</v>
      </c>
      <c r="B97" s="104">
        <v>1</v>
      </c>
      <c r="C97" s="104">
        <v>9000</v>
      </c>
      <c r="D97" s="105">
        <v>6</v>
      </c>
      <c r="E97" s="105"/>
      <c r="F97" s="172">
        <f>B97*C97*D97</f>
        <v>54000</v>
      </c>
      <c r="G97" s="61"/>
      <c r="H97" s="62"/>
      <c r="I97" s="62"/>
      <c r="J97" s="62"/>
      <c r="K97" s="132"/>
      <c r="L97" s="132">
        <f>F97</f>
        <v>54000</v>
      </c>
      <c r="M97" s="62"/>
      <c r="N97" s="62"/>
      <c r="O97" s="62"/>
    </row>
    <row r="98" spans="1:16" ht="15.75" customHeight="1">
      <c r="A98" s="80" t="s">
        <v>110</v>
      </c>
      <c r="B98" s="81"/>
      <c r="C98" s="81"/>
      <c r="D98" s="82"/>
      <c r="E98" s="82"/>
      <c r="F98" s="112">
        <f>F97</f>
        <v>54000</v>
      </c>
      <c r="G98" s="83">
        <f>SUM(G97:G97)</f>
        <v>0</v>
      </c>
      <c r="H98" s="173">
        <f>SUM(H97:H97)</f>
        <v>0</v>
      </c>
      <c r="I98" s="173">
        <f>SUM(I97:I97)</f>
        <v>0</v>
      </c>
      <c r="J98" s="173">
        <f>SUM(J97:J97)</f>
        <v>0</v>
      </c>
      <c r="K98" s="173">
        <f>SUM(K97:K97)</f>
        <v>0</v>
      </c>
      <c r="L98" s="173">
        <f>SUM(L97:L97)</f>
        <v>54000</v>
      </c>
      <c r="M98" s="173">
        <f>SUM(M97:M97)</f>
        <v>0</v>
      </c>
      <c r="N98" s="173">
        <f>SUM(N97:N97)</f>
        <v>0</v>
      </c>
      <c r="O98" s="173"/>
      <c r="P98" s="176"/>
    </row>
    <row r="99" spans="1:133" ht="26.25" customHeight="1">
      <c r="A99" s="114" t="s">
        <v>111</v>
      </c>
      <c r="B99" s="118" t="s">
        <v>62</v>
      </c>
      <c r="C99" s="118" t="s">
        <v>63</v>
      </c>
      <c r="D99" s="119"/>
      <c r="E99" s="119"/>
      <c r="F99" s="117" t="s">
        <v>53</v>
      </c>
      <c r="G99" s="118"/>
      <c r="H99" s="119"/>
      <c r="I99" s="119"/>
      <c r="J99" s="119"/>
      <c r="K99" s="119"/>
      <c r="L99" s="119"/>
      <c r="M99" s="119"/>
      <c r="N99" s="119"/>
      <c r="O99" s="119"/>
      <c r="P99" s="177"/>
      <c r="Q99" s="177"/>
      <c r="R99" s="177"/>
      <c r="S99" s="177"/>
      <c r="T99" s="177"/>
      <c r="U99" s="177"/>
      <c r="V99" s="177"/>
      <c r="W99" s="177"/>
      <c r="X99" s="177"/>
      <c r="Y99" s="177"/>
      <c r="Z99" s="177"/>
      <c r="AA99" s="177"/>
      <c r="AB99" s="177"/>
      <c r="AC99" s="177"/>
      <c r="AD99" s="177"/>
      <c r="AE99" s="177"/>
      <c r="AF99" s="177"/>
      <c r="AG99" s="177"/>
      <c r="AH99" s="177"/>
      <c r="AI99" s="177"/>
      <c r="AJ99" s="177"/>
      <c r="AK99" s="177"/>
      <c r="AL99" s="177"/>
      <c r="AM99" s="177"/>
      <c r="AN99" s="177"/>
      <c r="AO99" s="177"/>
      <c r="AP99" s="177"/>
      <c r="AQ99" s="177"/>
      <c r="AR99" s="177"/>
      <c r="AS99" s="177"/>
      <c r="AT99" s="177"/>
      <c r="AU99" s="177"/>
      <c r="AV99" s="177"/>
      <c r="AW99" s="177"/>
      <c r="AX99" s="177"/>
      <c r="AY99" s="177"/>
      <c r="AZ99" s="177"/>
      <c r="BA99" s="177"/>
      <c r="BB99" s="177"/>
      <c r="BC99" s="177"/>
      <c r="BD99" s="177"/>
      <c r="BE99" s="177"/>
      <c r="BF99" s="177"/>
      <c r="BG99" s="177"/>
      <c r="BH99" s="177"/>
      <c r="BI99" s="177"/>
      <c r="BJ99" s="177"/>
      <c r="BK99" s="177"/>
      <c r="BL99" s="177"/>
      <c r="BM99" s="177"/>
      <c r="BN99" s="177"/>
      <c r="BO99" s="177"/>
      <c r="BP99" s="177"/>
      <c r="BQ99" s="177"/>
      <c r="BR99" s="177"/>
      <c r="BS99" s="177"/>
      <c r="BT99" s="177"/>
      <c r="BU99" s="177"/>
      <c r="BV99" s="177"/>
      <c r="BW99" s="177"/>
      <c r="BX99" s="177"/>
      <c r="BY99" s="177"/>
      <c r="BZ99" s="177"/>
      <c r="CA99" s="177"/>
      <c r="CB99" s="177"/>
      <c r="CC99" s="177"/>
      <c r="CD99" s="177"/>
      <c r="CE99" s="177"/>
      <c r="CF99" s="177"/>
      <c r="CG99" s="177"/>
      <c r="CH99" s="177"/>
      <c r="CI99" s="177"/>
      <c r="CJ99" s="177"/>
      <c r="CK99" s="177"/>
      <c r="CL99" s="177"/>
      <c r="CM99" s="177"/>
      <c r="CN99" s="177"/>
      <c r="CO99" s="177"/>
      <c r="CP99" s="177"/>
      <c r="CQ99" s="177"/>
      <c r="CR99" s="177"/>
      <c r="CS99" s="177"/>
      <c r="CT99" s="177"/>
      <c r="CU99" s="177"/>
      <c r="CV99" s="177"/>
      <c r="CW99" s="177"/>
      <c r="CX99" s="177"/>
      <c r="CY99" s="177"/>
      <c r="CZ99" s="177"/>
      <c r="DA99" s="177"/>
      <c r="DB99" s="177"/>
      <c r="DC99" s="177"/>
      <c r="DD99" s="177"/>
      <c r="DE99" s="177"/>
      <c r="DF99" s="177"/>
      <c r="DG99" s="177"/>
      <c r="DH99" s="177"/>
      <c r="DI99" s="177"/>
      <c r="DJ99" s="177"/>
      <c r="DK99" s="177"/>
      <c r="DL99" s="177"/>
      <c r="DM99" s="177"/>
      <c r="DN99" s="177"/>
      <c r="DO99" s="177"/>
      <c r="DP99" s="177"/>
      <c r="DQ99" s="177"/>
      <c r="DR99" s="177"/>
      <c r="DS99" s="177"/>
      <c r="DT99" s="177"/>
      <c r="DU99" s="177"/>
      <c r="DV99" s="177"/>
      <c r="DW99" s="177"/>
      <c r="DX99" s="177"/>
      <c r="DY99" s="177"/>
      <c r="DZ99" s="177"/>
      <c r="EA99" s="177"/>
      <c r="EB99" s="177"/>
      <c r="EC99" s="177"/>
    </row>
    <row r="100" spans="1:15" ht="39" customHeight="1">
      <c r="A100" s="174" t="s">
        <v>112</v>
      </c>
      <c r="B100" s="92"/>
      <c r="C100" s="92"/>
      <c r="D100" s="4"/>
      <c r="E100" s="4"/>
      <c r="F100" s="93">
        <f>SUM(F101:F114)</f>
        <v>22270</v>
      </c>
      <c r="G100" s="27"/>
      <c r="H100" s="8"/>
      <c r="I100" s="9"/>
      <c r="J100" s="8"/>
      <c r="K100" s="8"/>
      <c r="L100" s="8"/>
      <c r="M100" s="8"/>
      <c r="N100" s="8"/>
      <c r="O100" s="8"/>
    </row>
    <row r="101" spans="1:15" s="1" customFormat="1" ht="15" customHeight="1">
      <c r="A101" s="7" t="s">
        <v>113</v>
      </c>
      <c r="B101" s="92">
        <v>660</v>
      </c>
      <c r="C101" s="92">
        <v>2</v>
      </c>
      <c r="D101" s="4"/>
      <c r="E101" s="4"/>
      <c r="F101" s="94">
        <f>B101*C101</f>
        <v>1320</v>
      </c>
      <c r="G101" s="92"/>
      <c r="H101" s="2"/>
      <c r="I101" s="209">
        <f>F101</f>
        <v>1320</v>
      </c>
      <c r="J101" s="2"/>
      <c r="K101" s="2"/>
      <c r="L101" s="2"/>
      <c r="M101" s="2"/>
      <c r="N101" s="2"/>
      <c r="O101" s="2"/>
    </row>
    <row r="102" spans="1:15" ht="15.75" customHeight="1">
      <c r="A102" s="7" t="s">
        <v>114</v>
      </c>
      <c r="B102" s="178">
        <v>1</v>
      </c>
      <c r="C102" s="178">
        <v>1500</v>
      </c>
      <c r="D102" s="4"/>
      <c r="E102" s="4"/>
      <c r="F102" s="94">
        <f>B102*C102</f>
        <v>1500</v>
      </c>
      <c r="G102" s="27"/>
      <c r="H102" s="8"/>
      <c r="I102" s="209">
        <f aca="true" t="shared" si="5" ref="I102:I113">F102</f>
        <v>1500</v>
      </c>
      <c r="J102" s="8"/>
      <c r="K102" s="8"/>
      <c r="L102" s="8"/>
      <c r="M102" s="8"/>
      <c r="N102" s="8"/>
      <c r="O102" s="8"/>
    </row>
    <row r="103" spans="1:15" ht="15.75" customHeight="1">
      <c r="A103" s="7" t="s">
        <v>115</v>
      </c>
      <c r="B103" s="92">
        <v>3</v>
      </c>
      <c r="C103" s="92">
        <v>200</v>
      </c>
      <c r="D103" s="4"/>
      <c r="E103" s="4"/>
      <c r="F103" s="94">
        <f aca="true" t="shared" si="6" ref="F103:F114">B103*C103</f>
        <v>600</v>
      </c>
      <c r="G103" s="27"/>
      <c r="H103" s="8"/>
      <c r="I103" s="209">
        <f t="shared" si="5"/>
        <v>600</v>
      </c>
      <c r="J103" s="8"/>
      <c r="K103" s="8"/>
      <c r="L103" s="8"/>
      <c r="M103" s="8"/>
      <c r="N103" s="8"/>
      <c r="O103" s="8"/>
    </row>
    <row r="104" spans="1:15" ht="15.75" customHeight="1">
      <c r="A104" s="7" t="s">
        <v>4</v>
      </c>
      <c r="B104" s="92">
        <v>2</v>
      </c>
      <c r="C104" s="92">
        <v>200</v>
      </c>
      <c r="D104" s="4"/>
      <c r="E104" s="4"/>
      <c r="F104" s="94">
        <f t="shared" si="6"/>
        <v>400</v>
      </c>
      <c r="G104" s="27"/>
      <c r="H104" s="8"/>
      <c r="I104" s="209">
        <f t="shared" si="5"/>
        <v>400</v>
      </c>
      <c r="J104" s="8"/>
      <c r="K104" s="8"/>
      <c r="L104" s="8"/>
      <c r="M104" s="8"/>
      <c r="N104" s="8"/>
      <c r="O104" s="8"/>
    </row>
    <row r="105" spans="1:15" ht="15.75" customHeight="1">
      <c r="A105" s="7" t="s">
        <v>116</v>
      </c>
      <c r="B105" s="92">
        <v>1200</v>
      </c>
      <c r="C105" s="92">
        <v>1.5</v>
      </c>
      <c r="D105" s="4"/>
      <c r="E105" s="4"/>
      <c r="F105" s="94">
        <f t="shared" si="6"/>
        <v>1800</v>
      </c>
      <c r="G105" s="27"/>
      <c r="H105" s="8"/>
      <c r="I105" s="209">
        <f t="shared" si="5"/>
        <v>1800</v>
      </c>
      <c r="J105" s="8"/>
      <c r="K105" s="8"/>
      <c r="L105" s="8"/>
      <c r="M105" s="8"/>
      <c r="N105" s="8"/>
      <c r="O105" s="8"/>
    </row>
    <row r="106" spans="1:15" ht="15.75" customHeight="1">
      <c r="A106" s="7" t="s">
        <v>117</v>
      </c>
      <c r="B106" s="92">
        <v>2</v>
      </c>
      <c r="C106" s="92">
        <v>300</v>
      </c>
      <c r="D106" s="4"/>
      <c r="E106" s="4"/>
      <c r="F106" s="94">
        <f t="shared" si="6"/>
        <v>600</v>
      </c>
      <c r="G106" s="27"/>
      <c r="H106" s="8"/>
      <c r="I106" s="209">
        <f t="shared" si="5"/>
        <v>600</v>
      </c>
      <c r="J106" s="8"/>
      <c r="K106" s="8"/>
      <c r="L106" s="8"/>
      <c r="M106" s="8"/>
      <c r="N106" s="8"/>
      <c r="O106" s="8"/>
    </row>
    <row r="107" spans="1:15" ht="15.75" customHeight="1">
      <c r="A107" s="7" t="s">
        <v>118</v>
      </c>
      <c r="B107" s="92">
        <v>200</v>
      </c>
      <c r="C107" s="92">
        <v>2</v>
      </c>
      <c r="D107" s="4"/>
      <c r="E107" s="4"/>
      <c r="F107" s="94">
        <f t="shared" si="6"/>
        <v>400</v>
      </c>
      <c r="G107" s="27"/>
      <c r="H107" s="8"/>
      <c r="I107" s="209">
        <f t="shared" si="5"/>
        <v>400</v>
      </c>
      <c r="J107" s="8"/>
      <c r="K107" s="8"/>
      <c r="L107" s="8"/>
      <c r="M107" s="8"/>
      <c r="N107" s="8"/>
      <c r="O107" s="8"/>
    </row>
    <row r="108" spans="1:15" ht="15.75" customHeight="1">
      <c r="A108" s="7" t="s">
        <v>119</v>
      </c>
      <c r="B108" s="92">
        <v>1200</v>
      </c>
      <c r="C108" s="92">
        <v>1</v>
      </c>
      <c r="D108" s="4"/>
      <c r="E108" s="4"/>
      <c r="F108" s="94">
        <f t="shared" si="6"/>
        <v>1200</v>
      </c>
      <c r="G108" s="27"/>
      <c r="H108" s="8"/>
      <c r="I108" s="209">
        <f t="shared" si="5"/>
        <v>1200</v>
      </c>
      <c r="J108" s="8"/>
      <c r="K108" s="8"/>
      <c r="L108" s="8"/>
      <c r="M108" s="8"/>
      <c r="N108" s="8"/>
      <c r="O108" s="8"/>
    </row>
    <row r="109" spans="1:15" ht="15.75" customHeight="1">
      <c r="A109" s="7" t="s">
        <v>120</v>
      </c>
      <c r="B109" s="92">
        <v>1200</v>
      </c>
      <c r="C109" s="92">
        <v>1.5</v>
      </c>
      <c r="D109" s="4"/>
      <c r="E109" s="4"/>
      <c r="F109" s="94">
        <f t="shared" si="6"/>
        <v>1800</v>
      </c>
      <c r="G109" s="27"/>
      <c r="H109" s="8"/>
      <c r="I109" s="209">
        <f t="shared" si="5"/>
        <v>1800</v>
      </c>
      <c r="J109" s="8"/>
      <c r="K109" s="8"/>
      <c r="L109" s="8"/>
      <c r="M109" s="8"/>
      <c r="N109" s="8"/>
      <c r="O109" s="8"/>
    </row>
    <row r="110" spans="1:15" ht="15.75" customHeight="1">
      <c r="A110" s="7" t="s">
        <v>121</v>
      </c>
      <c r="B110" s="92">
        <v>500</v>
      </c>
      <c r="C110" s="92">
        <v>1</v>
      </c>
      <c r="D110" s="4"/>
      <c r="E110" s="4"/>
      <c r="F110" s="94">
        <f t="shared" si="6"/>
        <v>500</v>
      </c>
      <c r="G110" s="27"/>
      <c r="H110" s="8"/>
      <c r="I110" s="209">
        <f t="shared" si="5"/>
        <v>500</v>
      </c>
      <c r="J110" s="8"/>
      <c r="K110" s="8"/>
      <c r="L110" s="8"/>
      <c r="M110" s="8"/>
      <c r="N110" s="8"/>
      <c r="O110" s="8"/>
    </row>
    <row r="111" spans="1:15" ht="15.75" customHeight="1">
      <c r="A111" s="7" t="s">
        <v>122</v>
      </c>
      <c r="B111" s="92">
        <v>880</v>
      </c>
      <c r="C111" s="92">
        <v>10</v>
      </c>
      <c r="D111" s="4"/>
      <c r="E111" s="4"/>
      <c r="F111" s="94">
        <f t="shared" si="6"/>
        <v>8800</v>
      </c>
      <c r="G111" s="27"/>
      <c r="H111" s="8"/>
      <c r="I111" s="209">
        <f t="shared" si="5"/>
        <v>8800</v>
      </c>
      <c r="J111" s="8"/>
      <c r="K111" s="8"/>
      <c r="L111" s="8"/>
      <c r="M111" s="8"/>
      <c r="N111" s="8"/>
      <c r="O111" s="8"/>
    </row>
    <row r="112" spans="1:15" ht="15.75" customHeight="1">
      <c r="A112" s="7" t="s">
        <v>5</v>
      </c>
      <c r="B112" s="92">
        <v>500</v>
      </c>
      <c r="C112" s="92">
        <v>1.5</v>
      </c>
      <c r="D112" s="4"/>
      <c r="E112" s="4"/>
      <c r="F112" s="94">
        <f t="shared" si="6"/>
        <v>750</v>
      </c>
      <c r="G112" s="27"/>
      <c r="H112" s="8"/>
      <c r="I112" s="209">
        <f t="shared" si="5"/>
        <v>750</v>
      </c>
      <c r="J112" s="8"/>
      <c r="K112" s="8"/>
      <c r="L112" s="8"/>
      <c r="M112" s="8"/>
      <c r="N112" s="8"/>
      <c r="O112" s="8"/>
    </row>
    <row r="113" spans="1:15" ht="15.75" customHeight="1">
      <c r="A113" s="7" t="s">
        <v>123</v>
      </c>
      <c r="B113" s="92">
        <v>1</v>
      </c>
      <c r="C113" s="92">
        <v>1300</v>
      </c>
      <c r="D113" s="4"/>
      <c r="E113" s="4"/>
      <c r="F113" s="94">
        <f t="shared" si="6"/>
        <v>1300</v>
      </c>
      <c r="G113" s="27"/>
      <c r="H113" s="8"/>
      <c r="I113" s="209">
        <f t="shared" si="5"/>
        <v>1300</v>
      </c>
      <c r="J113" s="8"/>
      <c r="K113" s="8"/>
      <c r="L113" s="8"/>
      <c r="M113" s="8"/>
      <c r="N113" s="8"/>
      <c r="O113" s="8"/>
    </row>
    <row r="114" spans="1:15" ht="15.75" customHeight="1">
      <c r="A114" s="7" t="s">
        <v>124</v>
      </c>
      <c r="B114" s="92">
        <v>1</v>
      </c>
      <c r="C114" s="92">
        <v>1300</v>
      </c>
      <c r="D114" s="4"/>
      <c r="E114" s="4"/>
      <c r="F114" s="94">
        <f t="shared" si="6"/>
        <v>1300</v>
      </c>
      <c r="G114" s="27"/>
      <c r="H114" s="8"/>
      <c r="I114" s="209">
        <f>F114</f>
        <v>1300</v>
      </c>
      <c r="J114" s="9"/>
      <c r="K114" s="8"/>
      <c r="L114" s="8"/>
      <c r="M114" s="8"/>
      <c r="N114" s="8"/>
      <c r="O114" s="8"/>
    </row>
    <row r="115" spans="1:15" ht="15.75" customHeight="1">
      <c r="A115" s="174" t="s">
        <v>125</v>
      </c>
      <c r="B115" s="92"/>
      <c r="C115" s="92"/>
      <c r="D115" s="4"/>
      <c r="E115" s="4"/>
      <c r="F115" s="93">
        <f>F116</f>
        <v>3000</v>
      </c>
      <c r="G115" s="27"/>
      <c r="H115" s="8"/>
      <c r="I115" s="9">
        <f>F115</f>
        <v>3000</v>
      </c>
      <c r="J115" s="8"/>
      <c r="K115" s="8"/>
      <c r="L115" s="8"/>
      <c r="M115" s="8"/>
      <c r="N115" s="8"/>
      <c r="O115" s="8"/>
    </row>
    <row r="116" spans="1:15" ht="12.75">
      <c r="A116" s="7" t="s">
        <v>126</v>
      </c>
      <c r="B116" s="92">
        <v>1</v>
      </c>
      <c r="C116" s="92">
        <v>1000</v>
      </c>
      <c r="D116" s="4">
        <v>3</v>
      </c>
      <c r="E116" s="4"/>
      <c r="F116" s="94">
        <f>B116*C116*D116</f>
        <v>3000</v>
      </c>
      <c r="G116" s="27"/>
      <c r="H116" s="8"/>
      <c r="I116" s="8"/>
      <c r="J116" s="8"/>
      <c r="K116" s="8"/>
      <c r="L116" s="8"/>
      <c r="M116" s="8"/>
      <c r="N116" s="8"/>
      <c r="O116" s="8"/>
    </row>
    <row r="117" spans="1:15" ht="12.75">
      <c r="A117" s="174" t="s">
        <v>127</v>
      </c>
      <c r="B117" s="92"/>
      <c r="C117" s="92"/>
      <c r="D117" s="4"/>
      <c r="E117" s="4"/>
      <c r="F117" s="93">
        <f>F118+F119</f>
        <v>14000</v>
      </c>
      <c r="G117" s="27"/>
      <c r="H117" s="8"/>
      <c r="I117" s="9"/>
      <c r="J117" s="8"/>
      <c r="K117" s="8"/>
      <c r="L117" s="8"/>
      <c r="M117" s="8"/>
      <c r="N117" s="8"/>
      <c r="O117" s="8"/>
    </row>
    <row r="118" spans="1:15" s="10" customFormat="1" ht="37.5" customHeight="1">
      <c r="A118" s="179" t="s">
        <v>128</v>
      </c>
      <c r="B118" s="180">
        <v>1</v>
      </c>
      <c r="C118" s="180">
        <v>1000</v>
      </c>
      <c r="D118" s="181">
        <v>10</v>
      </c>
      <c r="E118" s="181"/>
      <c r="F118" s="182">
        <f>C118*D118*B118</f>
        <v>10000</v>
      </c>
      <c r="G118" s="61"/>
      <c r="H118" s="62"/>
      <c r="I118" s="132">
        <f>F118</f>
        <v>10000</v>
      </c>
      <c r="J118" s="62"/>
      <c r="K118" s="62"/>
      <c r="L118" s="62"/>
      <c r="M118" s="62"/>
      <c r="N118" s="62"/>
      <c r="O118" s="62"/>
    </row>
    <row r="119" spans="1:15" ht="15.75" customHeight="1">
      <c r="A119" s="7" t="s">
        <v>129</v>
      </c>
      <c r="B119" s="92">
        <v>8</v>
      </c>
      <c r="C119" s="92">
        <v>500</v>
      </c>
      <c r="D119" s="4"/>
      <c r="E119" s="4"/>
      <c r="F119" s="94">
        <f>B119*C119</f>
        <v>4000</v>
      </c>
      <c r="G119" s="27"/>
      <c r="H119" s="8"/>
      <c r="I119" s="9">
        <f>F119</f>
        <v>4000</v>
      </c>
      <c r="J119" s="8"/>
      <c r="K119" s="8"/>
      <c r="L119" s="8"/>
      <c r="M119" s="8"/>
      <c r="N119" s="8"/>
      <c r="O119" s="8"/>
    </row>
    <row r="120" spans="1:16" ht="24" customHeight="1">
      <c r="A120" s="183" t="s">
        <v>130</v>
      </c>
      <c r="B120" s="184"/>
      <c r="C120" s="184"/>
      <c r="D120" s="185"/>
      <c r="E120" s="185"/>
      <c r="F120" s="186">
        <f>F117+F115+F100</f>
        <v>39270</v>
      </c>
      <c r="G120" s="117">
        <f>SUM(G101:G119)</f>
        <v>0</v>
      </c>
      <c r="H120" s="187">
        <f aca="true" t="shared" si="7" ref="H120:N120">SUM(H101:H119)</f>
        <v>0</v>
      </c>
      <c r="I120" s="187">
        <f t="shared" si="7"/>
        <v>39270</v>
      </c>
      <c r="J120" s="187">
        <f t="shared" si="7"/>
        <v>0</v>
      </c>
      <c r="K120" s="187">
        <f t="shared" si="7"/>
        <v>0</v>
      </c>
      <c r="L120" s="187">
        <f t="shared" si="7"/>
        <v>0</v>
      </c>
      <c r="M120" s="187">
        <f t="shared" si="7"/>
        <v>0</v>
      </c>
      <c r="N120" s="187">
        <f t="shared" si="7"/>
        <v>0</v>
      </c>
      <c r="O120" s="187"/>
      <c r="P120" s="77"/>
    </row>
    <row r="121" spans="1:16" ht="15.75" customHeight="1">
      <c r="A121" s="217" t="s">
        <v>131</v>
      </c>
      <c r="B121" s="218"/>
      <c r="C121" s="218"/>
      <c r="D121" s="217"/>
      <c r="E121" s="217"/>
      <c r="F121" s="69">
        <f>F120+F98+F94+F80+F45+F41+0.01</f>
        <v>514566.01</v>
      </c>
      <c r="G121" s="31">
        <f>G120+G98+G94+G80+G45+G41</f>
        <v>7854</v>
      </c>
      <c r="H121" s="188">
        <f>H120+H98+H94+H80+H45+H41</f>
        <v>9920</v>
      </c>
      <c r="I121" s="188">
        <f>I120+I98+I94+I80+I45+I41</f>
        <v>92870</v>
      </c>
      <c r="J121" s="188">
        <f>J120+J98+J94+J80+J45+J41</f>
        <v>26000</v>
      </c>
      <c r="K121" s="188">
        <f>K120+K98+K94+K80+K45+K41</f>
        <v>6860</v>
      </c>
      <c r="L121" s="188">
        <f>L120+L98+L94+L80+L45+L41</f>
        <v>105100</v>
      </c>
      <c r="M121" s="188">
        <f>M120+M98+M94+M80+M45+M41</f>
        <v>105650</v>
      </c>
      <c r="N121" s="188">
        <f>N120+N98+N94+N80+N45+N41</f>
        <v>127312</v>
      </c>
      <c r="O121" s="188"/>
      <c r="P121" s="77"/>
    </row>
    <row r="122" spans="1:15" ht="15.75" customHeight="1">
      <c r="A122" s="71"/>
      <c r="B122" s="72"/>
      <c r="C122" s="72"/>
      <c r="D122" s="73"/>
      <c r="E122" s="73"/>
      <c r="F122" s="74"/>
      <c r="G122" s="27"/>
      <c r="H122" s="8"/>
      <c r="I122" s="8"/>
      <c r="J122" s="8"/>
      <c r="K122" s="8"/>
      <c r="L122" s="8"/>
      <c r="M122" s="8"/>
      <c r="N122" s="8"/>
      <c r="O122" s="8"/>
    </row>
    <row r="123" spans="1:15" ht="31.5" customHeight="1">
      <c r="A123" s="242" t="s">
        <v>132</v>
      </c>
      <c r="B123" s="243"/>
      <c r="C123" s="243"/>
      <c r="D123" s="243"/>
      <c r="E123" s="244"/>
      <c r="F123" s="189">
        <v>0</v>
      </c>
      <c r="G123" s="31"/>
      <c r="H123" s="32"/>
      <c r="I123" s="32"/>
      <c r="J123" s="32"/>
      <c r="K123" s="32"/>
      <c r="L123" s="32"/>
      <c r="M123" s="32"/>
      <c r="N123" s="32"/>
      <c r="O123" s="32"/>
    </row>
    <row r="124" spans="1:15" ht="19.5" customHeight="1">
      <c r="A124" s="190"/>
      <c r="B124" s="191"/>
      <c r="C124" s="191"/>
      <c r="D124" s="192"/>
      <c r="E124" s="192"/>
      <c r="F124" s="68"/>
      <c r="G124" s="27"/>
      <c r="H124" s="8"/>
      <c r="I124" s="8"/>
      <c r="J124" s="8"/>
      <c r="K124" s="8"/>
      <c r="L124" s="8"/>
      <c r="M124" s="8"/>
      <c r="N124" s="8"/>
      <c r="O124" s="8"/>
    </row>
    <row r="125" spans="1:16" ht="18.75" customHeight="1">
      <c r="A125" s="221" t="s">
        <v>133</v>
      </c>
      <c r="B125" s="222"/>
      <c r="C125" s="222"/>
      <c r="D125" s="221"/>
      <c r="E125" s="221"/>
      <c r="F125" s="189">
        <f>F121+F123+F21</f>
        <v>578426.01</v>
      </c>
      <c r="G125" s="31">
        <f>G121+G21</f>
        <v>33054</v>
      </c>
      <c r="H125" s="31">
        <f>H121+H21</f>
        <v>9920</v>
      </c>
      <c r="I125" s="31">
        <f>I121+I21</f>
        <v>100430</v>
      </c>
      <c r="J125" s="31">
        <f>J121+J21</f>
        <v>37300</v>
      </c>
      <c r="K125" s="31">
        <f>K121+K21</f>
        <v>13160</v>
      </c>
      <c r="L125" s="31">
        <f>L121+L21</f>
        <v>109100</v>
      </c>
      <c r="M125" s="31">
        <f>M121+M21</f>
        <v>105650</v>
      </c>
      <c r="N125" s="31">
        <f>N121+N21</f>
        <v>136812</v>
      </c>
      <c r="O125" s="188"/>
      <c r="P125" s="77"/>
    </row>
    <row r="126" spans="1:15" ht="19.5" customHeight="1">
      <c r="A126" s="190"/>
      <c r="B126" s="191"/>
      <c r="C126" s="191"/>
      <c r="D126" s="192"/>
      <c r="E126" s="192"/>
      <c r="F126" s="68"/>
      <c r="G126" s="27"/>
      <c r="H126" s="8"/>
      <c r="I126" s="8"/>
      <c r="J126" s="8"/>
      <c r="K126" s="8"/>
      <c r="L126" s="8"/>
      <c r="M126" s="8"/>
      <c r="N126" s="8"/>
      <c r="O126" s="8"/>
    </row>
    <row r="127" spans="1:15" ht="35.25" customHeight="1">
      <c r="A127" s="217" t="s">
        <v>134</v>
      </c>
      <c r="B127" s="218"/>
      <c r="C127" s="218"/>
      <c r="D127" s="217"/>
      <c r="E127" s="217"/>
      <c r="F127" s="189"/>
      <c r="G127" s="31"/>
      <c r="H127" s="32"/>
      <c r="I127" s="32"/>
      <c r="J127" s="32"/>
      <c r="K127" s="32"/>
      <c r="L127" s="32"/>
      <c r="M127" s="32"/>
      <c r="N127" s="32"/>
      <c r="O127" s="32"/>
    </row>
    <row r="128" spans="1:15" ht="12.75">
      <c r="A128" s="193" t="s">
        <v>135</v>
      </c>
      <c r="B128" s="194"/>
      <c r="C128" s="194"/>
      <c r="D128" s="195"/>
      <c r="E128" s="195"/>
      <c r="F128" s="196" t="s">
        <v>0</v>
      </c>
      <c r="G128" s="194"/>
      <c r="H128" s="195"/>
      <c r="I128" s="195"/>
      <c r="J128" s="195"/>
      <c r="K128" s="195"/>
      <c r="L128" s="195"/>
      <c r="M128" s="195"/>
      <c r="N128" s="195"/>
      <c r="O128" s="195"/>
    </row>
    <row r="129" spans="1:15" ht="12.75">
      <c r="A129" s="78" t="s">
        <v>136</v>
      </c>
      <c r="B129" s="27">
        <f>D129*E129</f>
        <v>700</v>
      </c>
      <c r="C129" s="27">
        <v>6</v>
      </c>
      <c r="D129" s="8">
        <v>35</v>
      </c>
      <c r="E129" s="8">
        <v>20</v>
      </c>
      <c r="F129" s="27">
        <f>B129*C129</f>
        <v>4200</v>
      </c>
      <c r="G129" s="27">
        <f>F129</f>
        <v>4200</v>
      </c>
      <c r="H129" s="8"/>
      <c r="I129" s="8"/>
      <c r="J129" s="8"/>
      <c r="K129" s="8"/>
      <c r="L129" s="8"/>
      <c r="M129" s="8"/>
      <c r="N129" s="8"/>
      <c r="O129" s="8"/>
    </row>
    <row r="130" spans="1:15" ht="12.75">
      <c r="A130" s="193" t="s">
        <v>6</v>
      </c>
      <c r="B130" s="194"/>
      <c r="C130" s="194"/>
      <c r="D130" s="195"/>
      <c r="E130" s="195"/>
      <c r="F130" s="194">
        <f>SUM(F129:F129)</f>
        <v>4200</v>
      </c>
      <c r="G130" s="194"/>
      <c r="H130" s="195"/>
      <c r="I130" s="195"/>
      <c r="J130" s="195"/>
      <c r="K130" s="195"/>
      <c r="L130" s="195"/>
      <c r="M130" s="195"/>
      <c r="N130" s="195"/>
      <c r="O130" s="195"/>
    </row>
    <row r="131" spans="1:15" ht="12.75">
      <c r="A131" s="197" t="s">
        <v>140</v>
      </c>
      <c r="B131" s="198"/>
      <c r="C131" s="198"/>
      <c r="D131" s="199"/>
      <c r="E131" s="199"/>
      <c r="F131" s="200" t="s">
        <v>0</v>
      </c>
      <c r="G131" s="198"/>
      <c r="H131" s="199"/>
      <c r="I131" s="199"/>
      <c r="J131" s="199"/>
      <c r="K131" s="199"/>
      <c r="L131" s="199"/>
      <c r="M131" s="199"/>
      <c r="N131" s="199"/>
      <c r="O131" s="199"/>
    </row>
    <row r="132" spans="1:15" ht="12.75">
      <c r="A132" s="201" t="s">
        <v>137</v>
      </c>
      <c r="B132" s="27">
        <v>100</v>
      </c>
      <c r="C132" s="27">
        <v>6</v>
      </c>
      <c r="D132" s="8"/>
      <c r="E132" s="8"/>
      <c r="F132" s="27">
        <f>B132*C132</f>
        <v>600</v>
      </c>
      <c r="G132" s="41">
        <f>F132</f>
        <v>600</v>
      </c>
      <c r="H132" s="42"/>
      <c r="I132" s="42"/>
      <c r="J132" s="42"/>
      <c r="K132" s="42"/>
      <c r="L132" s="42"/>
      <c r="M132" s="42"/>
      <c r="N132" s="42"/>
      <c r="O132" s="42"/>
    </row>
    <row r="133" spans="1:15" ht="12.75">
      <c r="A133" s="201" t="s">
        <v>138</v>
      </c>
      <c r="B133" s="27">
        <v>500</v>
      </c>
      <c r="C133" s="27">
        <v>6</v>
      </c>
      <c r="D133" s="8"/>
      <c r="E133" s="8"/>
      <c r="F133" s="27">
        <f>B133*C133</f>
        <v>3000</v>
      </c>
      <c r="G133" s="41">
        <f>F133</f>
        <v>3000</v>
      </c>
      <c r="H133" s="42"/>
      <c r="I133" s="42"/>
      <c r="J133" s="42"/>
      <c r="K133" s="42"/>
      <c r="L133" s="42"/>
      <c r="M133" s="42"/>
      <c r="N133" s="42"/>
      <c r="O133" s="42"/>
    </row>
    <row r="134" spans="1:15" ht="12.75">
      <c r="A134" s="202" t="s">
        <v>139</v>
      </c>
      <c r="B134" s="27">
        <v>50</v>
      </c>
      <c r="C134" s="27">
        <v>6</v>
      </c>
      <c r="D134" s="8"/>
      <c r="E134" s="8"/>
      <c r="F134" s="27">
        <f>B134*C134</f>
        <v>300</v>
      </c>
      <c r="G134" s="41">
        <f>F134</f>
        <v>300</v>
      </c>
      <c r="H134" s="42"/>
      <c r="I134" s="42"/>
      <c r="J134" s="42"/>
      <c r="K134" s="42"/>
      <c r="L134" s="42"/>
      <c r="M134" s="42"/>
      <c r="N134" s="42"/>
      <c r="O134" s="42"/>
    </row>
    <row r="135" spans="1:15" ht="12.75">
      <c r="A135" s="203"/>
      <c r="B135" s="27"/>
      <c r="C135" s="27"/>
      <c r="D135" s="8"/>
      <c r="E135" s="8"/>
      <c r="F135" s="27"/>
      <c r="G135" s="27"/>
      <c r="H135" s="8"/>
      <c r="I135" s="8"/>
      <c r="J135" s="8"/>
      <c r="K135" s="8"/>
      <c r="L135" s="8"/>
      <c r="M135" s="8"/>
      <c r="N135" s="8"/>
      <c r="O135" s="8"/>
    </row>
    <row r="136" spans="1:15" ht="12.75">
      <c r="A136" s="197" t="s">
        <v>6</v>
      </c>
      <c r="B136" s="198"/>
      <c r="C136" s="198"/>
      <c r="D136" s="199"/>
      <c r="E136" s="199"/>
      <c r="F136" s="198">
        <f>SUM(F132:F134)</f>
        <v>3900</v>
      </c>
      <c r="G136" s="198"/>
      <c r="H136" s="199"/>
      <c r="I136" s="199"/>
      <c r="J136" s="199"/>
      <c r="K136" s="199"/>
      <c r="L136" s="199"/>
      <c r="M136" s="199"/>
      <c r="N136" s="199"/>
      <c r="O136" s="199"/>
    </row>
    <row r="137" spans="1:15" ht="12.75">
      <c r="A137" s="193" t="s">
        <v>141</v>
      </c>
      <c r="B137" s="194"/>
      <c r="C137" s="194"/>
      <c r="D137" s="195"/>
      <c r="E137" s="195"/>
      <c r="F137" s="196" t="s">
        <v>0</v>
      </c>
      <c r="G137" s="196"/>
      <c r="H137" s="205"/>
      <c r="I137" s="205"/>
      <c r="J137" s="205"/>
      <c r="K137" s="205"/>
      <c r="L137" s="205"/>
      <c r="M137" s="205"/>
      <c r="N137" s="205"/>
      <c r="O137" s="205"/>
    </row>
    <row r="138" spans="1:15" ht="12.75">
      <c r="A138" s="208" t="s">
        <v>142</v>
      </c>
      <c r="B138" s="27">
        <v>50</v>
      </c>
      <c r="C138" s="27">
        <v>6</v>
      </c>
      <c r="D138" s="8"/>
      <c r="E138" s="8"/>
      <c r="F138" s="27">
        <f>B138*C138</f>
        <v>300</v>
      </c>
      <c r="G138" s="41">
        <f>F138</f>
        <v>300</v>
      </c>
      <c r="H138" s="42"/>
      <c r="I138" s="42"/>
      <c r="J138" s="42"/>
      <c r="K138" s="42"/>
      <c r="L138" s="42"/>
      <c r="M138" s="42"/>
      <c r="N138" s="42"/>
      <c r="O138" s="42"/>
    </row>
    <row r="139" spans="1:15" ht="37.5" customHeight="1">
      <c r="A139" s="193" t="s">
        <v>7</v>
      </c>
      <c r="B139" s="194"/>
      <c r="C139" s="194"/>
      <c r="D139" s="195"/>
      <c r="E139" s="195"/>
      <c r="F139" s="194">
        <f>F138</f>
        <v>300</v>
      </c>
      <c r="G139" s="196"/>
      <c r="H139" s="205"/>
      <c r="I139" s="205"/>
      <c r="J139" s="205"/>
      <c r="K139" s="205"/>
      <c r="L139" s="205"/>
      <c r="M139" s="205"/>
      <c r="N139" s="205"/>
      <c r="O139" s="205"/>
    </row>
    <row r="140" spans="1:15" ht="12.75">
      <c r="A140" s="197" t="s">
        <v>143</v>
      </c>
      <c r="B140" s="198"/>
      <c r="C140" s="198"/>
      <c r="D140" s="199"/>
      <c r="E140" s="199"/>
      <c r="F140" s="200" t="s">
        <v>0</v>
      </c>
      <c r="G140" s="206"/>
      <c r="H140" s="207"/>
      <c r="I140" s="207"/>
      <c r="J140" s="207"/>
      <c r="K140" s="207"/>
      <c r="L140" s="207"/>
      <c r="M140" s="207"/>
      <c r="N140" s="207"/>
      <c r="O140" s="207"/>
    </row>
    <row r="141" spans="1:15" ht="12.75">
      <c r="A141" s="245" t="s">
        <v>144</v>
      </c>
      <c r="B141" s="27">
        <v>800</v>
      </c>
      <c r="C141" s="27">
        <v>6</v>
      </c>
      <c r="D141" s="8"/>
      <c r="E141" s="8"/>
      <c r="F141" s="27">
        <f>B141*C141</f>
        <v>4800</v>
      </c>
      <c r="G141" s="27"/>
      <c r="H141" s="8"/>
      <c r="I141" s="8"/>
      <c r="J141" s="8"/>
      <c r="K141" s="8"/>
      <c r="L141" s="8"/>
      <c r="M141" s="8"/>
      <c r="N141" s="8"/>
      <c r="O141" s="8"/>
    </row>
    <row r="142" spans="1:15" ht="12.75">
      <c r="A142" s="197" t="s">
        <v>8</v>
      </c>
      <c r="B142" s="198"/>
      <c r="C142" s="198"/>
      <c r="D142" s="199"/>
      <c r="E142" s="199"/>
      <c r="F142" s="198">
        <f>F141</f>
        <v>4800</v>
      </c>
      <c r="G142" s="200"/>
      <c r="H142" s="204"/>
      <c r="I142" s="204"/>
      <c r="J142" s="204"/>
      <c r="K142" s="204"/>
      <c r="L142" s="204"/>
      <c r="M142" s="204"/>
      <c r="N142" s="204"/>
      <c r="O142" s="204"/>
    </row>
    <row r="143" spans="1:15" ht="12.75">
      <c r="A143" s="193" t="s">
        <v>145</v>
      </c>
      <c r="B143" s="194"/>
      <c r="C143" s="194"/>
      <c r="D143" s="195"/>
      <c r="E143" s="195"/>
      <c r="F143" s="196" t="s">
        <v>0</v>
      </c>
      <c r="G143" s="194"/>
      <c r="H143" s="195"/>
      <c r="I143" s="195"/>
      <c r="J143" s="195"/>
      <c r="K143" s="195"/>
      <c r="L143" s="195"/>
      <c r="M143" s="195"/>
      <c r="N143" s="195"/>
      <c r="O143" s="195"/>
    </row>
    <row r="144" spans="1:15" ht="12.75">
      <c r="A144" s="210" t="s">
        <v>146</v>
      </c>
      <c r="B144" s="27">
        <v>200</v>
      </c>
      <c r="C144" s="27">
        <v>6</v>
      </c>
      <c r="D144" s="8"/>
      <c r="E144" s="8"/>
      <c r="F144" s="27">
        <f>B144*C144</f>
        <v>1200</v>
      </c>
      <c r="G144" s="27">
        <f>F144</f>
        <v>1200</v>
      </c>
      <c r="H144" s="8"/>
      <c r="I144" s="8"/>
      <c r="J144" s="8"/>
      <c r="K144" s="8"/>
      <c r="L144" s="8"/>
      <c r="M144" s="8"/>
      <c r="N144" s="8"/>
      <c r="O144" s="8"/>
    </row>
    <row r="145" spans="1:15" ht="12.75">
      <c r="A145" s="193" t="s">
        <v>9</v>
      </c>
      <c r="B145" s="194"/>
      <c r="C145" s="194"/>
      <c r="D145" s="195"/>
      <c r="E145" s="195"/>
      <c r="F145" s="194">
        <f>SUM(F144:F144)</f>
        <v>1200</v>
      </c>
      <c r="G145" s="194"/>
      <c r="H145" s="195"/>
      <c r="I145" s="195"/>
      <c r="J145" s="195"/>
      <c r="K145" s="195"/>
      <c r="L145" s="195"/>
      <c r="M145" s="195"/>
      <c r="N145" s="195"/>
      <c r="O145" s="195"/>
    </row>
    <row r="146" spans="1:17" ht="18.75" customHeight="1">
      <c r="A146" s="217" t="s">
        <v>147</v>
      </c>
      <c r="B146" s="218"/>
      <c r="C146" s="218"/>
      <c r="D146" s="217"/>
      <c r="E146" s="217"/>
      <c r="F146" s="31">
        <f>F145+F142+F139+F136+F130</f>
        <v>14400</v>
      </c>
      <c r="G146" s="31">
        <f>SUM(G129:G145)</f>
        <v>9600</v>
      </c>
      <c r="H146" s="32">
        <f>SUM(H129:H145)</f>
        <v>0</v>
      </c>
      <c r="I146" s="32">
        <f>SUM(I129:I145)</f>
        <v>0</v>
      </c>
      <c r="J146" s="32">
        <f>SUM(J129:J145)</f>
        <v>0</v>
      </c>
      <c r="K146" s="32">
        <f>SUM(K129:K145)</f>
        <v>0</v>
      </c>
      <c r="L146" s="32">
        <f>SUM(L129:L145)</f>
        <v>0</v>
      </c>
      <c r="M146" s="32">
        <f>SUM(M129:M145)</f>
        <v>0</v>
      </c>
      <c r="N146" s="32">
        <f>SUM(N129:N145)</f>
        <v>0</v>
      </c>
      <c r="O146" s="32"/>
      <c r="Q146" s="23" t="e">
        <f>F136+#REF!+#REF!+F145</f>
        <v>#REF!</v>
      </c>
    </row>
    <row r="147" spans="1:15" s="19" customFormat="1" ht="18.75" customHeight="1">
      <c r="A147" s="25"/>
      <c r="B147" s="27"/>
      <c r="C147" s="27"/>
      <c r="D147" s="8"/>
      <c r="E147" s="8"/>
      <c r="F147" s="27"/>
      <c r="G147" s="27"/>
      <c r="H147" s="8"/>
      <c r="I147" s="8"/>
      <c r="J147" s="8"/>
      <c r="K147" s="8"/>
      <c r="L147" s="8"/>
      <c r="M147" s="8"/>
      <c r="N147" s="8"/>
      <c r="O147" s="8"/>
    </row>
    <row r="148" spans="1:16" ht="18.75" customHeight="1">
      <c r="A148" s="217" t="s">
        <v>148</v>
      </c>
      <c r="B148" s="218"/>
      <c r="C148" s="218"/>
      <c r="D148" s="217"/>
      <c r="E148" s="217"/>
      <c r="F148" s="211">
        <f>F146+F125-0.01</f>
        <v>592826</v>
      </c>
      <c r="G148" s="212">
        <f>G146+G125</f>
        <v>42654</v>
      </c>
      <c r="H148" s="213">
        <f>H146+H125</f>
        <v>9920</v>
      </c>
      <c r="I148" s="213">
        <f>I146+I125</f>
        <v>100430</v>
      </c>
      <c r="J148" s="213">
        <f>J146+J125</f>
        <v>37300</v>
      </c>
      <c r="K148" s="213">
        <f>K146+K125</f>
        <v>13160</v>
      </c>
      <c r="L148" s="213">
        <f>L146+L125</f>
        <v>109100</v>
      </c>
      <c r="M148" s="213">
        <f>M146+M125</f>
        <v>105650</v>
      </c>
      <c r="N148" s="213">
        <f>N146+N125</f>
        <v>136812</v>
      </c>
      <c r="O148" s="213"/>
      <c r="P148" s="77"/>
    </row>
    <row r="149" spans="1:7" s="20" customFormat="1" ht="12.75">
      <c r="A149" s="214"/>
      <c r="B149" s="215"/>
      <c r="C149" s="215"/>
      <c r="F149" s="215"/>
      <c r="G149" s="215"/>
    </row>
    <row r="150" spans="1:7" s="20" customFormat="1" ht="12.75">
      <c r="A150" s="214"/>
      <c r="B150" s="215"/>
      <c r="C150" s="215"/>
      <c r="F150" s="215"/>
      <c r="G150" s="215"/>
    </row>
    <row r="151" spans="1:7" s="20" customFormat="1" ht="12.75">
      <c r="A151" s="214"/>
      <c r="B151" s="215"/>
      <c r="C151" s="215"/>
      <c r="F151" s="215"/>
      <c r="G151" s="215"/>
    </row>
    <row r="152" spans="1:7" s="20" customFormat="1" ht="12.75">
      <c r="A152" s="214"/>
      <c r="B152" s="215"/>
      <c r="C152" s="215"/>
      <c r="F152" s="215"/>
      <c r="G152" s="215"/>
    </row>
    <row r="153" spans="1:7" s="20" customFormat="1" ht="12.75">
      <c r="A153" s="214"/>
      <c r="B153" s="215"/>
      <c r="C153" s="215"/>
      <c r="F153" s="215"/>
      <c r="G153" s="215"/>
    </row>
    <row r="154" spans="1:7" s="20" customFormat="1" ht="12.75">
      <c r="A154" s="214"/>
      <c r="B154" s="215"/>
      <c r="C154" s="215"/>
      <c r="F154" s="215"/>
      <c r="G154" s="215"/>
    </row>
    <row r="155" spans="1:7" s="20" customFormat="1" ht="12.75">
      <c r="A155" s="214"/>
      <c r="B155" s="215"/>
      <c r="C155" s="215"/>
      <c r="F155" s="215"/>
      <c r="G155" s="215"/>
    </row>
    <row r="156" spans="1:7" s="20" customFormat="1" ht="12.75">
      <c r="A156" s="214"/>
      <c r="B156" s="215"/>
      <c r="C156" s="215"/>
      <c r="F156" s="215"/>
      <c r="G156" s="215"/>
    </row>
    <row r="157" spans="1:7" s="20" customFormat="1" ht="12.75">
      <c r="A157" s="214"/>
      <c r="B157" s="215"/>
      <c r="C157" s="215"/>
      <c r="F157" s="215"/>
      <c r="G157" s="215"/>
    </row>
    <row r="158" spans="1:7" s="20" customFormat="1" ht="12.75">
      <c r="A158" s="214"/>
      <c r="B158" s="215"/>
      <c r="C158" s="215"/>
      <c r="F158" s="215"/>
      <c r="G158" s="215"/>
    </row>
    <row r="159" spans="1:7" s="20" customFormat="1" ht="12.75">
      <c r="A159" s="214"/>
      <c r="B159" s="215"/>
      <c r="C159" s="215"/>
      <c r="F159" s="215"/>
      <c r="G159" s="215"/>
    </row>
    <row r="160" spans="1:7" s="20" customFormat="1" ht="12.75">
      <c r="A160" s="214"/>
      <c r="B160" s="215"/>
      <c r="C160" s="215"/>
      <c r="F160" s="215"/>
      <c r="G160" s="215"/>
    </row>
    <row r="161" spans="1:7" s="20" customFormat="1" ht="12.75">
      <c r="A161" s="214"/>
      <c r="B161" s="215"/>
      <c r="C161" s="215"/>
      <c r="F161" s="215"/>
      <c r="G161" s="215"/>
    </row>
    <row r="162" spans="1:7" s="20" customFormat="1" ht="12.75">
      <c r="A162" s="214"/>
      <c r="B162" s="215"/>
      <c r="C162" s="215"/>
      <c r="F162" s="215"/>
      <c r="G162" s="215"/>
    </row>
    <row r="163" spans="1:7" s="20" customFormat="1" ht="12.75">
      <c r="A163" s="214"/>
      <c r="B163" s="215"/>
      <c r="C163" s="215"/>
      <c r="F163" s="215"/>
      <c r="G163" s="215"/>
    </row>
    <row r="164" spans="1:7" s="20" customFormat="1" ht="12.75">
      <c r="A164" s="214"/>
      <c r="B164" s="215"/>
      <c r="C164" s="215"/>
      <c r="F164" s="215"/>
      <c r="G164" s="215"/>
    </row>
    <row r="165" spans="1:7" s="20" customFormat="1" ht="12.75">
      <c r="A165" s="214"/>
      <c r="B165" s="215"/>
      <c r="C165" s="215"/>
      <c r="F165" s="215"/>
      <c r="G165" s="215"/>
    </row>
    <row r="166" spans="1:7" s="20" customFormat="1" ht="12.75">
      <c r="A166" s="214"/>
      <c r="B166" s="215"/>
      <c r="C166" s="215"/>
      <c r="F166" s="215"/>
      <c r="G166" s="215"/>
    </row>
    <row r="167" spans="1:7" s="20" customFormat="1" ht="12.75">
      <c r="A167" s="214"/>
      <c r="B167" s="215"/>
      <c r="C167" s="215"/>
      <c r="F167" s="215"/>
      <c r="G167" s="215"/>
    </row>
    <row r="168" spans="1:7" s="20" customFormat="1" ht="12.75">
      <c r="A168" s="214"/>
      <c r="B168" s="215"/>
      <c r="C168" s="215"/>
      <c r="F168" s="215"/>
      <c r="G168" s="215"/>
    </row>
    <row r="169" spans="1:7" s="20" customFormat="1" ht="12.75">
      <c r="A169" s="214"/>
      <c r="B169" s="215"/>
      <c r="C169" s="215"/>
      <c r="F169" s="215"/>
      <c r="G169" s="215"/>
    </row>
    <row r="170" spans="1:7" s="20" customFormat="1" ht="12.75">
      <c r="A170" s="214"/>
      <c r="B170" s="215"/>
      <c r="C170" s="215"/>
      <c r="F170" s="215"/>
      <c r="G170" s="215"/>
    </row>
    <row r="171" spans="1:7" s="20" customFormat="1" ht="12.75">
      <c r="A171" s="214"/>
      <c r="B171" s="215"/>
      <c r="C171" s="215"/>
      <c r="F171" s="215"/>
      <c r="G171" s="215"/>
    </row>
    <row r="172" spans="1:7" s="20" customFormat="1" ht="12.75">
      <c r="A172" s="214"/>
      <c r="B172" s="215"/>
      <c r="C172" s="215"/>
      <c r="F172" s="215"/>
      <c r="G172" s="215"/>
    </row>
    <row r="173" spans="1:7" s="20" customFormat="1" ht="12.75">
      <c r="A173" s="214"/>
      <c r="B173" s="215"/>
      <c r="C173" s="215"/>
      <c r="F173" s="215"/>
      <c r="G173" s="215"/>
    </row>
    <row r="174" spans="1:7" s="20" customFormat="1" ht="12.75">
      <c r="A174" s="214"/>
      <c r="B174" s="215"/>
      <c r="C174" s="215"/>
      <c r="F174" s="215"/>
      <c r="G174" s="215"/>
    </row>
    <row r="175" spans="1:7" s="20" customFormat="1" ht="12.75">
      <c r="A175" s="214"/>
      <c r="B175" s="215"/>
      <c r="C175" s="215"/>
      <c r="F175" s="215"/>
      <c r="G175" s="215"/>
    </row>
    <row r="176" spans="1:7" s="20" customFormat="1" ht="12.75">
      <c r="A176" s="214"/>
      <c r="B176" s="215"/>
      <c r="C176" s="215"/>
      <c r="F176" s="215"/>
      <c r="G176" s="215"/>
    </row>
    <row r="177" spans="1:7" s="20" customFormat="1" ht="12.75">
      <c r="A177" s="214"/>
      <c r="B177" s="215"/>
      <c r="C177" s="215"/>
      <c r="F177" s="215"/>
      <c r="G177" s="215"/>
    </row>
    <row r="178" spans="1:7" s="20" customFormat="1" ht="12.75">
      <c r="A178" s="214"/>
      <c r="B178" s="215"/>
      <c r="C178" s="215"/>
      <c r="F178" s="215"/>
      <c r="G178" s="215"/>
    </row>
    <row r="179" spans="1:7" s="20" customFormat="1" ht="12.75">
      <c r="A179" s="214"/>
      <c r="B179" s="215"/>
      <c r="C179" s="215"/>
      <c r="F179" s="215"/>
      <c r="G179" s="215"/>
    </row>
    <row r="180" spans="1:7" s="20" customFormat="1" ht="12.75">
      <c r="A180" s="214"/>
      <c r="B180" s="215"/>
      <c r="C180" s="215"/>
      <c r="F180" s="215"/>
      <c r="G180" s="215"/>
    </row>
    <row r="181" spans="1:7" s="20" customFormat="1" ht="12.75">
      <c r="A181" s="214"/>
      <c r="B181" s="215"/>
      <c r="C181" s="215"/>
      <c r="F181" s="215"/>
      <c r="G181" s="215"/>
    </row>
    <row r="182" spans="1:7" s="20" customFormat="1" ht="12.75">
      <c r="A182" s="214"/>
      <c r="B182" s="215"/>
      <c r="C182" s="215"/>
      <c r="F182" s="215"/>
      <c r="G182" s="215"/>
    </row>
    <row r="183" spans="1:7" s="20" customFormat="1" ht="12.75">
      <c r="A183" s="214"/>
      <c r="B183" s="215"/>
      <c r="C183" s="215"/>
      <c r="F183" s="215"/>
      <c r="G183" s="215"/>
    </row>
    <row r="184" spans="1:7" s="20" customFormat="1" ht="12.75">
      <c r="A184" s="214"/>
      <c r="B184" s="215"/>
      <c r="C184" s="215"/>
      <c r="F184" s="215"/>
      <c r="G184" s="215"/>
    </row>
    <row r="185" spans="1:7" s="20" customFormat="1" ht="12.75">
      <c r="A185" s="214"/>
      <c r="B185" s="215"/>
      <c r="C185" s="215"/>
      <c r="F185" s="215"/>
      <c r="G185" s="215"/>
    </row>
    <row r="186" spans="1:7" s="20" customFormat="1" ht="12.75">
      <c r="A186" s="214"/>
      <c r="B186" s="215"/>
      <c r="C186" s="215"/>
      <c r="F186" s="215"/>
      <c r="G186" s="215"/>
    </row>
    <row r="187" spans="1:7" s="20" customFormat="1" ht="12.75">
      <c r="A187" s="214"/>
      <c r="B187" s="215"/>
      <c r="C187" s="215"/>
      <c r="F187" s="215"/>
      <c r="G187" s="215"/>
    </row>
    <row r="188" spans="1:7" s="20" customFormat="1" ht="12.75">
      <c r="A188" s="214"/>
      <c r="B188" s="215"/>
      <c r="C188" s="215"/>
      <c r="F188" s="215"/>
      <c r="G188" s="215"/>
    </row>
    <row r="189" spans="1:7" s="20" customFormat="1" ht="12.75">
      <c r="A189" s="214"/>
      <c r="B189" s="215"/>
      <c r="C189" s="215"/>
      <c r="F189" s="215"/>
      <c r="G189" s="215"/>
    </row>
    <row r="190" spans="1:7" s="20" customFormat="1" ht="12.75">
      <c r="A190" s="214"/>
      <c r="B190" s="215"/>
      <c r="C190" s="215"/>
      <c r="F190" s="215"/>
      <c r="G190" s="215"/>
    </row>
    <row r="191" spans="1:7" s="20" customFormat="1" ht="12.75">
      <c r="A191" s="214"/>
      <c r="B191" s="215"/>
      <c r="C191" s="215"/>
      <c r="F191" s="215"/>
      <c r="G191" s="215"/>
    </row>
    <row r="192" spans="1:7" s="20" customFormat="1" ht="12.75">
      <c r="A192" s="214"/>
      <c r="B192" s="215"/>
      <c r="C192" s="215"/>
      <c r="F192" s="215"/>
      <c r="G192" s="215"/>
    </row>
    <row r="193" spans="1:7" s="20" customFormat="1" ht="12.75">
      <c r="A193" s="214"/>
      <c r="B193" s="215"/>
      <c r="C193" s="215"/>
      <c r="F193" s="215"/>
      <c r="G193" s="215"/>
    </row>
    <row r="194" spans="1:7" s="20" customFormat="1" ht="12.75">
      <c r="A194" s="214"/>
      <c r="B194" s="215"/>
      <c r="C194" s="215"/>
      <c r="F194" s="215"/>
      <c r="G194" s="215"/>
    </row>
    <row r="195" spans="1:7" s="20" customFormat="1" ht="12.75">
      <c r="A195" s="214"/>
      <c r="B195" s="215"/>
      <c r="C195" s="215"/>
      <c r="F195" s="215"/>
      <c r="G195" s="215"/>
    </row>
    <row r="196" spans="1:7" s="20" customFormat="1" ht="12.75">
      <c r="A196" s="214"/>
      <c r="B196" s="215"/>
      <c r="C196" s="215"/>
      <c r="F196" s="215"/>
      <c r="G196" s="215"/>
    </row>
    <row r="197" spans="1:7" s="20" customFormat="1" ht="12.75">
      <c r="A197" s="214"/>
      <c r="B197" s="215"/>
      <c r="C197" s="215"/>
      <c r="F197" s="215"/>
      <c r="G197" s="215"/>
    </row>
    <row r="198" spans="1:7" s="20" customFormat="1" ht="12.75">
      <c r="A198" s="214"/>
      <c r="B198" s="215"/>
      <c r="C198" s="215"/>
      <c r="F198" s="215"/>
      <c r="G198" s="215"/>
    </row>
    <row r="199" spans="1:7" s="20" customFormat="1" ht="12.75">
      <c r="A199" s="214"/>
      <c r="B199" s="215"/>
      <c r="C199" s="215"/>
      <c r="F199" s="215"/>
      <c r="G199" s="215"/>
    </row>
    <row r="200" spans="1:7" s="20" customFormat="1" ht="12.75">
      <c r="A200" s="214"/>
      <c r="B200" s="215"/>
      <c r="C200" s="215"/>
      <c r="F200" s="215"/>
      <c r="G200" s="215"/>
    </row>
    <row r="201" spans="1:7" s="20" customFormat="1" ht="12.75">
      <c r="A201" s="214"/>
      <c r="B201" s="215"/>
      <c r="C201" s="215"/>
      <c r="F201" s="215"/>
      <c r="G201" s="215"/>
    </row>
    <row r="202" spans="1:7" s="20" customFormat="1" ht="12.75">
      <c r="A202" s="214"/>
      <c r="B202" s="215"/>
      <c r="C202" s="215"/>
      <c r="F202" s="215"/>
      <c r="G202" s="215"/>
    </row>
    <row r="203" spans="1:7" s="20" customFormat="1" ht="12.75">
      <c r="A203" s="214"/>
      <c r="B203" s="215"/>
      <c r="C203" s="215"/>
      <c r="F203" s="215"/>
      <c r="G203" s="215"/>
    </row>
    <row r="204" spans="1:7" s="20" customFormat="1" ht="12.75">
      <c r="A204" s="214"/>
      <c r="B204" s="215"/>
      <c r="C204" s="215"/>
      <c r="F204" s="215"/>
      <c r="G204" s="215"/>
    </row>
  </sheetData>
  <sheetProtection/>
  <mergeCells count="12">
    <mergeCell ref="B2:F2"/>
    <mergeCell ref="G3:N3"/>
    <mergeCell ref="A5:E5"/>
    <mergeCell ref="A21:E21"/>
    <mergeCell ref="A23:E23"/>
    <mergeCell ref="A25:E25"/>
    <mergeCell ref="A121:E121"/>
    <mergeCell ref="A123:E123"/>
    <mergeCell ref="A125:E125"/>
    <mergeCell ref="A127:E127"/>
    <mergeCell ref="A146:E146"/>
    <mergeCell ref="A148:E148"/>
  </mergeCells>
  <printOptions/>
  <pageMargins left="0.25" right="0.25" top="0.75" bottom="0.75" header="0.3" footer="0.3"/>
  <pageSetup fitToHeight="0" horizontalDpi="600" verticalDpi="600" orientation="landscape" paperSize="8" r:id="rId1"/>
  <headerFooter alignWithMargins="0">
    <oddHeader>&amp;RAnexa 1 - Budget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FEAA</dc:creator>
  <cp:keywords/>
  <dc:description/>
  <cp:lastModifiedBy>Cristina</cp:lastModifiedBy>
  <cp:lastPrinted>2015-11-18T12:20:46Z</cp:lastPrinted>
  <dcterms:created xsi:type="dcterms:W3CDTF">2014-12-10T20:54:01Z</dcterms:created>
  <dcterms:modified xsi:type="dcterms:W3CDTF">2019-02-19T22:37:20Z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1033-9.1.0.4550</vt:lpwstr>
  </property>
</Properties>
</file>