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360" windowHeight="7620"/>
  </bookViews>
  <sheets>
    <sheet name="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2" i="1" l="1"/>
  <c r="M86" i="1"/>
  <c r="M63" i="1"/>
  <c r="J50" i="1" l="1"/>
  <c r="M46" i="1"/>
  <c r="M33" i="1"/>
  <c r="M20" i="1"/>
  <c r="M85" i="1"/>
  <c r="M62" i="1"/>
  <c r="M45" i="1"/>
  <c r="M32" i="1"/>
  <c r="M19" i="1"/>
  <c r="L86" i="1"/>
  <c r="L63" i="1"/>
  <c r="L46" i="1"/>
  <c r="L33" i="1"/>
  <c r="L20" i="1"/>
  <c r="L87" i="1"/>
  <c r="L82" i="1" l="1"/>
  <c r="J14" i="1" l="1"/>
  <c r="J12" i="1"/>
  <c r="J13" i="1"/>
  <c r="J11" i="1"/>
  <c r="J64" i="1" l="1"/>
  <c r="L64" i="1" s="1"/>
  <c r="J47" i="1"/>
  <c r="L47" i="1" s="1"/>
  <c r="J43" i="1"/>
  <c r="L43" i="1" s="1"/>
  <c r="J34" i="1"/>
  <c r="L34" i="1" s="1"/>
  <c r="J23" i="1"/>
  <c r="L23" i="1" s="1"/>
  <c r="J18" i="1"/>
  <c r="L18" i="1" s="1"/>
  <c r="L14" i="1"/>
  <c r="L11" i="1"/>
  <c r="J36" i="1"/>
  <c r="L36" i="1" s="1"/>
  <c r="L13" i="1"/>
  <c r="J91" i="1" l="1"/>
  <c r="L91" i="1" s="1"/>
  <c r="J90" i="1"/>
  <c r="L90" i="1" s="1"/>
  <c r="J61" i="1"/>
  <c r="L61" i="1" s="1"/>
  <c r="J60" i="1"/>
  <c r="L60" i="1" s="1"/>
  <c r="J57" i="1"/>
  <c r="L57" i="1" s="1"/>
  <c r="J54" i="1"/>
  <c r="L54" i="1" s="1"/>
  <c r="J53" i="1"/>
  <c r="L53" i="1" s="1"/>
  <c r="J52" i="1"/>
  <c r="L52" i="1" s="1"/>
  <c r="J44" i="1"/>
  <c r="L44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5" i="1"/>
  <c r="L35" i="1" s="1"/>
  <c r="J48" i="1"/>
  <c r="L48" i="1" s="1"/>
  <c r="J49" i="1"/>
  <c r="L49" i="1" s="1"/>
  <c r="J31" i="1"/>
  <c r="L31" i="1" s="1"/>
  <c r="J30" i="1"/>
  <c r="L30" i="1" s="1"/>
  <c r="J29" i="1"/>
  <c r="L29" i="1" s="1"/>
  <c r="L12" i="1"/>
  <c r="J55" i="1" l="1"/>
  <c r="J15" i="1"/>
  <c r="J45" i="1"/>
  <c r="J89" i="1"/>
  <c r="L89" i="1" s="1"/>
  <c r="J88" i="1"/>
  <c r="J84" i="1"/>
  <c r="L84" i="1" s="1"/>
  <c r="J83" i="1"/>
  <c r="L83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5" i="1"/>
  <c r="L75" i="1" s="1"/>
  <c r="J74" i="1"/>
  <c r="L74" i="1" s="1"/>
  <c r="J73" i="1"/>
  <c r="L73" i="1" s="1"/>
  <c r="J72" i="1"/>
  <c r="L72" i="1" s="1"/>
  <c r="J71" i="1"/>
  <c r="L71" i="1" s="1"/>
  <c r="J70" i="1"/>
  <c r="L70" i="1" s="1"/>
  <c r="J69" i="1"/>
  <c r="L69" i="1" s="1"/>
  <c r="J68" i="1"/>
  <c r="L68" i="1" s="1"/>
  <c r="J67" i="1"/>
  <c r="L67" i="1" s="1"/>
  <c r="J66" i="1"/>
  <c r="L66" i="1" s="1"/>
  <c r="J65" i="1"/>
  <c r="L65" i="1" s="1"/>
  <c r="J59" i="1"/>
  <c r="L59" i="1" s="1"/>
  <c r="J58" i="1"/>
  <c r="L58" i="1" s="1"/>
  <c r="J28" i="1"/>
  <c r="L28" i="1" s="1"/>
  <c r="J27" i="1"/>
  <c r="L27" i="1" s="1"/>
  <c r="J26" i="1"/>
  <c r="L26" i="1" s="1"/>
  <c r="J25" i="1"/>
  <c r="L25" i="1" s="1"/>
  <c r="J24" i="1"/>
  <c r="L24" i="1" s="1"/>
  <c r="J22" i="1"/>
  <c r="L22" i="1" s="1"/>
  <c r="J21" i="1"/>
  <c r="L21" i="1" s="1"/>
  <c r="J17" i="1"/>
  <c r="L17" i="1" s="1"/>
  <c r="J94" i="1" l="1"/>
  <c r="L50" i="1"/>
  <c r="L15" i="1"/>
  <c r="L55" i="1"/>
  <c r="L45" i="1"/>
  <c r="J92" i="1"/>
  <c r="L92" i="1" s="1"/>
  <c r="L88" i="1"/>
  <c r="J19" i="1"/>
  <c r="L19" i="1" s="1"/>
  <c r="J32" i="1"/>
  <c r="J85" i="1"/>
  <c r="L85" i="1" s="1"/>
  <c r="J62" i="1"/>
  <c r="L16" i="1" l="1"/>
  <c r="M15" i="1"/>
  <c r="M16" i="1" s="1"/>
  <c r="L56" i="1"/>
  <c r="M55" i="1"/>
  <c r="M56" i="1" s="1"/>
  <c r="M50" i="1"/>
  <c r="M51" i="1" s="1"/>
  <c r="L51" i="1"/>
  <c r="L32" i="1"/>
  <c r="L62" i="1"/>
  <c r="L94" i="1"/>
  <c r="J93" i="1"/>
  <c r="L93" i="1" s="1"/>
  <c r="J95" i="1" l="1"/>
  <c r="L95" i="1" s="1"/>
  <c r="L96" i="1" l="1"/>
  <c r="M95" i="1"/>
</calcChain>
</file>

<file path=xl/sharedStrings.xml><?xml version="1.0" encoding="utf-8"?>
<sst xmlns="http://schemas.openxmlformats.org/spreadsheetml/2006/main" count="249" uniqueCount="130">
  <si>
    <t>Country:</t>
  </si>
  <si>
    <t>Implementer</t>
  </si>
  <si>
    <t>COMMUNITY INITIATIVES CONCERN</t>
  </si>
  <si>
    <t>DESCRIPTION</t>
  </si>
  <si>
    <t>EXPENDITURE</t>
  </si>
  <si>
    <t>Unit of measure</t>
  </si>
  <si>
    <t>No. of units</t>
  </si>
  <si>
    <t>No. of days</t>
  </si>
  <si>
    <t>Unit rate (Kshs)</t>
  </si>
  <si>
    <t>No. of sessions</t>
  </si>
  <si>
    <t xml:space="preserve">Total Costs  </t>
  </si>
  <si>
    <t>Airtime</t>
  </si>
  <si>
    <t>Sub total</t>
  </si>
  <si>
    <t>pax</t>
  </si>
  <si>
    <t>Pax</t>
  </si>
  <si>
    <t>Transport Allowance</t>
  </si>
  <si>
    <t>Lunch allowance</t>
  </si>
  <si>
    <t>Staff</t>
  </si>
  <si>
    <t>CINCO official Transport</t>
  </si>
  <si>
    <t>CINCO official lunch</t>
  </si>
  <si>
    <t>Sub Total</t>
  </si>
  <si>
    <t xml:space="preserve"> Administrative Costs</t>
  </si>
  <si>
    <t>Executive Director</t>
  </si>
  <si>
    <t>Programmes Officer</t>
  </si>
  <si>
    <t xml:space="preserve">Office rent </t>
  </si>
  <si>
    <t>Rent</t>
  </si>
  <si>
    <t xml:space="preserve">Electrity </t>
  </si>
  <si>
    <t>Electricity</t>
  </si>
  <si>
    <t>Stationery</t>
  </si>
  <si>
    <t>Assorted pens</t>
  </si>
  <si>
    <t>1 pen</t>
  </si>
  <si>
    <t>Cellotape</t>
  </si>
  <si>
    <t>1 cellotape</t>
  </si>
  <si>
    <t>Printing papers</t>
  </si>
  <si>
    <t>1 roll</t>
  </si>
  <si>
    <t>Conqurer printing papers - letters</t>
  </si>
  <si>
    <t>Laser jet colour printer toners</t>
  </si>
  <si>
    <t>I toner</t>
  </si>
  <si>
    <t>Staples</t>
  </si>
  <si>
    <t>1 box</t>
  </si>
  <si>
    <t>Fullscaps</t>
  </si>
  <si>
    <t>Box Files</t>
  </si>
  <si>
    <t>1 File</t>
  </si>
  <si>
    <t>Spring files</t>
  </si>
  <si>
    <t>1 file</t>
  </si>
  <si>
    <t>Office glue</t>
  </si>
  <si>
    <t>Paper stickes</t>
  </si>
  <si>
    <t>1 pkt</t>
  </si>
  <si>
    <t>U paper clips</t>
  </si>
  <si>
    <t>Office</t>
  </si>
  <si>
    <t>Communication  -   Airtime</t>
  </si>
  <si>
    <t xml:space="preserve">                          -    Postage</t>
  </si>
  <si>
    <t>Internet</t>
  </si>
  <si>
    <t xml:space="preserve">Office Travelling </t>
  </si>
  <si>
    <t>Website maintenance</t>
  </si>
  <si>
    <t>per quarter</t>
  </si>
  <si>
    <t>Anti Virus</t>
  </si>
  <si>
    <t xml:space="preserve">Bank Charges </t>
  </si>
  <si>
    <t>Sub- total</t>
  </si>
  <si>
    <t>M&amp;E</t>
  </si>
  <si>
    <t>staff Transport Allowance</t>
  </si>
  <si>
    <t>Staff Lunch allowance</t>
  </si>
  <si>
    <t>Sub - Total</t>
  </si>
  <si>
    <t>ADMINISTRATION COST</t>
  </si>
  <si>
    <t>ACTIVITY COST</t>
  </si>
  <si>
    <t>GRAND TOTAL</t>
  </si>
  <si>
    <t>Hall hire</t>
  </si>
  <si>
    <t>Project</t>
  </si>
  <si>
    <t xml:space="preserve">KENYA </t>
  </si>
  <si>
    <t>TARGET REGION</t>
  </si>
  <si>
    <t>Transport Allowances for psychological ccounsellors</t>
  </si>
  <si>
    <t>Transport allowances for mobilizers</t>
  </si>
  <si>
    <t>Coordination</t>
  </si>
  <si>
    <t>Luch allowances for spychological counsellors</t>
  </si>
  <si>
    <t>Mobilizers</t>
  </si>
  <si>
    <t>Trainee</t>
  </si>
  <si>
    <t>Participants</t>
  </si>
  <si>
    <t>Facilitator</t>
  </si>
  <si>
    <t>Assorted</t>
  </si>
  <si>
    <t>Hall</t>
  </si>
  <si>
    <t>Projector Hire</t>
  </si>
  <si>
    <t>No.</t>
  </si>
  <si>
    <t>Air time</t>
  </si>
  <si>
    <t>Transport allowance during coordination</t>
  </si>
  <si>
    <t>Lunches during coordination</t>
  </si>
  <si>
    <t>Legal Service provider</t>
  </si>
  <si>
    <t>Fee for legal services</t>
  </si>
  <si>
    <t>Transport during coordination</t>
  </si>
  <si>
    <t>Field Officer</t>
  </si>
  <si>
    <t>Project accountant</t>
  </si>
  <si>
    <t>Field visits for case study documentation</t>
  </si>
  <si>
    <t>Unit Cost</t>
  </si>
  <si>
    <t>DETAILED BUDGET FOR SUPPORT - YEAR 2018</t>
  </si>
  <si>
    <t>Counsellors</t>
  </si>
  <si>
    <t>Other Administrative Expenses</t>
  </si>
  <si>
    <t>COAST REGION; MOMBASA, KILIFI, TANA RIVER, KWALE AND TAITA TAVETA COUNTIES</t>
  </si>
  <si>
    <t>Per month</t>
  </si>
  <si>
    <t>Per year</t>
  </si>
  <si>
    <t>Officer</t>
  </si>
  <si>
    <t>Fac.</t>
  </si>
  <si>
    <t>Facilitation Allowance</t>
  </si>
  <si>
    <t>Fac</t>
  </si>
  <si>
    <t>Public Relations/Development Officer</t>
  </si>
  <si>
    <t>Project Period</t>
  </si>
  <si>
    <t>Staff Transport Allowance</t>
  </si>
  <si>
    <t>Project Period Total Cost</t>
  </si>
  <si>
    <t>Personnel</t>
  </si>
  <si>
    <t>Cost Per Counselling Session</t>
  </si>
  <si>
    <t>Cost per Student on vocational training/schooling</t>
  </si>
  <si>
    <t>Cost of capacity building on reproductive health and services for one teenager</t>
  </si>
  <si>
    <t>Avarage cost of salary for one CINCO staff</t>
  </si>
  <si>
    <t>Avarage administrative cost per month</t>
  </si>
  <si>
    <t>Average cost of monitoring and evaluation per month</t>
  </si>
  <si>
    <t xml:space="preserve">Cost of holding one session workshop on linkages for business financial support </t>
  </si>
  <si>
    <t>Cost of legal support services for one victim</t>
  </si>
  <si>
    <t>USD</t>
  </si>
  <si>
    <t>Cost per student on rights, life skills, drug and substance abuse training</t>
  </si>
  <si>
    <t>BUDGET LINES ARE CALCULATED IN KENYA SHILLINGS (KES.) AND SUMMARISED IN USD AT THE UNIT COST COLUMN</t>
  </si>
  <si>
    <t>HOPE FOR 200 YOUNG GIRLS, SEXUALLY ABUSED AND IMPREGNATED IN COASTAL REGION OF KENYA</t>
  </si>
  <si>
    <t>Support for Vocational Training and School fee with a delivery of 200 teenagers back to school or for voctional training</t>
  </si>
  <si>
    <t>Linkages for business financial support to about 100 vocational trainees delivered for financial support (Women Enterprise Fund, Youth Fund, JOYWO etc).</t>
  </si>
  <si>
    <t>BUDGET LINES AND DELIVERABLES</t>
  </si>
  <si>
    <t>1 year</t>
  </si>
  <si>
    <t>Subsistence for trainees during training per year for 1 year to cater for training needs</t>
  </si>
  <si>
    <t>School fees for trainees per year for 1 year</t>
  </si>
  <si>
    <t>Support Door to door Counselling services for young mothers / rape survivors at a rate of 3 teenagers per day with a delivery of 900 teens counselled.</t>
  </si>
  <si>
    <t>Training on rights, life skills and drugs and substance abuse with a delivery of 200 teenagers trained</t>
  </si>
  <si>
    <t>Capacity building on reproductive health and services with a delivery of 200 teenage trainees</t>
  </si>
  <si>
    <t>Teen Legal support services with a delivery of 45 abuse/rape cases resolved/concluded by the courts</t>
  </si>
  <si>
    <t>Monitoring and Evaluation with a delivery of 24 M&amp;E field visits for quality assurance and meeting set targets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</si>
</sst>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sz val="2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164" fontId="3" fillId="0" borderId="0" applyFont="0" applyFill="0" applyBorder="0" applyAlignment="0" applyProtection="0"/>
  </cellStyleXfs>
  <cellXfs count="191">
    <xf numFmtId="0" fontId="0" fillId="0" borderId="0" xfId="0"/>
    <xf numFmtId="3" fontId="5" fillId="0" borderId="7" xfId="1" applyNumberFormat="1" applyFont="1" applyFill="1" applyBorder="1" applyAlignment="1">
      <alignment vertical="top"/>
    </xf>
    <xf numFmtId="3" fontId="5" fillId="0" borderId="8" xfId="1" applyNumberFormat="1" applyFont="1" applyFill="1" applyBorder="1" applyAlignment="1">
      <alignment vertical="top" wrapText="1"/>
    </xf>
    <xf numFmtId="3" fontId="4" fillId="0" borderId="8" xfId="1" applyNumberFormat="1" applyFont="1" applyFill="1" applyBorder="1" applyAlignment="1">
      <alignment vertical="top" wrapText="1"/>
    </xf>
    <xf numFmtId="3" fontId="5" fillId="0" borderId="10" xfId="1" applyNumberFormat="1" applyFont="1" applyFill="1" applyBorder="1" applyAlignment="1">
      <alignment vertical="top"/>
    </xf>
    <xf numFmtId="3" fontId="4" fillId="0" borderId="11" xfId="1" applyNumberFormat="1" applyFont="1" applyFill="1" applyBorder="1" applyAlignment="1">
      <alignment vertical="top" wrapText="1"/>
    </xf>
    <xf numFmtId="3" fontId="5" fillId="0" borderId="3" xfId="1" applyNumberFormat="1" applyFont="1" applyFill="1" applyBorder="1" applyAlignment="1">
      <alignment vertical="top"/>
    </xf>
    <xf numFmtId="3" fontId="5" fillId="0" borderId="4" xfId="1" applyNumberFormat="1" applyFont="1" applyFill="1" applyBorder="1" applyAlignment="1">
      <alignment vertical="top" wrapText="1"/>
    </xf>
    <xf numFmtId="3" fontId="4" fillId="0" borderId="4" xfId="1" applyNumberFormat="1" applyFont="1" applyFill="1" applyBorder="1" applyAlignment="1">
      <alignment vertical="top" wrapText="1"/>
    </xf>
    <xf numFmtId="3" fontId="4" fillId="0" borderId="3" xfId="1" applyNumberFormat="1" applyFont="1" applyFill="1" applyBorder="1" applyAlignment="1">
      <alignment vertical="top"/>
    </xf>
    <xf numFmtId="3" fontId="4" fillId="0" borderId="0" xfId="1" applyNumberFormat="1" applyFont="1" applyFill="1" applyBorder="1" applyAlignment="1">
      <alignment vertical="top"/>
    </xf>
    <xf numFmtId="3" fontId="4" fillId="0" borderId="0" xfId="0" applyNumberFormat="1" applyFont="1" applyFill="1" applyAlignment="1">
      <alignment vertical="top"/>
    </xf>
    <xf numFmtId="3" fontId="5" fillId="0" borderId="5" xfId="1" applyNumberFormat="1" applyFont="1" applyFill="1" applyBorder="1" applyAlignment="1">
      <alignment vertical="top"/>
    </xf>
    <xf numFmtId="3" fontId="4" fillId="0" borderId="6" xfId="1" applyNumberFormat="1" applyFont="1" applyFill="1" applyBorder="1" applyAlignment="1">
      <alignment vertical="top" wrapText="1"/>
    </xf>
    <xf numFmtId="3" fontId="5" fillId="0" borderId="6" xfId="1" applyNumberFormat="1" applyFont="1" applyFill="1" applyBorder="1" applyAlignment="1">
      <alignment vertical="top" wrapText="1"/>
    </xf>
    <xf numFmtId="3" fontId="5" fillId="0" borderId="13" xfId="1" applyNumberFormat="1" applyFont="1" applyFill="1" applyBorder="1" applyAlignment="1">
      <alignment vertical="top"/>
    </xf>
    <xf numFmtId="3" fontId="5" fillId="0" borderId="13" xfId="1" applyNumberFormat="1" applyFont="1" applyFill="1" applyBorder="1" applyAlignment="1">
      <alignment vertical="top" wrapText="1"/>
    </xf>
    <xf numFmtId="3" fontId="4" fillId="0" borderId="4" xfId="1" applyNumberFormat="1" applyFont="1" applyFill="1" applyBorder="1" applyAlignment="1">
      <alignment vertical="top"/>
    </xf>
    <xf numFmtId="3" fontId="5" fillId="0" borderId="4" xfId="1" applyNumberFormat="1" applyFont="1" applyFill="1" applyBorder="1" applyAlignment="1">
      <alignment vertical="top"/>
    </xf>
    <xf numFmtId="3" fontId="5" fillId="0" borderId="11" xfId="1" applyNumberFormat="1" applyFont="1" applyFill="1" applyBorder="1" applyAlignment="1">
      <alignment vertical="top" wrapText="1"/>
    </xf>
    <xf numFmtId="3" fontId="4" fillId="0" borderId="4" xfId="0" applyNumberFormat="1" applyFont="1" applyFill="1" applyBorder="1" applyAlignment="1">
      <alignment vertical="top" wrapText="1"/>
    </xf>
    <xf numFmtId="3" fontId="4" fillId="0" borderId="4" xfId="0" applyNumberFormat="1" applyFont="1" applyFill="1" applyBorder="1" applyAlignment="1">
      <alignment vertical="top"/>
    </xf>
    <xf numFmtId="3" fontId="5" fillId="0" borderId="8" xfId="1" applyNumberFormat="1" applyFont="1" applyFill="1" applyBorder="1" applyAlignment="1">
      <alignment vertical="top"/>
    </xf>
    <xf numFmtId="3" fontId="4" fillId="0" borderId="16" xfId="1" applyNumberFormat="1" applyFont="1" applyFill="1" applyBorder="1" applyAlignment="1">
      <alignment vertical="top" wrapText="1"/>
    </xf>
    <xf numFmtId="3" fontId="5" fillId="0" borderId="0" xfId="0" applyNumberFormat="1" applyFont="1" applyFill="1" applyAlignment="1">
      <alignment vertical="top"/>
    </xf>
    <xf numFmtId="3" fontId="4" fillId="0" borderId="0" xfId="1" applyNumberFormat="1" applyFont="1" applyFill="1" applyAlignment="1">
      <alignment vertical="top"/>
    </xf>
    <xf numFmtId="3" fontId="5" fillId="0" borderId="0" xfId="1" applyNumberFormat="1" applyFont="1" applyFill="1" applyAlignment="1">
      <alignment vertical="top"/>
    </xf>
    <xf numFmtId="3" fontId="4" fillId="0" borderId="11" xfId="0" applyNumberFormat="1" applyFont="1" applyFill="1" applyBorder="1" applyAlignment="1">
      <alignment vertical="top" wrapText="1"/>
    </xf>
    <xf numFmtId="3" fontId="4" fillId="0" borderId="6" xfId="1" applyNumberFormat="1" applyFont="1" applyFill="1" applyBorder="1" applyAlignment="1">
      <alignment vertical="top"/>
    </xf>
    <xf numFmtId="3" fontId="4" fillId="0" borderId="8" xfId="1" applyNumberFormat="1" applyFont="1" applyFill="1" applyBorder="1" applyAlignment="1">
      <alignment vertical="top"/>
    </xf>
    <xf numFmtId="3" fontId="5" fillId="0" borderId="6" xfId="0" applyNumberFormat="1" applyFont="1" applyFill="1" applyBorder="1" applyAlignment="1">
      <alignment vertical="top" wrapText="1"/>
    </xf>
    <xf numFmtId="3" fontId="5" fillId="0" borderId="6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3" fontId="5" fillId="0" borderId="10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vertical="top"/>
    </xf>
    <xf numFmtId="3" fontId="7" fillId="0" borderId="0" xfId="0" applyNumberFormat="1" applyFont="1" applyFill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0" xfId="1" applyNumberFormat="1" applyFont="1" applyFill="1" applyBorder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3" fontId="5" fillId="0" borderId="1" xfId="1" applyNumberFormat="1" applyFont="1" applyFill="1" applyBorder="1" applyAlignment="1">
      <alignment vertical="top" wrapText="1"/>
    </xf>
    <xf numFmtId="3" fontId="5" fillId="0" borderId="3" xfId="1" applyNumberFormat="1" applyFont="1" applyFill="1" applyBorder="1" applyAlignment="1">
      <alignment vertical="top" wrapText="1"/>
    </xf>
    <xf numFmtId="3" fontId="4" fillId="0" borderId="0" xfId="0" applyNumberFormat="1" applyFont="1" applyFill="1" applyAlignment="1">
      <alignment vertical="top" wrapText="1" readingOrder="1"/>
    </xf>
    <xf numFmtId="0" fontId="6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3" fontId="5" fillId="2" borderId="14" xfId="1" applyNumberFormat="1" applyFont="1" applyFill="1" applyBorder="1" applyAlignment="1">
      <alignment vertical="top"/>
    </xf>
    <xf numFmtId="3" fontId="4" fillId="2" borderId="4" xfId="0" applyNumberFormat="1" applyFont="1" applyFill="1" applyBorder="1" applyAlignment="1">
      <alignment vertical="top"/>
    </xf>
    <xf numFmtId="3" fontId="5" fillId="2" borderId="3" xfId="1" applyNumberFormat="1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3" fontId="4" fillId="2" borderId="4" xfId="0" applyNumberFormat="1" applyFont="1" applyFill="1" applyBorder="1" applyAlignment="1">
      <alignment vertical="top" wrapText="1"/>
    </xf>
    <xf numFmtId="3" fontId="5" fillId="2" borderId="13" xfId="1" applyNumberFormat="1" applyFont="1" applyFill="1" applyBorder="1" applyAlignment="1">
      <alignment vertical="top"/>
    </xf>
    <xf numFmtId="3" fontId="5" fillId="2" borderId="4" xfId="1" applyNumberFormat="1" applyFont="1" applyFill="1" applyBorder="1" applyAlignment="1">
      <alignment vertical="top"/>
    </xf>
    <xf numFmtId="3" fontId="4" fillId="2" borderId="4" xfId="1" applyNumberFormat="1" applyFont="1" applyFill="1" applyBorder="1" applyAlignment="1">
      <alignment vertical="top" wrapText="1"/>
    </xf>
    <xf numFmtId="3" fontId="4" fillId="2" borderId="4" xfId="1" applyNumberFormat="1" applyFont="1" applyFill="1" applyBorder="1" applyAlignment="1">
      <alignment vertical="top"/>
    </xf>
    <xf numFmtId="3" fontId="5" fillId="2" borderId="5" xfId="1" applyNumberFormat="1" applyFont="1" applyFill="1" applyBorder="1" applyAlignment="1">
      <alignment vertical="top"/>
    </xf>
    <xf numFmtId="3" fontId="5" fillId="2" borderId="6" xfId="1" applyNumberFormat="1" applyFont="1" applyFill="1" applyBorder="1" applyAlignment="1">
      <alignment vertical="top" wrapText="1"/>
    </xf>
    <xf numFmtId="3" fontId="5" fillId="2" borderId="6" xfId="1" applyNumberFormat="1" applyFont="1" applyFill="1" applyBorder="1" applyAlignment="1">
      <alignment vertical="top"/>
    </xf>
    <xf numFmtId="3" fontId="5" fillId="0" borderId="10" xfId="1" applyNumberFormat="1" applyFont="1" applyFill="1" applyBorder="1" applyAlignment="1">
      <alignment vertical="top" wrapText="1"/>
    </xf>
    <xf numFmtId="3" fontId="5" fillId="2" borderId="17" xfId="0" applyNumberFormat="1" applyFont="1" applyFill="1" applyBorder="1" applyAlignment="1">
      <alignment vertical="top"/>
    </xf>
    <xf numFmtId="3" fontId="4" fillId="2" borderId="11" xfId="1" applyNumberFormat="1" applyFont="1" applyFill="1" applyBorder="1" applyAlignment="1">
      <alignment vertical="top" wrapText="1"/>
    </xf>
    <xf numFmtId="3" fontId="4" fillId="2" borderId="11" xfId="1" applyNumberFormat="1" applyFont="1" applyFill="1" applyBorder="1" applyAlignment="1">
      <alignment vertical="top"/>
    </xf>
    <xf numFmtId="3" fontId="4" fillId="2" borderId="3" xfId="1" applyNumberFormat="1" applyFont="1" applyFill="1" applyBorder="1" applyAlignment="1">
      <alignment vertical="top"/>
    </xf>
    <xf numFmtId="3" fontId="5" fillId="2" borderId="4" xfId="1" applyNumberFormat="1" applyFont="1" applyFill="1" applyBorder="1" applyAlignment="1">
      <alignment vertical="top" wrapText="1"/>
    </xf>
    <xf numFmtId="3" fontId="5" fillId="2" borderId="10" xfId="1" applyNumberFormat="1" applyFont="1" applyFill="1" applyBorder="1" applyAlignment="1">
      <alignment vertical="top"/>
    </xf>
    <xf numFmtId="3" fontId="5" fillId="2" borderId="11" xfId="1" applyNumberFormat="1" applyFont="1" applyFill="1" applyBorder="1" applyAlignment="1">
      <alignment vertical="top" wrapText="1"/>
    </xf>
    <xf numFmtId="3" fontId="9" fillId="0" borderId="0" xfId="0" applyNumberFormat="1" applyFont="1" applyFill="1" applyAlignment="1">
      <alignment vertical="top"/>
    </xf>
    <xf numFmtId="3" fontId="9" fillId="0" borderId="0" xfId="1" applyNumberFormat="1" applyFont="1" applyFill="1" applyAlignment="1">
      <alignment vertical="top"/>
    </xf>
    <xf numFmtId="165" fontId="4" fillId="0" borderId="4" xfId="1" applyNumberFormat="1" applyFont="1" applyFill="1" applyBorder="1" applyAlignment="1">
      <alignment horizontal="right" vertical="top"/>
    </xf>
    <xf numFmtId="165" fontId="5" fillId="0" borderId="22" xfId="1" applyNumberFormat="1" applyFont="1" applyFill="1" applyBorder="1" applyAlignment="1">
      <alignment horizontal="right" vertical="top"/>
    </xf>
    <xf numFmtId="165" fontId="4" fillId="0" borderId="4" xfId="1" applyNumberFormat="1" applyFont="1" applyFill="1" applyBorder="1" applyAlignment="1">
      <alignment horizontal="right" vertical="top" wrapText="1"/>
    </xf>
    <xf numFmtId="165" fontId="5" fillId="0" borderId="23" xfId="1" applyNumberFormat="1" applyFont="1" applyFill="1" applyBorder="1" applyAlignment="1">
      <alignment horizontal="right" vertical="top"/>
    </xf>
    <xf numFmtId="3" fontId="5" fillId="0" borderId="4" xfId="0" applyNumberFormat="1" applyFont="1" applyFill="1" applyBorder="1" applyAlignment="1">
      <alignment horizontal="right" vertical="top"/>
    </xf>
    <xf numFmtId="165" fontId="5" fillId="0" borderId="4" xfId="1" applyNumberFormat="1" applyFont="1" applyFill="1" applyBorder="1" applyAlignment="1">
      <alignment horizontal="right" vertical="top" wrapText="1"/>
    </xf>
    <xf numFmtId="165" fontId="5" fillId="0" borderId="23" xfId="1" applyNumberFormat="1" applyFont="1" applyFill="1" applyBorder="1" applyAlignment="1">
      <alignment horizontal="right" vertical="top" wrapText="1"/>
    </xf>
    <xf numFmtId="165" fontId="5" fillId="2" borderId="11" xfId="1" applyNumberFormat="1" applyFont="1" applyFill="1" applyBorder="1" applyAlignment="1">
      <alignment horizontal="right" vertical="top" wrapText="1"/>
    </xf>
    <xf numFmtId="165" fontId="4" fillId="2" borderId="11" xfId="1" applyNumberFormat="1" applyFont="1" applyFill="1" applyBorder="1" applyAlignment="1">
      <alignment horizontal="right" vertical="top" wrapText="1"/>
    </xf>
    <xf numFmtId="165" fontId="5" fillId="2" borderId="22" xfId="1" applyNumberFormat="1" applyFont="1" applyFill="1" applyBorder="1" applyAlignment="1">
      <alignment horizontal="right" vertical="top" wrapText="1"/>
    </xf>
    <xf numFmtId="165" fontId="5" fillId="0" borderId="22" xfId="1" applyNumberFormat="1" applyFont="1" applyFill="1" applyBorder="1" applyAlignment="1">
      <alignment horizontal="right" vertical="top" wrapText="1"/>
    </xf>
    <xf numFmtId="165" fontId="4" fillId="2" borderId="4" xfId="1" applyNumberFormat="1" applyFont="1" applyFill="1" applyBorder="1" applyAlignment="1">
      <alignment horizontal="right" vertical="top"/>
    </xf>
    <xf numFmtId="165" fontId="5" fillId="2" borderId="23" xfId="1" applyNumberFormat="1" applyFont="1" applyFill="1" applyBorder="1" applyAlignment="1">
      <alignment horizontal="right" vertical="top"/>
    </xf>
    <xf numFmtId="165" fontId="4" fillId="0" borderId="6" xfId="1" applyNumberFormat="1" applyFont="1" applyFill="1" applyBorder="1" applyAlignment="1">
      <alignment horizontal="right" vertical="top"/>
    </xf>
    <xf numFmtId="165" fontId="5" fillId="0" borderId="24" xfId="1" applyNumberFormat="1" applyFont="1" applyFill="1" applyBorder="1" applyAlignment="1">
      <alignment horizontal="right" vertical="top"/>
    </xf>
    <xf numFmtId="165" fontId="5" fillId="0" borderId="8" xfId="1" applyNumberFormat="1" applyFont="1" applyFill="1" applyBorder="1" applyAlignment="1">
      <alignment horizontal="right" vertical="top"/>
    </xf>
    <xf numFmtId="165" fontId="5" fillId="0" borderId="19" xfId="1" applyNumberFormat="1" applyFont="1" applyFill="1" applyBorder="1" applyAlignment="1">
      <alignment horizontal="right" vertical="top"/>
    </xf>
    <xf numFmtId="165" fontId="4" fillId="2" borderId="11" xfId="1" applyNumberFormat="1" applyFont="1" applyFill="1" applyBorder="1" applyAlignment="1">
      <alignment horizontal="right" vertical="top"/>
    </xf>
    <xf numFmtId="165" fontId="5" fillId="2" borderId="22" xfId="1" applyNumberFormat="1" applyFont="1" applyFill="1" applyBorder="1" applyAlignment="1">
      <alignment horizontal="right" vertical="top"/>
    </xf>
    <xf numFmtId="165" fontId="5" fillId="2" borderId="6" xfId="1" applyNumberFormat="1" applyFont="1" applyFill="1" applyBorder="1" applyAlignment="1">
      <alignment horizontal="right" vertical="top"/>
    </xf>
    <xf numFmtId="165" fontId="5" fillId="2" borderId="24" xfId="1" applyNumberFormat="1" applyFont="1" applyFill="1" applyBorder="1" applyAlignment="1">
      <alignment horizontal="right" vertical="top"/>
    </xf>
    <xf numFmtId="165" fontId="4" fillId="0" borderId="8" xfId="1" applyNumberFormat="1" applyFont="1" applyFill="1" applyBorder="1" applyAlignment="1">
      <alignment horizontal="right" vertical="top"/>
    </xf>
    <xf numFmtId="165" fontId="5" fillId="2" borderId="14" xfId="1" applyNumberFormat="1" applyFont="1" applyFill="1" applyBorder="1" applyAlignment="1">
      <alignment horizontal="right" vertical="top"/>
    </xf>
    <xf numFmtId="165" fontId="5" fillId="2" borderId="25" xfId="1" applyNumberFormat="1" applyFont="1" applyFill="1" applyBorder="1" applyAlignment="1">
      <alignment horizontal="right" vertical="top"/>
    </xf>
    <xf numFmtId="165" fontId="4" fillId="0" borderId="23" xfId="1" applyNumberFormat="1" applyFont="1" applyFill="1" applyBorder="1" applyAlignment="1">
      <alignment horizontal="right" vertical="top"/>
    </xf>
    <xf numFmtId="165" fontId="5" fillId="0" borderId="4" xfId="1" applyNumberFormat="1" applyFont="1" applyFill="1" applyBorder="1" applyAlignment="1">
      <alignment horizontal="right" vertical="top"/>
    </xf>
    <xf numFmtId="165" fontId="5" fillId="2" borderId="4" xfId="1" applyNumberFormat="1" applyFont="1" applyFill="1" applyBorder="1" applyAlignment="1">
      <alignment horizontal="right" vertical="top"/>
    </xf>
    <xf numFmtId="165" fontId="5" fillId="0" borderId="6" xfId="1" applyNumberFormat="1" applyFont="1" applyFill="1" applyBorder="1" applyAlignment="1">
      <alignment horizontal="right" vertical="top"/>
    </xf>
    <xf numFmtId="165" fontId="5" fillId="0" borderId="6" xfId="1" applyNumberFormat="1" applyFont="1" applyFill="1" applyBorder="1" applyAlignment="1">
      <alignment horizontal="right" vertical="top" wrapText="1"/>
    </xf>
    <xf numFmtId="165" fontId="5" fillId="0" borderId="24" xfId="1" applyNumberFormat="1" applyFont="1" applyFill="1" applyBorder="1" applyAlignment="1">
      <alignment horizontal="right" vertical="top" wrapText="1"/>
    </xf>
    <xf numFmtId="165" fontId="5" fillId="2" borderId="4" xfId="1" applyNumberFormat="1" applyFont="1" applyFill="1" applyBorder="1" applyAlignment="1">
      <alignment horizontal="right" vertical="top" wrapText="1"/>
    </xf>
    <xf numFmtId="165" fontId="5" fillId="2" borderId="23" xfId="1" applyNumberFormat="1" applyFont="1" applyFill="1" applyBorder="1" applyAlignment="1">
      <alignment horizontal="right" vertical="top" wrapText="1"/>
    </xf>
    <xf numFmtId="165" fontId="5" fillId="0" borderId="11" xfId="1" applyNumberFormat="1" applyFont="1" applyFill="1" applyBorder="1" applyAlignment="1">
      <alignment horizontal="right" vertical="top"/>
    </xf>
    <xf numFmtId="3" fontId="5" fillId="2" borderId="14" xfId="1" applyNumberFormat="1" applyFont="1" applyFill="1" applyBorder="1" applyAlignment="1">
      <alignment horizontal="right" vertical="top"/>
    </xf>
    <xf numFmtId="3" fontId="5" fillId="0" borderId="4" xfId="1" applyNumberFormat="1" applyFont="1" applyFill="1" applyBorder="1" applyAlignment="1">
      <alignment horizontal="right" vertical="top"/>
    </xf>
    <xf numFmtId="3" fontId="5" fillId="2" borderId="4" xfId="1" applyNumberFormat="1" applyFont="1" applyFill="1" applyBorder="1" applyAlignment="1">
      <alignment horizontal="right" vertical="top"/>
    </xf>
    <xf numFmtId="3" fontId="4" fillId="0" borderId="4" xfId="1" applyNumberFormat="1" applyFont="1" applyFill="1" applyBorder="1" applyAlignment="1">
      <alignment horizontal="left" vertical="top"/>
    </xf>
    <xf numFmtId="3" fontId="5" fillId="0" borderId="32" xfId="1" applyNumberFormat="1" applyFont="1" applyFill="1" applyBorder="1" applyAlignment="1">
      <alignment horizontal="center" vertical="top" wrapText="1"/>
    </xf>
    <xf numFmtId="3" fontId="5" fillId="0" borderId="33" xfId="1" applyNumberFormat="1" applyFont="1" applyFill="1" applyBorder="1" applyAlignment="1">
      <alignment horizontal="center" vertical="top" wrapText="1"/>
    </xf>
    <xf numFmtId="3" fontId="5" fillId="0" borderId="6" xfId="0" applyNumberFormat="1" applyFont="1" applyFill="1" applyBorder="1" applyAlignment="1">
      <alignment horizontal="right" vertical="top"/>
    </xf>
    <xf numFmtId="165" fontId="4" fillId="0" borderId="22" xfId="1" applyNumberFormat="1" applyFont="1" applyFill="1" applyBorder="1" applyAlignment="1">
      <alignment horizontal="right" vertical="top"/>
    </xf>
    <xf numFmtId="165" fontId="4" fillId="0" borderId="23" xfId="1" applyNumberFormat="1" applyFont="1" applyFill="1" applyBorder="1" applyAlignment="1">
      <alignment horizontal="right" vertical="top" wrapText="1"/>
    </xf>
    <xf numFmtId="165" fontId="4" fillId="0" borderId="24" xfId="1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vertical="top"/>
    </xf>
    <xf numFmtId="165" fontId="5" fillId="0" borderId="25" xfId="1" applyNumberFormat="1" applyFont="1" applyFill="1" applyBorder="1" applyAlignment="1">
      <alignment horizontal="right" vertical="top"/>
    </xf>
    <xf numFmtId="3" fontId="7" fillId="0" borderId="15" xfId="0" applyNumberFormat="1" applyFont="1" applyFill="1" applyBorder="1" applyAlignment="1">
      <alignment vertical="top"/>
    </xf>
    <xf numFmtId="3" fontId="5" fillId="0" borderId="15" xfId="1" applyNumberFormat="1" applyFont="1" applyFill="1" applyBorder="1" applyAlignment="1">
      <alignment vertical="top"/>
    </xf>
    <xf numFmtId="3" fontId="4" fillId="0" borderId="15" xfId="0" applyNumberFormat="1" applyFont="1" applyFill="1" applyBorder="1" applyAlignment="1">
      <alignment vertical="top"/>
    </xf>
    <xf numFmtId="165" fontId="4" fillId="0" borderId="15" xfId="1" applyNumberFormat="1" applyFont="1" applyFill="1" applyBorder="1" applyAlignment="1">
      <alignment horizontal="right" vertical="top"/>
    </xf>
    <xf numFmtId="165" fontId="5" fillId="0" borderId="15" xfId="1" applyNumberFormat="1" applyFont="1" applyFill="1" applyBorder="1" applyAlignment="1">
      <alignment horizontal="right" vertical="top" wrapText="1"/>
    </xf>
    <xf numFmtId="165" fontId="5" fillId="0" borderId="15" xfId="1" applyNumberFormat="1" applyFont="1" applyFill="1" applyBorder="1" applyAlignment="1">
      <alignment horizontal="right" vertical="top"/>
    </xf>
    <xf numFmtId="3" fontId="4" fillId="0" borderId="15" xfId="0" applyNumberFormat="1" applyFont="1" applyFill="1" applyBorder="1" applyAlignment="1">
      <alignment horizontal="right" vertical="top"/>
    </xf>
    <xf numFmtId="3" fontId="5" fillId="0" borderId="15" xfId="0" applyNumberFormat="1" applyFont="1" applyFill="1" applyBorder="1" applyAlignment="1">
      <alignment horizontal="right" vertical="top"/>
    </xf>
    <xf numFmtId="165" fontId="5" fillId="3" borderId="22" xfId="1" applyNumberFormat="1" applyFont="1" applyFill="1" applyBorder="1" applyAlignment="1">
      <alignment horizontal="right" vertical="top" wrapText="1"/>
    </xf>
    <xf numFmtId="3" fontId="5" fillId="3" borderId="4" xfId="0" applyNumberFormat="1" applyFont="1" applyFill="1" applyBorder="1" applyAlignment="1">
      <alignment horizontal="right" vertical="top"/>
    </xf>
    <xf numFmtId="165" fontId="5" fillId="3" borderId="23" xfId="1" applyNumberFormat="1" applyFont="1" applyFill="1" applyBorder="1" applyAlignment="1">
      <alignment horizontal="right" vertical="top"/>
    </xf>
    <xf numFmtId="165" fontId="5" fillId="3" borderId="22" xfId="1" applyNumberFormat="1" applyFont="1" applyFill="1" applyBorder="1" applyAlignment="1">
      <alignment horizontal="right" vertical="top"/>
    </xf>
    <xf numFmtId="165" fontId="5" fillId="3" borderId="24" xfId="1" applyNumberFormat="1" applyFont="1" applyFill="1" applyBorder="1" applyAlignment="1">
      <alignment horizontal="right" vertical="top"/>
    </xf>
    <xf numFmtId="165" fontId="5" fillId="3" borderId="25" xfId="1" applyNumberFormat="1" applyFont="1" applyFill="1" applyBorder="1" applyAlignment="1">
      <alignment horizontal="right" vertical="top"/>
    </xf>
    <xf numFmtId="165" fontId="5" fillId="3" borderId="23" xfId="1" applyNumberFormat="1" applyFont="1" applyFill="1" applyBorder="1" applyAlignment="1">
      <alignment horizontal="right" vertical="top" wrapText="1"/>
    </xf>
    <xf numFmtId="3" fontId="5" fillId="3" borderId="15" xfId="1" applyNumberFormat="1" applyFont="1" applyFill="1" applyBorder="1" applyAlignment="1">
      <alignment horizontal="right" vertical="top"/>
    </xf>
    <xf numFmtId="3" fontId="5" fillId="3" borderId="15" xfId="1" applyNumberFormat="1" applyFont="1" applyFill="1" applyBorder="1" applyAlignment="1">
      <alignment vertical="top"/>
    </xf>
    <xf numFmtId="3" fontId="5" fillId="4" borderId="12" xfId="1" applyNumberFormat="1" applyFont="1" applyFill="1" applyBorder="1" applyAlignment="1">
      <alignment vertical="top"/>
    </xf>
    <xf numFmtId="3" fontId="4" fillId="4" borderId="9" xfId="1" applyNumberFormat="1" applyFont="1" applyFill="1" applyBorder="1" applyAlignment="1">
      <alignment vertical="top" wrapText="1"/>
    </xf>
    <xf numFmtId="3" fontId="4" fillId="4" borderId="9" xfId="0" applyNumberFormat="1" applyFont="1" applyFill="1" applyBorder="1" applyAlignment="1">
      <alignment vertical="top"/>
    </xf>
    <xf numFmtId="165" fontId="4" fillId="4" borderId="9" xfId="1" applyNumberFormat="1" applyFont="1" applyFill="1" applyBorder="1" applyAlignment="1">
      <alignment horizontal="right" vertical="top"/>
    </xf>
    <xf numFmtId="165" fontId="5" fillId="4" borderId="26" xfId="1" applyNumberFormat="1" applyFont="1" applyFill="1" applyBorder="1" applyAlignment="1">
      <alignment horizontal="right" vertical="top" wrapText="1"/>
    </xf>
    <xf numFmtId="165" fontId="5" fillId="4" borderId="35" xfId="1" applyNumberFormat="1" applyFont="1" applyFill="1" applyBorder="1" applyAlignment="1">
      <alignment horizontal="right" vertical="top" wrapText="1"/>
    </xf>
    <xf numFmtId="165" fontId="5" fillId="4" borderId="25" xfId="1" applyNumberFormat="1" applyFont="1" applyFill="1" applyBorder="1" applyAlignment="1">
      <alignment horizontal="right" vertical="top"/>
    </xf>
    <xf numFmtId="3" fontId="4" fillId="4" borderId="15" xfId="0" applyNumberFormat="1" applyFont="1" applyFill="1" applyBorder="1" applyAlignment="1">
      <alignment horizontal="right" vertical="top"/>
    </xf>
    <xf numFmtId="3" fontId="8" fillId="0" borderId="32" xfId="1" applyNumberFormat="1" applyFont="1" applyFill="1" applyBorder="1" applyAlignment="1">
      <alignment vertical="top" wrapText="1"/>
    </xf>
    <xf numFmtId="3" fontId="8" fillId="0" borderId="36" xfId="1" applyNumberFormat="1" applyFont="1" applyFill="1" applyBorder="1" applyAlignment="1">
      <alignment vertical="top" wrapText="1"/>
    </xf>
    <xf numFmtId="3" fontId="8" fillId="0" borderId="36" xfId="1" applyNumberFormat="1" applyFont="1" applyFill="1" applyBorder="1" applyAlignment="1" applyProtection="1">
      <alignment vertical="top" wrapText="1"/>
      <protection locked="0"/>
    </xf>
    <xf numFmtId="3" fontId="8" fillId="0" borderId="32" xfId="1" applyNumberFormat="1" applyFont="1" applyFill="1" applyBorder="1" applyAlignment="1" applyProtection="1">
      <alignment vertical="top" wrapText="1"/>
      <protection locked="0"/>
    </xf>
    <xf numFmtId="3" fontId="8" fillId="0" borderId="27" xfId="1" applyNumberFormat="1" applyFont="1" applyFill="1" applyBorder="1" applyAlignment="1" applyProtection="1">
      <alignment vertical="top" wrapText="1"/>
      <protection locked="0"/>
    </xf>
    <xf numFmtId="3" fontId="5" fillId="3" borderId="15" xfId="0" applyNumberFormat="1" applyFont="1" applyFill="1" applyBorder="1" applyAlignment="1">
      <alignment horizontal="right" vertical="top"/>
    </xf>
    <xf numFmtId="3" fontId="4" fillId="0" borderId="5" xfId="0" applyNumberFormat="1" applyFont="1" applyFill="1" applyBorder="1" applyAlignment="1">
      <alignment vertical="top"/>
    </xf>
    <xf numFmtId="3" fontId="5" fillId="0" borderId="6" xfId="1" applyNumberFormat="1" applyFont="1" applyFill="1" applyBorder="1" applyAlignment="1">
      <alignment vertical="top"/>
    </xf>
    <xf numFmtId="3" fontId="4" fillId="0" borderId="6" xfId="0" applyNumberFormat="1" applyFont="1" applyFill="1" applyBorder="1" applyAlignment="1">
      <alignment vertical="top" wrapText="1"/>
    </xf>
    <xf numFmtId="3" fontId="4" fillId="2" borderId="37" xfId="0" applyNumberFormat="1" applyFont="1" applyFill="1" applyBorder="1" applyAlignment="1">
      <alignment vertical="top"/>
    </xf>
    <xf numFmtId="3" fontId="5" fillId="2" borderId="38" xfId="1" applyNumberFormat="1" applyFont="1" applyFill="1" applyBorder="1" applyAlignment="1">
      <alignment vertical="top"/>
    </xf>
    <xf numFmtId="3" fontId="4" fillId="2" borderId="38" xfId="0" applyNumberFormat="1" applyFont="1" applyFill="1" applyBorder="1" applyAlignment="1">
      <alignment vertical="top" wrapText="1"/>
    </xf>
    <xf numFmtId="3" fontId="4" fillId="2" borderId="38" xfId="0" applyNumberFormat="1" applyFont="1" applyFill="1" applyBorder="1" applyAlignment="1">
      <alignment vertical="top"/>
    </xf>
    <xf numFmtId="165" fontId="4" fillId="2" borderId="38" xfId="1" applyNumberFormat="1" applyFont="1" applyFill="1" applyBorder="1" applyAlignment="1">
      <alignment horizontal="right" vertical="top"/>
    </xf>
    <xf numFmtId="165" fontId="5" fillId="2" borderId="39" xfId="1" applyNumberFormat="1" applyFont="1" applyFill="1" applyBorder="1" applyAlignment="1">
      <alignment horizontal="right" vertical="top" wrapText="1"/>
    </xf>
    <xf numFmtId="165" fontId="5" fillId="3" borderId="39" xfId="1" applyNumberFormat="1" applyFont="1" applyFill="1" applyBorder="1" applyAlignment="1">
      <alignment horizontal="right" vertical="top" wrapText="1"/>
    </xf>
    <xf numFmtId="3" fontId="4" fillId="3" borderId="40" xfId="0" applyNumberFormat="1" applyFont="1" applyFill="1" applyBorder="1" applyAlignment="1">
      <alignment horizontal="right" vertical="top"/>
    </xf>
    <xf numFmtId="166" fontId="5" fillId="3" borderId="22" xfId="1" applyNumberFormat="1" applyFont="1" applyFill="1" applyBorder="1" applyAlignment="1">
      <alignment horizontal="right" vertical="top" wrapText="1"/>
    </xf>
    <xf numFmtId="166" fontId="5" fillId="3" borderId="23" xfId="1" applyNumberFormat="1" applyFont="1" applyFill="1" applyBorder="1" applyAlignment="1">
      <alignment horizontal="right" vertical="top"/>
    </xf>
    <xf numFmtId="166" fontId="5" fillId="3" borderId="22" xfId="1" applyNumberFormat="1" applyFont="1" applyFill="1" applyBorder="1" applyAlignment="1">
      <alignment horizontal="right" vertical="top"/>
    </xf>
    <xf numFmtId="166" fontId="5" fillId="3" borderId="24" xfId="1" applyNumberFormat="1" applyFont="1" applyFill="1" applyBorder="1" applyAlignment="1">
      <alignment horizontal="right" vertical="top"/>
    </xf>
    <xf numFmtId="166" fontId="5" fillId="3" borderId="25" xfId="1" applyNumberFormat="1" applyFont="1" applyFill="1" applyBorder="1" applyAlignment="1">
      <alignment horizontal="right" vertical="top"/>
    </xf>
    <xf numFmtId="166" fontId="5" fillId="3" borderId="23" xfId="1" applyNumberFormat="1" applyFont="1" applyFill="1" applyBorder="1" applyAlignment="1">
      <alignment horizontal="right" vertical="top" wrapText="1"/>
    </xf>
    <xf numFmtId="166" fontId="5" fillId="3" borderId="39" xfId="1" applyNumberFormat="1" applyFont="1" applyFill="1" applyBorder="1" applyAlignment="1">
      <alignment horizontal="right" vertical="top" wrapText="1"/>
    </xf>
    <xf numFmtId="3" fontId="8" fillId="5" borderId="29" xfId="1" applyNumberFormat="1" applyFont="1" applyFill="1" applyBorder="1" applyAlignment="1">
      <alignment horizontal="center" vertical="top" wrapText="1"/>
    </xf>
    <xf numFmtId="3" fontId="8" fillId="5" borderId="30" xfId="1" applyNumberFormat="1" applyFont="1" applyFill="1" applyBorder="1" applyAlignment="1">
      <alignment horizontal="center" vertical="top" wrapText="1"/>
    </xf>
    <xf numFmtId="3" fontId="8" fillId="5" borderId="31" xfId="1" applyNumberFormat="1" applyFont="1" applyFill="1" applyBorder="1" applyAlignment="1">
      <alignment horizontal="center" vertical="top" wrapText="1"/>
    </xf>
    <xf numFmtId="3" fontId="8" fillId="0" borderId="29" xfId="1" applyNumberFormat="1" applyFont="1" applyFill="1" applyBorder="1" applyAlignment="1" applyProtection="1">
      <alignment horizontal="center" vertical="top" wrapText="1"/>
      <protection locked="0"/>
    </xf>
    <xf numFmtId="3" fontId="8" fillId="0" borderId="30" xfId="1" applyNumberFormat="1" applyFont="1" applyFill="1" applyBorder="1" applyAlignment="1" applyProtection="1">
      <alignment horizontal="center" vertical="top" wrapText="1"/>
      <protection locked="0"/>
    </xf>
    <xf numFmtId="3" fontId="8" fillId="0" borderId="31" xfId="1" applyNumberFormat="1" applyFont="1" applyFill="1" applyBorder="1" applyAlignment="1" applyProtection="1">
      <alignment horizontal="center" vertical="top" wrapText="1"/>
      <protection locked="0"/>
    </xf>
    <xf numFmtId="3" fontId="8" fillId="0" borderId="29" xfId="0" applyNumberFormat="1" applyFont="1" applyFill="1" applyBorder="1" applyAlignment="1">
      <alignment horizontal="center" vertical="top"/>
    </xf>
    <xf numFmtId="3" fontId="8" fillId="0" borderId="30" xfId="0" applyNumberFormat="1" applyFont="1" applyFill="1" applyBorder="1" applyAlignment="1">
      <alignment horizontal="center" vertical="top"/>
    </xf>
    <xf numFmtId="3" fontId="8" fillId="0" borderId="31" xfId="0" applyNumberFormat="1" applyFont="1" applyFill="1" applyBorder="1" applyAlignment="1">
      <alignment horizontal="center" vertical="top"/>
    </xf>
    <xf numFmtId="3" fontId="5" fillId="0" borderId="27" xfId="0" applyNumberFormat="1" applyFont="1" applyFill="1" applyBorder="1" applyAlignment="1">
      <alignment horizontal="center" vertical="top"/>
    </xf>
    <xf numFmtId="3" fontId="5" fillId="0" borderId="28" xfId="0" applyNumberFormat="1" applyFont="1" applyFill="1" applyBorder="1" applyAlignment="1">
      <alignment horizontal="center" vertical="top"/>
    </xf>
    <xf numFmtId="3" fontId="10" fillId="0" borderId="15" xfId="0" applyNumberFormat="1" applyFont="1" applyFill="1" applyBorder="1" applyAlignment="1">
      <alignment vertical="top"/>
    </xf>
    <xf numFmtId="3" fontId="8" fillId="0" borderId="15" xfId="1" applyNumberFormat="1" applyFont="1" applyFill="1" applyBorder="1" applyAlignment="1" applyProtection="1">
      <alignment vertical="top" wrapText="1"/>
      <protection locked="0"/>
    </xf>
    <xf numFmtId="3" fontId="8" fillId="0" borderId="15" xfId="1" applyNumberFormat="1" applyFont="1" applyFill="1" applyBorder="1" applyAlignment="1">
      <alignment vertical="top" wrapText="1"/>
    </xf>
    <xf numFmtId="3" fontId="5" fillId="0" borderId="2" xfId="1" applyNumberFormat="1" applyFont="1" applyFill="1" applyBorder="1" applyAlignment="1">
      <alignment horizontal="center" vertical="top" wrapText="1"/>
    </xf>
    <xf numFmtId="3" fontId="5" fillId="0" borderId="8" xfId="1" applyNumberFormat="1" applyFont="1" applyFill="1" applyBorder="1" applyAlignment="1">
      <alignment horizontal="center" vertical="top" wrapText="1"/>
    </xf>
    <xf numFmtId="3" fontId="5" fillId="0" borderId="18" xfId="1" applyNumberFormat="1" applyFont="1" applyFill="1" applyBorder="1" applyAlignment="1">
      <alignment horizontal="center" vertical="top" wrapText="1"/>
    </xf>
    <xf numFmtId="3" fontId="5" fillId="0" borderId="19" xfId="1" applyNumberFormat="1" applyFont="1" applyFill="1" applyBorder="1" applyAlignment="1">
      <alignment horizontal="center" vertical="top" wrapText="1"/>
    </xf>
    <xf numFmtId="3" fontId="5" fillId="0" borderId="20" xfId="1" applyNumberFormat="1" applyFont="1" applyFill="1" applyBorder="1" applyAlignment="1">
      <alignment horizontal="center" vertical="top" wrapText="1"/>
    </xf>
    <xf numFmtId="3" fontId="5" fillId="0" borderId="21" xfId="1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5" fillId="0" borderId="7" xfId="0" applyNumberFormat="1" applyFont="1" applyFill="1" applyBorder="1" applyAlignment="1">
      <alignment horizontal="center"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3" fontId="5" fillId="0" borderId="8" xfId="0" applyNumberFormat="1" applyFont="1" applyFill="1" applyBorder="1" applyAlignment="1">
      <alignment horizontal="center" vertical="top" wrapText="1"/>
    </xf>
    <xf numFmtId="3" fontId="5" fillId="0" borderId="34" xfId="0" applyNumberFormat="1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 vertical="top" wrapText="1"/>
    </xf>
    <xf numFmtId="3" fontId="5" fillId="6" borderId="6" xfId="0" applyNumberFormat="1" applyFont="1" applyFill="1" applyBorder="1" applyAlignment="1">
      <alignment horizontal="right" vertical="top"/>
    </xf>
  </cellXfs>
  <cellStyles count="5">
    <cellStyle name="Comma" xfId="1" builtinId="3"/>
    <cellStyle name="Comma 2" xfId="4"/>
    <cellStyle name="Normal" xfId="0" builtinId="0"/>
    <cellStyle name="Normal 2 2" xfId="3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W622"/>
  <sheetViews>
    <sheetView tabSelected="1" zoomScale="40" zoomScaleNormal="40" workbookViewId="0">
      <pane ySplit="10" topLeftCell="A19" activePane="bottomLeft" state="frozen"/>
      <selection pane="bottomLeft" activeCell="M87" sqref="M87:M91"/>
    </sheetView>
  </sheetViews>
  <sheetFormatPr defaultRowHeight="30.75" x14ac:dyDescent="0.25"/>
  <cols>
    <col min="1" max="1" width="8.85546875" style="11"/>
    <col min="2" max="2" width="66.85546875" style="24" customWidth="1"/>
    <col min="3" max="3" width="67.140625" style="11" customWidth="1"/>
    <col min="4" max="4" width="81.28515625" style="11" customWidth="1"/>
    <col min="5" max="5" width="24" style="11" customWidth="1"/>
    <col min="6" max="6" width="25.85546875" style="25" customWidth="1"/>
    <col min="7" max="9" width="25.85546875" style="11" customWidth="1"/>
    <col min="10" max="12" width="37" style="26" customWidth="1"/>
    <col min="13" max="13" width="44.7109375" style="11" customWidth="1"/>
    <col min="14" max="212" width="8.85546875" style="11"/>
    <col min="213" max="213" width="23.7109375" style="11" customWidth="1"/>
    <col min="214" max="214" width="31.7109375" style="11" customWidth="1"/>
    <col min="215" max="217" width="8.85546875" style="11"/>
    <col min="218" max="218" width="10.42578125" style="11" bestFit="1" customWidth="1"/>
    <col min="219" max="219" width="8.85546875" style="11"/>
    <col min="220" max="220" width="15.42578125" style="11" bestFit="1" customWidth="1"/>
    <col min="221" max="224" width="14.28515625" style="11" bestFit="1" customWidth="1"/>
    <col min="225" max="225" width="14.5703125" style="11" bestFit="1" customWidth="1"/>
    <col min="226" max="232" width="14.28515625" style="11" customWidth="1"/>
    <col min="233" max="233" width="15.42578125" style="11" bestFit="1" customWidth="1"/>
    <col min="234" max="468" width="8.85546875" style="11"/>
    <col min="469" max="469" width="23.7109375" style="11" customWidth="1"/>
    <col min="470" max="470" width="31.7109375" style="11" customWidth="1"/>
    <col min="471" max="473" width="8.85546875" style="11"/>
    <col min="474" max="474" width="10.42578125" style="11" bestFit="1" customWidth="1"/>
    <col min="475" max="475" width="8.85546875" style="11"/>
    <col min="476" max="476" width="15.42578125" style="11" bestFit="1" customWidth="1"/>
    <col min="477" max="480" width="14.28515625" style="11" bestFit="1" customWidth="1"/>
    <col min="481" max="481" width="14.5703125" style="11" bestFit="1" customWidth="1"/>
    <col min="482" max="488" width="14.28515625" style="11" customWidth="1"/>
    <col min="489" max="489" width="15.42578125" style="11" bestFit="1" customWidth="1"/>
    <col min="490" max="724" width="8.85546875" style="11"/>
    <col min="725" max="725" width="23.7109375" style="11" customWidth="1"/>
    <col min="726" max="726" width="31.7109375" style="11" customWidth="1"/>
    <col min="727" max="729" width="8.85546875" style="11"/>
    <col min="730" max="730" width="10.42578125" style="11" bestFit="1" customWidth="1"/>
    <col min="731" max="731" width="8.85546875" style="11"/>
    <col min="732" max="732" width="15.42578125" style="11" bestFit="1" customWidth="1"/>
    <col min="733" max="736" width="14.28515625" style="11" bestFit="1" customWidth="1"/>
    <col min="737" max="737" width="14.5703125" style="11" bestFit="1" customWidth="1"/>
    <col min="738" max="744" width="14.28515625" style="11" customWidth="1"/>
    <col min="745" max="745" width="15.42578125" style="11" bestFit="1" customWidth="1"/>
    <col min="746" max="980" width="8.85546875" style="11"/>
    <col min="981" max="981" width="23.7109375" style="11" customWidth="1"/>
    <col min="982" max="982" width="31.7109375" style="11" customWidth="1"/>
    <col min="983" max="985" width="8.85546875" style="11"/>
    <col min="986" max="986" width="10.42578125" style="11" bestFit="1" customWidth="1"/>
    <col min="987" max="987" width="8.85546875" style="11"/>
    <col min="988" max="988" width="15.42578125" style="11" bestFit="1" customWidth="1"/>
    <col min="989" max="992" width="14.28515625" style="11" bestFit="1" customWidth="1"/>
    <col min="993" max="993" width="14.5703125" style="11" bestFit="1" customWidth="1"/>
    <col min="994" max="1000" width="14.28515625" style="11" customWidth="1"/>
    <col min="1001" max="1001" width="15.42578125" style="11" bestFit="1" customWidth="1"/>
    <col min="1002" max="1236" width="8.85546875" style="11"/>
    <col min="1237" max="1237" width="23.7109375" style="11" customWidth="1"/>
    <col min="1238" max="1238" width="31.7109375" style="11" customWidth="1"/>
    <col min="1239" max="1241" width="8.85546875" style="11"/>
    <col min="1242" max="1242" width="10.42578125" style="11" bestFit="1" customWidth="1"/>
    <col min="1243" max="1243" width="8.85546875" style="11"/>
    <col min="1244" max="1244" width="15.42578125" style="11" bestFit="1" customWidth="1"/>
    <col min="1245" max="1248" width="14.28515625" style="11" bestFit="1" customWidth="1"/>
    <col min="1249" max="1249" width="14.5703125" style="11" bestFit="1" customWidth="1"/>
    <col min="1250" max="1256" width="14.28515625" style="11" customWidth="1"/>
    <col min="1257" max="1257" width="15.42578125" style="11" bestFit="1" customWidth="1"/>
    <col min="1258" max="1492" width="8.85546875" style="11"/>
    <col min="1493" max="1493" width="23.7109375" style="11" customWidth="1"/>
    <col min="1494" max="1494" width="31.7109375" style="11" customWidth="1"/>
    <col min="1495" max="1497" width="8.85546875" style="11"/>
    <col min="1498" max="1498" width="10.42578125" style="11" bestFit="1" customWidth="1"/>
    <col min="1499" max="1499" width="8.85546875" style="11"/>
    <col min="1500" max="1500" width="15.42578125" style="11" bestFit="1" customWidth="1"/>
    <col min="1501" max="1504" width="14.28515625" style="11" bestFit="1" customWidth="1"/>
    <col min="1505" max="1505" width="14.5703125" style="11" bestFit="1" customWidth="1"/>
    <col min="1506" max="1512" width="14.28515625" style="11" customWidth="1"/>
    <col min="1513" max="1513" width="15.42578125" style="11" bestFit="1" customWidth="1"/>
    <col min="1514" max="1748" width="8.85546875" style="11"/>
    <col min="1749" max="1749" width="23.7109375" style="11" customWidth="1"/>
    <col min="1750" max="1750" width="31.7109375" style="11" customWidth="1"/>
    <col min="1751" max="1753" width="8.85546875" style="11"/>
    <col min="1754" max="1754" width="10.42578125" style="11" bestFit="1" customWidth="1"/>
    <col min="1755" max="1755" width="8.85546875" style="11"/>
    <col min="1756" max="1756" width="15.42578125" style="11" bestFit="1" customWidth="1"/>
    <col min="1757" max="1760" width="14.28515625" style="11" bestFit="1" customWidth="1"/>
    <col min="1761" max="1761" width="14.5703125" style="11" bestFit="1" customWidth="1"/>
    <col min="1762" max="1768" width="14.28515625" style="11" customWidth="1"/>
    <col min="1769" max="1769" width="15.42578125" style="11" bestFit="1" customWidth="1"/>
    <col min="1770" max="2004" width="8.85546875" style="11"/>
    <col min="2005" max="2005" width="23.7109375" style="11" customWidth="1"/>
    <col min="2006" max="2006" width="31.7109375" style="11" customWidth="1"/>
    <col min="2007" max="2009" width="8.85546875" style="11"/>
    <col min="2010" max="2010" width="10.42578125" style="11" bestFit="1" customWidth="1"/>
    <col min="2011" max="2011" width="8.85546875" style="11"/>
    <col min="2012" max="2012" width="15.42578125" style="11" bestFit="1" customWidth="1"/>
    <col min="2013" max="2016" width="14.28515625" style="11" bestFit="1" customWidth="1"/>
    <col min="2017" max="2017" width="14.5703125" style="11" bestFit="1" customWidth="1"/>
    <col min="2018" max="2024" width="14.28515625" style="11" customWidth="1"/>
    <col min="2025" max="2025" width="15.42578125" style="11" bestFit="1" customWidth="1"/>
    <col min="2026" max="2260" width="8.85546875" style="11"/>
    <col min="2261" max="2261" width="23.7109375" style="11" customWidth="1"/>
    <col min="2262" max="2262" width="31.7109375" style="11" customWidth="1"/>
    <col min="2263" max="2265" width="8.85546875" style="11"/>
    <col min="2266" max="2266" width="10.42578125" style="11" bestFit="1" customWidth="1"/>
    <col min="2267" max="2267" width="8.85546875" style="11"/>
    <col min="2268" max="2268" width="15.42578125" style="11" bestFit="1" customWidth="1"/>
    <col min="2269" max="2272" width="14.28515625" style="11" bestFit="1" customWidth="1"/>
    <col min="2273" max="2273" width="14.5703125" style="11" bestFit="1" customWidth="1"/>
    <col min="2274" max="2280" width="14.28515625" style="11" customWidth="1"/>
    <col min="2281" max="2281" width="15.42578125" style="11" bestFit="1" customWidth="1"/>
    <col min="2282" max="2516" width="8.85546875" style="11"/>
    <col min="2517" max="2517" width="23.7109375" style="11" customWidth="1"/>
    <col min="2518" max="2518" width="31.7109375" style="11" customWidth="1"/>
    <col min="2519" max="2521" width="8.85546875" style="11"/>
    <col min="2522" max="2522" width="10.42578125" style="11" bestFit="1" customWidth="1"/>
    <col min="2523" max="2523" width="8.85546875" style="11"/>
    <col min="2524" max="2524" width="15.42578125" style="11" bestFit="1" customWidth="1"/>
    <col min="2525" max="2528" width="14.28515625" style="11" bestFit="1" customWidth="1"/>
    <col min="2529" max="2529" width="14.5703125" style="11" bestFit="1" customWidth="1"/>
    <col min="2530" max="2536" width="14.28515625" style="11" customWidth="1"/>
    <col min="2537" max="2537" width="15.42578125" style="11" bestFit="1" customWidth="1"/>
    <col min="2538" max="2772" width="8.85546875" style="11"/>
    <col min="2773" max="2773" width="23.7109375" style="11" customWidth="1"/>
    <col min="2774" max="2774" width="31.7109375" style="11" customWidth="1"/>
    <col min="2775" max="2777" width="8.85546875" style="11"/>
    <col min="2778" max="2778" width="10.42578125" style="11" bestFit="1" customWidth="1"/>
    <col min="2779" max="2779" width="8.85546875" style="11"/>
    <col min="2780" max="2780" width="15.42578125" style="11" bestFit="1" customWidth="1"/>
    <col min="2781" max="2784" width="14.28515625" style="11" bestFit="1" customWidth="1"/>
    <col min="2785" max="2785" width="14.5703125" style="11" bestFit="1" customWidth="1"/>
    <col min="2786" max="2792" width="14.28515625" style="11" customWidth="1"/>
    <col min="2793" max="2793" width="15.42578125" style="11" bestFit="1" customWidth="1"/>
    <col min="2794" max="3028" width="8.85546875" style="11"/>
    <col min="3029" max="3029" width="23.7109375" style="11" customWidth="1"/>
    <col min="3030" max="3030" width="31.7109375" style="11" customWidth="1"/>
    <col min="3031" max="3033" width="8.85546875" style="11"/>
    <col min="3034" max="3034" width="10.42578125" style="11" bestFit="1" customWidth="1"/>
    <col min="3035" max="3035" width="8.85546875" style="11"/>
    <col min="3036" max="3036" width="15.42578125" style="11" bestFit="1" customWidth="1"/>
    <col min="3037" max="3040" width="14.28515625" style="11" bestFit="1" customWidth="1"/>
    <col min="3041" max="3041" width="14.5703125" style="11" bestFit="1" customWidth="1"/>
    <col min="3042" max="3048" width="14.28515625" style="11" customWidth="1"/>
    <col min="3049" max="3049" width="15.42578125" style="11" bestFit="1" customWidth="1"/>
    <col min="3050" max="3284" width="8.85546875" style="11"/>
    <col min="3285" max="3285" width="23.7109375" style="11" customWidth="1"/>
    <col min="3286" max="3286" width="31.7109375" style="11" customWidth="1"/>
    <col min="3287" max="3289" width="8.85546875" style="11"/>
    <col min="3290" max="3290" width="10.42578125" style="11" bestFit="1" customWidth="1"/>
    <col min="3291" max="3291" width="8.85546875" style="11"/>
    <col min="3292" max="3292" width="15.42578125" style="11" bestFit="1" customWidth="1"/>
    <col min="3293" max="3296" width="14.28515625" style="11" bestFit="1" customWidth="1"/>
    <col min="3297" max="3297" width="14.5703125" style="11" bestFit="1" customWidth="1"/>
    <col min="3298" max="3304" width="14.28515625" style="11" customWidth="1"/>
    <col min="3305" max="3305" width="15.42578125" style="11" bestFit="1" customWidth="1"/>
    <col min="3306" max="3540" width="8.85546875" style="11"/>
    <col min="3541" max="3541" width="23.7109375" style="11" customWidth="1"/>
    <col min="3542" max="3542" width="31.7109375" style="11" customWidth="1"/>
    <col min="3543" max="3545" width="8.85546875" style="11"/>
    <col min="3546" max="3546" width="10.42578125" style="11" bestFit="1" customWidth="1"/>
    <col min="3547" max="3547" width="8.85546875" style="11"/>
    <col min="3548" max="3548" width="15.42578125" style="11" bestFit="1" customWidth="1"/>
    <col min="3549" max="3552" width="14.28515625" style="11" bestFit="1" customWidth="1"/>
    <col min="3553" max="3553" width="14.5703125" style="11" bestFit="1" customWidth="1"/>
    <col min="3554" max="3560" width="14.28515625" style="11" customWidth="1"/>
    <col min="3561" max="3561" width="15.42578125" style="11" bestFit="1" customWidth="1"/>
    <col min="3562" max="3796" width="8.85546875" style="11"/>
    <col min="3797" max="3797" width="23.7109375" style="11" customWidth="1"/>
    <col min="3798" max="3798" width="31.7109375" style="11" customWidth="1"/>
    <col min="3799" max="3801" width="8.85546875" style="11"/>
    <col min="3802" max="3802" width="10.42578125" style="11" bestFit="1" customWidth="1"/>
    <col min="3803" max="3803" width="8.85546875" style="11"/>
    <col min="3804" max="3804" width="15.42578125" style="11" bestFit="1" customWidth="1"/>
    <col min="3805" max="3808" width="14.28515625" style="11" bestFit="1" customWidth="1"/>
    <col min="3809" max="3809" width="14.5703125" style="11" bestFit="1" customWidth="1"/>
    <col min="3810" max="3816" width="14.28515625" style="11" customWidth="1"/>
    <col min="3817" max="3817" width="15.42578125" style="11" bestFit="1" customWidth="1"/>
    <col min="3818" max="4052" width="8.85546875" style="11"/>
    <col min="4053" max="4053" width="23.7109375" style="11" customWidth="1"/>
    <col min="4054" max="4054" width="31.7109375" style="11" customWidth="1"/>
    <col min="4055" max="4057" width="8.85546875" style="11"/>
    <col min="4058" max="4058" width="10.42578125" style="11" bestFit="1" customWidth="1"/>
    <col min="4059" max="4059" width="8.85546875" style="11"/>
    <col min="4060" max="4060" width="15.42578125" style="11" bestFit="1" customWidth="1"/>
    <col min="4061" max="4064" width="14.28515625" style="11" bestFit="1" customWidth="1"/>
    <col min="4065" max="4065" width="14.5703125" style="11" bestFit="1" customWidth="1"/>
    <col min="4066" max="4072" width="14.28515625" style="11" customWidth="1"/>
    <col min="4073" max="4073" width="15.42578125" style="11" bestFit="1" customWidth="1"/>
    <col min="4074" max="4308" width="8.85546875" style="11"/>
    <col min="4309" max="4309" width="23.7109375" style="11" customWidth="1"/>
    <col min="4310" max="4310" width="31.7109375" style="11" customWidth="1"/>
    <col min="4311" max="4313" width="8.85546875" style="11"/>
    <col min="4314" max="4314" width="10.42578125" style="11" bestFit="1" customWidth="1"/>
    <col min="4315" max="4315" width="8.85546875" style="11"/>
    <col min="4316" max="4316" width="15.42578125" style="11" bestFit="1" customWidth="1"/>
    <col min="4317" max="4320" width="14.28515625" style="11" bestFit="1" customWidth="1"/>
    <col min="4321" max="4321" width="14.5703125" style="11" bestFit="1" customWidth="1"/>
    <col min="4322" max="4328" width="14.28515625" style="11" customWidth="1"/>
    <col min="4329" max="4329" width="15.42578125" style="11" bestFit="1" customWidth="1"/>
    <col min="4330" max="4564" width="8.85546875" style="11"/>
    <col min="4565" max="4565" width="23.7109375" style="11" customWidth="1"/>
    <col min="4566" max="4566" width="31.7109375" style="11" customWidth="1"/>
    <col min="4567" max="4569" width="8.85546875" style="11"/>
    <col min="4570" max="4570" width="10.42578125" style="11" bestFit="1" customWidth="1"/>
    <col min="4571" max="4571" width="8.85546875" style="11"/>
    <col min="4572" max="4572" width="15.42578125" style="11" bestFit="1" customWidth="1"/>
    <col min="4573" max="4576" width="14.28515625" style="11" bestFit="1" customWidth="1"/>
    <col min="4577" max="4577" width="14.5703125" style="11" bestFit="1" customWidth="1"/>
    <col min="4578" max="4584" width="14.28515625" style="11" customWidth="1"/>
    <col min="4585" max="4585" width="15.42578125" style="11" bestFit="1" customWidth="1"/>
    <col min="4586" max="4820" width="8.85546875" style="11"/>
    <col min="4821" max="4821" width="23.7109375" style="11" customWidth="1"/>
    <col min="4822" max="4822" width="31.7109375" style="11" customWidth="1"/>
    <col min="4823" max="4825" width="8.85546875" style="11"/>
    <col min="4826" max="4826" width="10.42578125" style="11" bestFit="1" customWidth="1"/>
    <col min="4827" max="4827" width="8.85546875" style="11"/>
    <col min="4828" max="4828" width="15.42578125" style="11" bestFit="1" customWidth="1"/>
    <col min="4829" max="4832" width="14.28515625" style="11" bestFit="1" customWidth="1"/>
    <col min="4833" max="4833" width="14.5703125" style="11" bestFit="1" customWidth="1"/>
    <col min="4834" max="4840" width="14.28515625" style="11" customWidth="1"/>
    <col min="4841" max="4841" width="15.42578125" style="11" bestFit="1" customWidth="1"/>
    <col min="4842" max="5076" width="8.85546875" style="11"/>
    <col min="5077" max="5077" width="23.7109375" style="11" customWidth="1"/>
    <col min="5078" max="5078" width="31.7109375" style="11" customWidth="1"/>
    <col min="5079" max="5081" width="8.85546875" style="11"/>
    <col min="5082" max="5082" width="10.42578125" style="11" bestFit="1" customWidth="1"/>
    <col min="5083" max="5083" width="8.85546875" style="11"/>
    <col min="5084" max="5084" width="15.42578125" style="11" bestFit="1" customWidth="1"/>
    <col min="5085" max="5088" width="14.28515625" style="11" bestFit="1" customWidth="1"/>
    <col min="5089" max="5089" width="14.5703125" style="11" bestFit="1" customWidth="1"/>
    <col min="5090" max="5096" width="14.28515625" style="11" customWidth="1"/>
    <col min="5097" max="5097" width="15.42578125" style="11" bestFit="1" customWidth="1"/>
    <col min="5098" max="5332" width="8.85546875" style="11"/>
    <col min="5333" max="5333" width="23.7109375" style="11" customWidth="1"/>
    <col min="5334" max="5334" width="31.7109375" style="11" customWidth="1"/>
    <col min="5335" max="5337" width="8.85546875" style="11"/>
    <col min="5338" max="5338" width="10.42578125" style="11" bestFit="1" customWidth="1"/>
    <col min="5339" max="5339" width="8.85546875" style="11"/>
    <col min="5340" max="5340" width="15.42578125" style="11" bestFit="1" customWidth="1"/>
    <col min="5341" max="5344" width="14.28515625" style="11" bestFit="1" customWidth="1"/>
    <col min="5345" max="5345" width="14.5703125" style="11" bestFit="1" customWidth="1"/>
    <col min="5346" max="5352" width="14.28515625" style="11" customWidth="1"/>
    <col min="5353" max="5353" width="15.42578125" style="11" bestFit="1" customWidth="1"/>
    <col min="5354" max="5588" width="8.85546875" style="11"/>
    <col min="5589" max="5589" width="23.7109375" style="11" customWidth="1"/>
    <col min="5590" max="5590" width="31.7109375" style="11" customWidth="1"/>
    <col min="5591" max="5593" width="8.85546875" style="11"/>
    <col min="5594" max="5594" width="10.42578125" style="11" bestFit="1" customWidth="1"/>
    <col min="5595" max="5595" width="8.85546875" style="11"/>
    <col min="5596" max="5596" width="15.42578125" style="11" bestFit="1" customWidth="1"/>
    <col min="5597" max="5600" width="14.28515625" style="11" bestFit="1" customWidth="1"/>
    <col min="5601" max="5601" width="14.5703125" style="11" bestFit="1" customWidth="1"/>
    <col min="5602" max="5608" width="14.28515625" style="11" customWidth="1"/>
    <col min="5609" max="5609" width="15.42578125" style="11" bestFit="1" customWidth="1"/>
    <col min="5610" max="5844" width="8.85546875" style="11"/>
    <col min="5845" max="5845" width="23.7109375" style="11" customWidth="1"/>
    <col min="5846" max="5846" width="31.7109375" style="11" customWidth="1"/>
    <col min="5847" max="5849" width="8.85546875" style="11"/>
    <col min="5850" max="5850" width="10.42578125" style="11" bestFit="1" customWidth="1"/>
    <col min="5851" max="5851" width="8.85546875" style="11"/>
    <col min="5852" max="5852" width="15.42578125" style="11" bestFit="1" customWidth="1"/>
    <col min="5853" max="5856" width="14.28515625" style="11" bestFit="1" customWidth="1"/>
    <col min="5857" max="5857" width="14.5703125" style="11" bestFit="1" customWidth="1"/>
    <col min="5858" max="5864" width="14.28515625" style="11" customWidth="1"/>
    <col min="5865" max="5865" width="15.42578125" style="11" bestFit="1" customWidth="1"/>
    <col min="5866" max="6100" width="8.85546875" style="11"/>
    <col min="6101" max="6101" width="23.7109375" style="11" customWidth="1"/>
    <col min="6102" max="6102" width="31.7109375" style="11" customWidth="1"/>
    <col min="6103" max="6105" width="8.85546875" style="11"/>
    <col min="6106" max="6106" width="10.42578125" style="11" bestFit="1" customWidth="1"/>
    <col min="6107" max="6107" width="8.85546875" style="11"/>
    <col min="6108" max="6108" width="15.42578125" style="11" bestFit="1" customWidth="1"/>
    <col min="6109" max="6112" width="14.28515625" style="11" bestFit="1" customWidth="1"/>
    <col min="6113" max="6113" width="14.5703125" style="11" bestFit="1" customWidth="1"/>
    <col min="6114" max="6120" width="14.28515625" style="11" customWidth="1"/>
    <col min="6121" max="6121" width="15.42578125" style="11" bestFit="1" customWidth="1"/>
    <col min="6122" max="6356" width="8.85546875" style="11"/>
    <col min="6357" max="6357" width="23.7109375" style="11" customWidth="1"/>
    <col min="6358" max="6358" width="31.7109375" style="11" customWidth="1"/>
    <col min="6359" max="6361" width="8.85546875" style="11"/>
    <col min="6362" max="6362" width="10.42578125" style="11" bestFit="1" customWidth="1"/>
    <col min="6363" max="6363" width="8.85546875" style="11"/>
    <col min="6364" max="6364" width="15.42578125" style="11" bestFit="1" customWidth="1"/>
    <col min="6365" max="6368" width="14.28515625" style="11" bestFit="1" customWidth="1"/>
    <col min="6369" max="6369" width="14.5703125" style="11" bestFit="1" customWidth="1"/>
    <col min="6370" max="6376" width="14.28515625" style="11" customWidth="1"/>
    <col min="6377" max="6377" width="15.42578125" style="11" bestFit="1" customWidth="1"/>
    <col min="6378" max="6612" width="8.85546875" style="11"/>
    <col min="6613" max="6613" width="23.7109375" style="11" customWidth="1"/>
    <col min="6614" max="6614" width="31.7109375" style="11" customWidth="1"/>
    <col min="6615" max="6617" width="8.85546875" style="11"/>
    <col min="6618" max="6618" width="10.42578125" style="11" bestFit="1" customWidth="1"/>
    <col min="6619" max="6619" width="8.85546875" style="11"/>
    <col min="6620" max="6620" width="15.42578125" style="11" bestFit="1" customWidth="1"/>
    <col min="6621" max="6624" width="14.28515625" style="11" bestFit="1" customWidth="1"/>
    <col min="6625" max="6625" width="14.5703125" style="11" bestFit="1" customWidth="1"/>
    <col min="6626" max="6632" width="14.28515625" style="11" customWidth="1"/>
    <col min="6633" max="6633" width="15.42578125" style="11" bestFit="1" customWidth="1"/>
    <col min="6634" max="6868" width="8.85546875" style="11"/>
    <col min="6869" max="6869" width="23.7109375" style="11" customWidth="1"/>
    <col min="6870" max="6870" width="31.7109375" style="11" customWidth="1"/>
    <col min="6871" max="6873" width="8.85546875" style="11"/>
    <col min="6874" max="6874" width="10.42578125" style="11" bestFit="1" customWidth="1"/>
    <col min="6875" max="6875" width="8.85546875" style="11"/>
    <col min="6876" max="6876" width="15.42578125" style="11" bestFit="1" customWidth="1"/>
    <col min="6877" max="6880" width="14.28515625" style="11" bestFit="1" customWidth="1"/>
    <col min="6881" max="6881" width="14.5703125" style="11" bestFit="1" customWidth="1"/>
    <col min="6882" max="6888" width="14.28515625" style="11" customWidth="1"/>
    <col min="6889" max="6889" width="15.42578125" style="11" bestFit="1" customWidth="1"/>
    <col min="6890" max="7124" width="8.85546875" style="11"/>
    <col min="7125" max="7125" width="23.7109375" style="11" customWidth="1"/>
    <col min="7126" max="7126" width="31.7109375" style="11" customWidth="1"/>
    <col min="7127" max="7129" width="8.85546875" style="11"/>
    <col min="7130" max="7130" width="10.42578125" style="11" bestFit="1" customWidth="1"/>
    <col min="7131" max="7131" width="8.85546875" style="11"/>
    <col min="7132" max="7132" width="15.42578125" style="11" bestFit="1" customWidth="1"/>
    <col min="7133" max="7136" width="14.28515625" style="11" bestFit="1" customWidth="1"/>
    <col min="7137" max="7137" width="14.5703125" style="11" bestFit="1" customWidth="1"/>
    <col min="7138" max="7144" width="14.28515625" style="11" customWidth="1"/>
    <col min="7145" max="7145" width="15.42578125" style="11" bestFit="1" customWidth="1"/>
    <col min="7146" max="7380" width="8.85546875" style="11"/>
    <col min="7381" max="7381" width="23.7109375" style="11" customWidth="1"/>
    <col min="7382" max="7382" width="31.7109375" style="11" customWidth="1"/>
    <col min="7383" max="7385" width="8.85546875" style="11"/>
    <col min="7386" max="7386" width="10.42578125" style="11" bestFit="1" customWidth="1"/>
    <col min="7387" max="7387" width="8.85546875" style="11"/>
    <col min="7388" max="7388" width="15.42578125" style="11" bestFit="1" customWidth="1"/>
    <col min="7389" max="7392" width="14.28515625" style="11" bestFit="1" customWidth="1"/>
    <col min="7393" max="7393" width="14.5703125" style="11" bestFit="1" customWidth="1"/>
    <col min="7394" max="7400" width="14.28515625" style="11" customWidth="1"/>
    <col min="7401" max="7401" width="15.42578125" style="11" bestFit="1" customWidth="1"/>
    <col min="7402" max="7636" width="8.85546875" style="11"/>
    <col min="7637" max="7637" width="23.7109375" style="11" customWidth="1"/>
    <col min="7638" max="7638" width="31.7109375" style="11" customWidth="1"/>
    <col min="7639" max="7641" width="8.85546875" style="11"/>
    <col min="7642" max="7642" width="10.42578125" style="11" bestFit="1" customWidth="1"/>
    <col min="7643" max="7643" width="8.85546875" style="11"/>
    <col min="7644" max="7644" width="15.42578125" style="11" bestFit="1" customWidth="1"/>
    <col min="7645" max="7648" width="14.28515625" style="11" bestFit="1" customWidth="1"/>
    <col min="7649" max="7649" width="14.5703125" style="11" bestFit="1" customWidth="1"/>
    <col min="7650" max="7656" width="14.28515625" style="11" customWidth="1"/>
    <col min="7657" max="7657" width="15.42578125" style="11" bestFit="1" customWidth="1"/>
    <col min="7658" max="7892" width="8.85546875" style="11"/>
    <col min="7893" max="7893" width="23.7109375" style="11" customWidth="1"/>
    <col min="7894" max="7894" width="31.7109375" style="11" customWidth="1"/>
    <col min="7895" max="7897" width="8.85546875" style="11"/>
    <col min="7898" max="7898" width="10.42578125" style="11" bestFit="1" customWidth="1"/>
    <col min="7899" max="7899" width="8.85546875" style="11"/>
    <col min="7900" max="7900" width="15.42578125" style="11" bestFit="1" customWidth="1"/>
    <col min="7901" max="7904" width="14.28515625" style="11" bestFit="1" customWidth="1"/>
    <col min="7905" max="7905" width="14.5703125" style="11" bestFit="1" customWidth="1"/>
    <col min="7906" max="7912" width="14.28515625" style="11" customWidth="1"/>
    <col min="7913" max="7913" width="15.42578125" style="11" bestFit="1" customWidth="1"/>
    <col min="7914" max="8148" width="8.85546875" style="11"/>
    <col min="8149" max="8149" width="23.7109375" style="11" customWidth="1"/>
    <col min="8150" max="8150" width="31.7109375" style="11" customWidth="1"/>
    <col min="8151" max="8153" width="8.85546875" style="11"/>
    <col min="8154" max="8154" width="10.42578125" style="11" bestFit="1" customWidth="1"/>
    <col min="8155" max="8155" width="8.85546875" style="11"/>
    <col min="8156" max="8156" width="15.42578125" style="11" bestFit="1" customWidth="1"/>
    <col min="8157" max="8160" width="14.28515625" style="11" bestFit="1" customWidth="1"/>
    <col min="8161" max="8161" width="14.5703125" style="11" bestFit="1" customWidth="1"/>
    <col min="8162" max="8168" width="14.28515625" style="11" customWidth="1"/>
    <col min="8169" max="8169" width="15.42578125" style="11" bestFit="1" customWidth="1"/>
    <col min="8170" max="8404" width="8.85546875" style="11"/>
    <col min="8405" max="8405" width="23.7109375" style="11" customWidth="1"/>
    <col min="8406" max="8406" width="31.7109375" style="11" customWidth="1"/>
    <col min="8407" max="8409" width="8.85546875" style="11"/>
    <col min="8410" max="8410" width="10.42578125" style="11" bestFit="1" customWidth="1"/>
    <col min="8411" max="8411" width="8.85546875" style="11"/>
    <col min="8412" max="8412" width="15.42578125" style="11" bestFit="1" customWidth="1"/>
    <col min="8413" max="8416" width="14.28515625" style="11" bestFit="1" customWidth="1"/>
    <col min="8417" max="8417" width="14.5703125" style="11" bestFit="1" customWidth="1"/>
    <col min="8418" max="8424" width="14.28515625" style="11" customWidth="1"/>
    <col min="8425" max="8425" width="15.42578125" style="11" bestFit="1" customWidth="1"/>
    <col min="8426" max="8660" width="8.85546875" style="11"/>
    <col min="8661" max="8661" width="23.7109375" style="11" customWidth="1"/>
    <col min="8662" max="8662" width="31.7109375" style="11" customWidth="1"/>
    <col min="8663" max="8665" width="8.85546875" style="11"/>
    <col min="8666" max="8666" width="10.42578125" style="11" bestFit="1" customWidth="1"/>
    <col min="8667" max="8667" width="8.85546875" style="11"/>
    <col min="8668" max="8668" width="15.42578125" style="11" bestFit="1" customWidth="1"/>
    <col min="8669" max="8672" width="14.28515625" style="11" bestFit="1" customWidth="1"/>
    <col min="8673" max="8673" width="14.5703125" style="11" bestFit="1" customWidth="1"/>
    <col min="8674" max="8680" width="14.28515625" style="11" customWidth="1"/>
    <col min="8681" max="8681" width="15.42578125" style="11" bestFit="1" customWidth="1"/>
    <col min="8682" max="8916" width="8.85546875" style="11"/>
    <col min="8917" max="8917" width="23.7109375" style="11" customWidth="1"/>
    <col min="8918" max="8918" width="31.7109375" style="11" customWidth="1"/>
    <col min="8919" max="8921" width="8.85546875" style="11"/>
    <col min="8922" max="8922" width="10.42578125" style="11" bestFit="1" customWidth="1"/>
    <col min="8923" max="8923" width="8.85546875" style="11"/>
    <col min="8924" max="8924" width="15.42578125" style="11" bestFit="1" customWidth="1"/>
    <col min="8925" max="8928" width="14.28515625" style="11" bestFit="1" customWidth="1"/>
    <col min="8929" max="8929" width="14.5703125" style="11" bestFit="1" customWidth="1"/>
    <col min="8930" max="8936" width="14.28515625" style="11" customWidth="1"/>
    <col min="8937" max="8937" width="15.42578125" style="11" bestFit="1" customWidth="1"/>
    <col min="8938" max="9172" width="8.85546875" style="11"/>
    <col min="9173" max="9173" width="23.7109375" style="11" customWidth="1"/>
    <col min="9174" max="9174" width="31.7109375" style="11" customWidth="1"/>
    <col min="9175" max="9177" width="8.85546875" style="11"/>
    <col min="9178" max="9178" width="10.42578125" style="11" bestFit="1" customWidth="1"/>
    <col min="9179" max="9179" width="8.85546875" style="11"/>
    <col min="9180" max="9180" width="15.42578125" style="11" bestFit="1" customWidth="1"/>
    <col min="9181" max="9184" width="14.28515625" style="11" bestFit="1" customWidth="1"/>
    <col min="9185" max="9185" width="14.5703125" style="11" bestFit="1" customWidth="1"/>
    <col min="9186" max="9192" width="14.28515625" style="11" customWidth="1"/>
    <col min="9193" max="9193" width="15.42578125" style="11" bestFit="1" customWidth="1"/>
    <col min="9194" max="9428" width="8.85546875" style="11"/>
    <col min="9429" max="9429" width="23.7109375" style="11" customWidth="1"/>
    <col min="9430" max="9430" width="31.7109375" style="11" customWidth="1"/>
    <col min="9431" max="9433" width="8.85546875" style="11"/>
    <col min="9434" max="9434" width="10.42578125" style="11" bestFit="1" customWidth="1"/>
    <col min="9435" max="9435" width="8.85546875" style="11"/>
    <col min="9436" max="9436" width="15.42578125" style="11" bestFit="1" customWidth="1"/>
    <col min="9437" max="9440" width="14.28515625" style="11" bestFit="1" customWidth="1"/>
    <col min="9441" max="9441" width="14.5703125" style="11" bestFit="1" customWidth="1"/>
    <col min="9442" max="9448" width="14.28515625" style="11" customWidth="1"/>
    <col min="9449" max="9449" width="15.42578125" style="11" bestFit="1" customWidth="1"/>
    <col min="9450" max="9684" width="8.85546875" style="11"/>
    <col min="9685" max="9685" width="23.7109375" style="11" customWidth="1"/>
    <col min="9686" max="9686" width="31.7109375" style="11" customWidth="1"/>
    <col min="9687" max="9689" width="8.85546875" style="11"/>
    <col min="9690" max="9690" width="10.42578125" style="11" bestFit="1" customWidth="1"/>
    <col min="9691" max="9691" width="8.85546875" style="11"/>
    <col min="9692" max="9692" width="15.42578125" style="11" bestFit="1" customWidth="1"/>
    <col min="9693" max="9696" width="14.28515625" style="11" bestFit="1" customWidth="1"/>
    <col min="9697" max="9697" width="14.5703125" style="11" bestFit="1" customWidth="1"/>
    <col min="9698" max="9704" width="14.28515625" style="11" customWidth="1"/>
    <col min="9705" max="9705" width="15.42578125" style="11" bestFit="1" customWidth="1"/>
    <col min="9706" max="9940" width="8.85546875" style="11"/>
    <col min="9941" max="9941" width="23.7109375" style="11" customWidth="1"/>
    <col min="9942" max="9942" width="31.7109375" style="11" customWidth="1"/>
    <col min="9943" max="9945" width="8.85546875" style="11"/>
    <col min="9946" max="9946" width="10.42578125" style="11" bestFit="1" customWidth="1"/>
    <col min="9947" max="9947" width="8.85546875" style="11"/>
    <col min="9948" max="9948" width="15.42578125" style="11" bestFit="1" customWidth="1"/>
    <col min="9949" max="9952" width="14.28515625" style="11" bestFit="1" customWidth="1"/>
    <col min="9953" max="9953" width="14.5703125" style="11" bestFit="1" customWidth="1"/>
    <col min="9954" max="9960" width="14.28515625" style="11" customWidth="1"/>
    <col min="9961" max="9961" width="15.42578125" style="11" bestFit="1" customWidth="1"/>
    <col min="9962" max="10196" width="8.85546875" style="11"/>
    <col min="10197" max="10197" width="23.7109375" style="11" customWidth="1"/>
    <col min="10198" max="10198" width="31.7109375" style="11" customWidth="1"/>
    <col min="10199" max="10201" width="8.85546875" style="11"/>
    <col min="10202" max="10202" width="10.42578125" style="11" bestFit="1" customWidth="1"/>
    <col min="10203" max="10203" width="8.85546875" style="11"/>
    <col min="10204" max="10204" width="15.42578125" style="11" bestFit="1" customWidth="1"/>
    <col min="10205" max="10208" width="14.28515625" style="11" bestFit="1" customWidth="1"/>
    <col min="10209" max="10209" width="14.5703125" style="11" bestFit="1" customWidth="1"/>
    <col min="10210" max="10216" width="14.28515625" style="11" customWidth="1"/>
    <col min="10217" max="10217" width="15.42578125" style="11" bestFit="1" customWidth="1"/>
    <col min="10218" max="10452" width="8.85546875" style="11"/>
    <col min="10453" max="10453" width="23.7109375" style="11" customWidth="1"/>
    <col min="10454" max="10454" width="31.7109375" style="11" customWidth="1"/>
    <col min="10455" max="10457" width="8.85546875" style="11"/>
    <col min="10458" max="10458" width="10.42578125" style="11" bestFit="1" customWidth="1"/>
    <col min="10459" max="10459" width="8.85546875" style="11"/>
    <col min="10460" max="10460" width="15.42578125" style="11" bestFit="1" customWidth="1"/>
    <col min="10461" max="10464" width="14.28515625" style="11" bestFit="1" customWidth="1"/>
    <col min="10465" max="10465" width="14.5703125" style="11" bestFit="1" customWidth="1"/>
    <col min="10466" max="10472" width="14.28515625" style="11" customWidth="1"/>
    <col min="10473" max="10473" width="15.42578125" style="11" bestFit="1" customWidth="1"/>
    <col min="10474" max="10708" width="8.85546875" style="11"/>
    <col min="10709" max="10709" width="23.7109375" style="11" customWidth="1"/>
    <col min="10710" max="10710" width="31.7109375" style="11" customWidth="1"/>
    <col min="10711" max="10713" width="8.85546875" style="11"/>
    <col min="10714" max="10714" width="10.42578125" style="11" bestFit="1" customWidth="1"/>
    <col min="10715" max="10715" width="8.85546875" style="11"/>
    <col min="10716" max="10716" width="15.42578125" style="11" bestFit="1" customWidth="1"/>
    <col min="10717" max="10720" width="14.28515625" style="11" bestFit="1" customWidth="1"/>
    <col min="10721" max="10721" width="14.5703125" style="11" bestFit="1" customWidth="1"/>
    <col min="10722" max="10728" width="14.28515625" style="11" customWidth="1"/>
    <col min="10729" max="10729" width="15.42578125" style="11" bestFit="1" customWidth="1"/>
    <col min="10730" max="10964" width="8.85546875" style="11"/>
    <col min="10965" max="10965" width="23.7109375" style="11" customWidth="1"/>
    <col min="10966" max="10966" width="31.7109375" style="11" customWidth="1"/>
    <col min="10967" max="10969" width="8.85546875" style="11"/>
    <col min="10970" max="10970" width="10.42578125" style="11" bestFit="1" customWidth="1"/>
    <col min="10971" max="10971" width="8.85546875" style="11"/>
    <col min="10972" max="10972" width="15.42578125" style="11" bestFit="1" customWidth="1"/>
    <col min="10973" max="10976" width="14.28515625" style="11" bestFit="1" customWidth="1"/>
    <col min="10977" max="10977" width="14.5703125" style="11" bestFit="1" customWidth="1"/>
    <col min="10978" max="10984" width="14.28515625" style="11" customWidth="1"/>
    <col min="10985" max="10985" width="15.42578125" style="11" bestFit="1" customWidth="1"/>
    <col min="10986" max="11220" width="8.85546875" style="11"/>
    <col min="11221" max="11221" width="23.7109375" style="11" customWidth="1"/>
    <col min="11222" max="11222" width="31.7109375" style="11" customWidth="1"/>
    <col min="11223" max="11225" width="8.85546875" style="11"/>
    <col min="11226" max="11226" width="10.42578125" style="11" bestFit="1" customWidth="1"/>
    <col min="11227" max="11227" width="8.85546875" style="11"/>
    <col min="11228" max="11228" width="15.42578125" style="11" bestFit="1" customWidth="1"/>
    <col min="11229" max="11232" width="14.28515625" style="11" bestFit="1" customWidth="1"/>
    <col min="11233" max="11233" width="14.5703125" style="11" bestFit="1" customWidth="1"/>
    <col min="11234" max="11240" width="14.28515625" style="11" customWidth="1"/>
    <col min="11241" max="11241" width="15.42578125" style="11" bestFit="1" customWidth="1"/>
    <col min="11242" max="11476" width="8.85546875" style="11"/>
    <col min="11477" max="11477" width="23.7109375" style="11" customWidth="1"/>
    <col min="11478" max="11478" width="31.7109375" style="11" customWidth="1"/>
    <col min="11479" max="11481" width="8.85546875" style="11"/>
    <col min="11482" max="11482" width="10.42578125" style="11" bestFit="1" customWidth="1"/>
    <col min="11483" max="11483" width="8.85546875" style="11"/>
    <col min="11484" max="11484" width="15.42578125" style="11" bestFit="1" customWidth="1"/>
    <col min="11485" max="11488" width="14.28515625" style="11" bestFit="1" customWidth="1"/>
    <col min="11489" max="11489" width="14.5703125" style="11" bestFit="1" customWidth="1"/>
    <col min="11490" max="11496" width="14.28515625" style="11" customWidth="1"/>
    <col min="11497" max="11497" width="15.42578125" style="11" bestFit="1" customWidth="1"/>
    <col min="11498" max="11732" width="8.85546875" style="11"/>
    <col min="11733" max="11733" width="23.7109375" style="11" customWidth="1"/>
    <col min="11734" max="11734" width="31.7109375" style="11" customWidth="1"/>
    <col min="11735" max="11737" width="8.85546875" style="11"/>
    <col min="11738" max="11738" width="10.42578125" style="11" bestFit="1" customWidth="1"/>
    <col min="11739" max="11739" width="8.85546875" style="11"/>
    <col min="11740" max="11740" width="15.42578125" style="11" bestFit="1" customWidth="1"/>
    <col min="11741" max="11744" width="14.28515625" style="11" bestFit="1" customWidth="1"/>
    <col min="11745" max="11745" width="14.5703125" style="11" bestFit="1" customWidth="1"/>
    <col min="11746" max="11752" width="14.28515625" style="11" customWidth="1"/>
    <col min="11753" max="11753" width="15.42578125" style="11" bestFit="1" customWidth="1"/>
    <col min="11754" max="11988" width="8.85546875" style="11"/>
    <col min="11989" max="11989" width="23.7109375" style="11" customWidth="1"/>
    <col min="11990" max="11990" width="31.7109375" style="11" customWidth="1"/>
    <col min="11991" max="11993" width="8.85546875" style="11"/>
    <col min="11994" max="11994" width="10.42578125" style="11" bestFit="1" customWidth="1"/>
    <col min="11995" max="11995" width="8.85546875" style="11"/>
    <col min="11996" max="11996" width="15.42578125" style="11" bestFit="1" customWidth="1"/>
    <col min="11997" max="12000" width="14.28515625" style="11" bestFit="1" customWidth="1"/>
    <col min="12001" max="12001" width="14.5703125" style="11" bestFit="1" customWidth="1"/>
    <col min="12002" max="12008" width="14.28515625" style="11" customWidth="1"/>
    <col min="12009" max="12009" width="15.42578125" style="11" bestFit="1" customWidth="1"/>
    <col min="12010" max="12244" width="8.85546875" style="11"/>
    <col min="12245" max="12245" width="23.7109375" style="11" customWidth="1"/>
    <col min="12246" max="12246" width="31.7109375" style="11" customWidth="1"/>
    <col min="12247" max="12249" width="8.85546875" style="11"/>
    <col min="12250" max="12250" width="10.42578125" style="11" bestFit="1" customWidth="1"/>
    <col min="12251" max="12251" width="8.85546875" style="11"/>
    <col min="12252" max="12252" width="15.42578125" style="11" bestFit="1" customWidth="1"/>
    <col min="12253" max="12256" width="14.28515625" style="11" bestFit="1" customWidth="1"/>
    <col min="12257" max="12257" width="14.5703125" style="11" bestFit="1" customWidth="1"/>
    <col min="12258" max="12264" width="14.28515625" style="11" customWidth="1"/>
    <col min="12265" max="12265" width="15.42578125" style="11" bestFit="1" customWidth="1"/>
    <col min="12266" max="12500" width="8.85546875" style="11"/>
    <col min="12501" max="12501" width="23.7109375" style="11" customWidth="1"/>
    <col min="12502" max="12502" width="31.7109375" style="11" customWidth="1"/>
    <col min="12503" max="12505" width="8.85546875" style="11"/>
    <col min="12506" max="12506" width="10.42578125" style="11" bestFit="1" customWidth="1"/>
    <col min="12507" max="12507" width="8.85546875" style="11"/>
    <col min="12508" max="12508" width="15.42578125" style="11" bestFit="1" customWidth="1"/>
    <col min="12509" max="12512" width="14.28515625" style="11" bestFit="1" customWidth="1"/>
    <col min="12513" max="12513" width="14.5703125" style="11" bestFit="1" customWidth="1"/>
    <col min="12514" max="12520" width="14.28515625" style="11" customWidth="1"/>
    <col min="12521" max="12521" width="15.42578125" style="11" bestFit="1" customWidth="1"/>
    <col min="12522" max="12756" width="8.85546875" style="11"/>
    <col min="12757" max="12757" width="23.7109375" style="11" customWidth="1"/>
    <col min="12758" max="12758" width="31.7109375" style="11" customWidth="1"/>
    <col min="12759" max="12761" width="8.85546875" style="11"/>
    <col min="12762" max="12762" width="10.42578125" style="11" bestFit="1" customWidth="1"/>
    <col min="12763" max="12763" width="8.85546875" style="11"/>
    <col min="12764" max="12764" width="15.42578125" style="11" bestFit="1" customWidth="1"/>
    <col min="12765" max="12768" width="14.28515625" style="11" bestFit="1" customWidth="1"/>
    <col min="12769" max="12769" width="14.5703125" style="11" bestFit="1" customWidth="1"/>
    <col min="12770" max="12776" width="14.28515625" style="11" customWidth="1"/>
    <col min="12777" max="12777" width="15.42578125" style="11" bestFit="1" customWidth="1"/>
    <col min="12778" max="13012" width="8.85546875" style="11"/>
    <col min="13013" max="13013" width="23.7109375" style="11" customWidth="1"/>
    <col min="13014" max="13014" width="31.7109375" style="11" customWidth="1"/>
    <col min="13015" max="13017" width="8.85546875" style="11"/>
    <col min="13018" max="13018" width="10.42578125" style="11" bestFit="1" customWidth="1"/>
    <col min="13019" max="13019" width="8.85546875" style="11"/>
    <col min="13020" max="13020" width="15.42578125" style="11" bestFit="1" customWidth="1"/>
    <col min="13021" max="13024" width="14.28515625" style="11" bestFit="1" customWidth="1"/>
    <col min="13025" max="13025" width="14.5703125" style="11" bestFit="1" customWidth="1"/>
    <col min="13026" max="13032" width="14.28515625" style="11" customWidth="1"/>
    <col min="13033" max="13033" width="15.42578125" style="11" bestFit="1" customWidth="1"/>
    <col min="13034" max="13268" width="8.85546875" style="11"/>
    <col min="13269" max="13269" width="23.7109375" style="11" customWidth="1"/>
    <col min="13270" max="13270" width="31.7109375" style="11" customWidth="1"/>
    <col min="13271" max="13273" width="8.85546875" style="11"/>
    <col min="13274" max="13274" width="10.42578125" style="11" bestFit="1" customWidth="1"/>
    <col min="13275" max="13275" width="8.85546875" style="11"/>
    <col min="13276" max="13276" width="15.42578125" style="11" bestFit="1" customWidth="1"/>
    <col min="13277" max="13280" width="14.28515625" style="11" bestFit="1" customWidth="1"/>
    <col min="13281" max="13281" width="14.5703125" style="11" bestFit="1" customWidth="1"/>
    <col min="13282" max="13288" width="14.28515625" style="11" customWidth="1"/>
    <col min="13289" max="13289" width="15.42578125" style="11" bestFit="1" customWidth="1"/>
    <col min="13290" max="13524" width="8.85546875" style="11"/>
    <col min="13525" max="13525" width="23.7109375" style="11" customWidth="1"/>
    <col min="13526" max="13526" width="31.7109375" style="11" customWidth="1"/>
    <col min="13527" max="13529" width="8.85546875" style="11"/>
    <col min="13530" max="13530" width="10.42578125" style="11" bestFit="1" customWidth="1"/>
    <col min="13531" max="13531" width="8.85546875" style="11"/>
    <col min="13532" max="13532" width="15.42578125" style="11" bestFit="1" customWidth="1"/>
    <col min="13533" max="13536" width="14.28515625" style="11" bestFit="1" customWidth="1"/>
    <col min="13537" max="13537" width="14.5703125" style="11" bestFit="1" customWidth="1"/>
    <col min="13538" max="13544" width="14.28515625" style="11" customWidth="1"/>
    <col min="13545" max="13545" width="15.42578125" style="11" bestFit="1" customWidth="1"/>
    <col min="13546" max="13780" width="8.85546875" style="11"/>
    <col min="13781" max="13781" width="23.7109375" style="11" customWidth="1"/>
    <col min="13782" max="13782" width="31.7109375" style="11" customWidth="1"/>
    <col min="13783" max="13785" width="8.85546875" style="11"/>
    <col min="13786" max="13786" width="10.42578125" style="11" bestFit="1" customWidth="1"/>
    <col min="13787" max="13787" width="8.85546875" style="11"/>
    <col min="13788" max="13788" width="15.42578125" style="11" bestFit="1" customWidth="1"/>
    <col min="13789" max="13792" width="14.28515625" style="11" bestFit="1" customWidth="1"/>
    <col min="13793" max="13793" width="14.5703125" style="11" bestFit="1" customWidth="1"/>
    <col min="13794" max="13800" width="14.28515625" style="11" customWidth="1"/>
    <col min="13801" max="13801" width="15.42578125" style="11" bestFit="1" customWidth="1"/>
    <col min="13802" max="14036" width="8.85546875" style="11"/>
    <col min="14037" max="14037" width="23.7109375" style="11" customWidth="1"/>
    <col min="14038" max="14038" width="31.7109375" style="11" customWidth="1"/>
    <col min="14039" max="14041" width="8.85546875" style="11"/>
    <col min="14042" max="14042" width="10.42578125" style="11" bestFit="1" customWidth="1"/>
    <col min="14043" max="14043" width="8.85546875" style="11"/>
    <col min="14044" max="14044" width="15.42578125" style="11" bestFit="1" customWidth="1"/>
    <col min="14045" max="14048" width="14.28515625" style="11" bestFit="1" customWidth="1"/>
    <col min="14049" max="14049" width="14.5703125" style="11" bestFit="1" customWidth="1"/>
    <col min="14050" max="14056" width="14.28515625" style="11" customWidth="1"/>
    <col min="14057" max="14057" width="15.42578125" style="11" bestFit="1" customWidth="1"/>
    <col min="14058" max="14292" width="8.85546875" style="11"/>
    <col min="14293" max="14293" width="23.7109375" style="11" customWidth="1"/>
    <col min="14294" max="14294" width="31.7109375" style="11" customWidth="1"/>
    <col min="14295" max="14297" width="8.85546875" style="11"/>
    <col min="14298" max="14298" width="10.42578125" style="11" bestFit="1" customWidth="1"/>
    <col min="14299" max="14299" width="8.85546875" style="11"/>
    <col min="14300" max="14300" width="15.42578125" style="11" bestFit="1" customWidth="1"/>
    <col min="14301" max="14304" width="14.28515625" style="11" bestFit="1" customWidth="1"/>
    <col min="14305" max="14305" width="14.5703125" style="11" bestFit="1" customWidth="1"/>
    <col min="14306" max="14312" width="14.28515625" style="11" customWidth="1"/>
    <col min="14313" max="14313" width="15.42578125" style="11" bestFit="1" customWidth="1"/>
    <col min="14314" max="14548" width="8.85546875" style="11"/>
    <col min="14549" max="14549" width="23.7109375" style="11" customWidth="1"/>
    <col min="14550" max="14550" width="31.7109375" style="11" customWidth="1"/>
    <col min="14551" max="14553" width="8.85546875" style="11"/>
    <col min="14554" max="14554" width="10.42578125" style="11" bestFit="1" customWidth="1"/>
    <col min="14555" max="14555" width="8.85546875" style="11"/>
    <col min="14556" max="14556" width="15.42578125" style="11" bestFit="1" customWidth="1"/>
    <col min="14557" max="14560" width="14.28515625" style="11" bestFit="1" customWidth="1"/>
    <col min="14561" max="14561" width="14.5703125" style="11" bestFit="1" customWidth="1"/>
    <col min="14562" max="14568" width="14.28515625" style="11" customWidth="1"/>
    <col min="14569" max="14569" width="15.42578125" style="11" bestFit="1" customWidth="1"/>
    <col min="14570" max="14804" width="8.85546875" style="11"/>
    <col min="14805" max="14805" width="23.7109375" style="11" customWidth="1"/>
    <col min="14806" max="14806" width="31.7109375" style="11" customWidth="1"/>
    <col min="14807" max="14809" width="8.85546875" style="11"/>
    <col min="14810" max="14810" width="10.42578125" style="11" bestFit="1" customWidth="1"/>
    <col min="14811" max="14811" width="8.85546875" style="11"/>
    <col min="14812" max="14812" width="15.42578125" style="11" bestFit="1" customWidth="1"/>
    <col min="14813" max="14816" width="14.28515625" style="11" bestFit="1" customWidth="1"/>
    <col min="14817" max="14817" width="14.5703125" style="11" bestFit="1" customWidth="1"/>
    <col min="14818" max="14824" width="14.28515625" style="11" customWidth="1"/>
    <col min="14825" max="14825" width="15.42578125" style="11" bestFit="1" customWidth="1"/>
    <col min="14826" max="15060" width="8.85546875" style="11"/>
    <col min="15061" max="15061" width="23.7109375" style="11" customWidth="1"/>
    <col min="15062" max="15062" width="31.7109375" style="11" customWidth="1"/>
    <col min="15063" max="15065" width="8.85546875" style="11"/>
    <col min="15066" max="15066" width="10.42578125" style="11" bestFit="1" customWidth="1"/>
    <col min="15067" max="15067" width="8.85546875" style="11"/>
    <col min="15068" max="15068" width="15.42578125" style="11" bestFit="1" customWidth="1"/>
    <col min="15069" max="15072" width="14.28515625" style="11" bestFit="1" customWidth="1"/>
    <col min="15073" max="15073" width="14.5703125" style="11" bestFit="1" customWidth="1"/>
    <col min="15074" max="15080" width="14.28515625" style="11" customWidth="1"/>
    <col min="15081" max="15081" width="15.42578125" style="11" bestFit="1" customWidth="1"/>
    <col min="15082" max="15316" width="8.85546875" style="11"/>
    <col min="15317" max="15317" width="23.7109375" style="11" customWidth="1"/>
    <col min="15318" max="15318" width="31.7109375" style="11" customWidth="1"/>
    <col min="15319" max="15321" width="8.85546875" style="11"/>
    <col min="15322" max="15322" width="10.42578125" style="11" bestFit="1" customWidth="1"/>
    <col min="15323" max="15323" width="8.85546875" style="11"/>
    <col min="15324" max="15324" width="15.42578125" style="11" bestFit="1" customWidth="1"/>
    <col min="15325" max="15328" width="14.28515625" style="11" bestFit="1" customWidth="1"/>
    <col min="15329" max="15329" width="14.5703125" style="11" bestFit="1" customWidth="1"/>
    <col min="15330" max="15336" width="14.28515625" style="11" customWidth="1"/>
    <col min="15337" max="15337" width="15.42578125" style="11" bestFit="1" customWidth="1"/>
    <col min="15338" max="15572" width="8.85546875" style="11"/>
    <col min="15573" max="15573" width="23.7109375" style="11" customWidth="1"/>
    <col min="15574" max="15574" width="31.7109375" style="11" customWidth="1"/>
    <col min="15575" max="15577" width="8.85546875" style="11"/>
    <col min="15578" max="15578" width="10.42578125" style="11" bestFit="1" customWidth="1"/>
    <col min="15579" max="15579" width="8.85546875" style="11"/>
    <col min="15580" max="15580" width="15.42578125" style="11" bestFit="1" customWidth="1"/>
    <col min="15581" max="15584" width="14.28515625" style="11" bestFit="1" customWidth="1"/>
    <col min="15585" max="15585" width="14.5703125" style="11" bestFit="1" customWidth="1"/>
    <col min="15586" max="15592" width="14.28515625" style="11" customWidth="1"/>
    <col min="15593" max="15593" width="15.42578125" style="11" bestFit="1" customWidth="1"/>
    <col min="15594" max="15828" width="8.85546875" style="11"/>
    <col min="15829" max="15829" width="23.7109375" style="11" customWidth="1"/>
    <col min="15830" max="15830" width="31.7109375" style="11" customWidth="1"/>
    <col min="15831" max="15833" width="8.85546875" style="11"/>
    <col min="15834" max="15834" width="10.42578125" style="11" bestFit="1" customWidth="1"/>
    <col min="15835" max="15835" width="8.85546875" style="11"/>
    <col min="15836" max="15836" width="15.42578125" style="11" bestFit="1" customWidth="1"/>
    <col min="15837" max="15840" width="14.28515625" style="11" bestFit="1" customWidth="1"/>
    <col min="15841" max="15841" width="14.5703125" style="11" bestFit="1" customWidth="1"/>
    <col min="15842" max="15848" width="14.28515625" style="11" customWidth="1"/>
    <col min="15849" max="15849" width="15.42578125" style="11" bestFit="1" customWidth="1"/>
    <col min="15850" max="16084" width="8.85546875" style="11"/>
    <col min="16085" max="16085" width="23.7109375" style="11" customWidth="1"/>
    <col min="16086" max="16086" width="31.7109375" style="11" customWidth="1"/>
    <col min="16087" max="16089" width="8.85546875" style="11"/>
    <col min="16090" max="16090" width="10.42578125" style="11" bestFit="1" customWidth="1"/>
    <col min="16091" max="16091" width="8.85546875" style="11"/>
    <col min="16092" max="16092" width="15.42578125" style="11" bestFit="1" customWidth="1"/>
    <col min="16093" max="16096" width="14.28515625" style="11" bestFit="1" customWidth="1"/>
    <col min="16097" max="16097" width="14.5703125" style="11" bestFit="1" customWidth="1"/>
    <col min="16098" max="16104" width="14.28515625" style="11" customWidth="1"/>
    <col min="16105" max="16105" width="15.42578125" style="11" bestFit="1" customWidth="1"/>
    <col min="16106" max="16360" width="8.85546875" style="11"/>
    <col min="16361" max="16384" width="8.85546875" style="11" customWidth="1"/>
  </cols>
  <sheetData>
    <row r="1" spans="2:13" ht="31.5" thickBot="1" x14ac:dyDescent="0.3"/>
    <row r="2" spans="2:13" s="64" customFormat="1" ht="36" thickBot="1" x14ac:dyDescent="0.3">
      <c r="B2" s="166" t="s">
        <v>92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8"/>
    </row>
    <row r="3" spans="2:13" s="65" customFormat="1" ht="36" customHeight="1" thickBot="1" x14ac:dyDescent="0.3">
      <c r="B3" s="173" t="s">
        <v>0</v>
      </c>
      <c r="C3" s="173"/>
      <c r="D3" s="171" t="s">
        <v>68</v>
      </c>
      <c r="E3" s="171"/>
      <c r="F3" s="171"/>
      <c r="G3" s="171"/>
      <c r="H3" s="171"/>
      <c r="I3" s="171"/>
      <c r="J3" s="171"/>
      <c r="K3" s="171"/>
      <c r="L3" s="171"/>
      <c r="M3" s="171"/>
    </row>
    <row r="4" spans="2:13" s="65" customFormat="1" ht="36" customHeight="1" thickBot="1" x14ac:dyDescent="0.3">
      <c r="B4" s="173" t="s">
        <v>67</v>
      </c>
      <c r="C4" s="173"/>
      <c r="D4" s="171" t="s">
        <v>118</v>
      </c>
      <c r="E4" s="171"/>
      <c r="F4" s="171"/>
      <c r="G4" s="171"/>
      <c r="H4" s="171"/>
      <c r="I4" s="171"/>
      <c r="J4" s="171"/>
      <c r="K4" s="171"/>
      <c r="L4" s="171"/>
      <c r="M4" s="171"/>
    </row>
    <row r="5" spans="2:13" s="65" customFormat="1" ht="36" customHeight="1" thickBot="1" x14ac:dyDescent="0.3">
      <c r="B5" s="173" t="s">
        <v>1</v>
      </c>
      <c r="C5" s="173"/>
      <c r="D5" s="172" t="s">
        <v>2</v>
      </c>
      <c r="E5" s="172"/>
      <c r="F5" s="172"/>
      <c r="G5" s="172"/>
      <c r="H5" s="172"/>
      <c r="I5" s="172"/>
      <c r="J5" s="172"/>
      <c r="K5" s="172"/>
      <c r="L5" s="172"/>
      <c r="M5" s="172"/>
    </row>
    <row r="6" spans="2:13" s="65" customFormat="1" ht="36" customHeight="1" thickBot="1" x14ac:dyDescent="0.3">
      <c r="B6" s="173" t="s">
        <v>69</v>
      </c>
      <c r="C6" s="173"/>
      <c r="D6" s="172" t="s">
        <v>95</v>
      </c>
      <c r="E6" s="172"/>
      <c r="F6" s="172"/>
      <c r="G6" s="172"/>
      <c r="H6" s="172"/>
      <c r="I6" s="172"/>
      <c r="J6" s="172"/>
      <c r="K6" s="172"/>
      <c r="L6" s="172"/>
      <c r="M6" s="172"/>
    </row>
    <row r="7" spans="2:13" s="65" customFormat="1" ht="36" customHeight="1" thickBot="1" x14ac:dyDescent="0.3">
      <c r="B7" s="160" t="s">
        <v>117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2"/>
    </row>
    <row r="8" spans="2:13" s="65" customFormat="1" ht="36" customHeight="1" thickBot="1" x14ac:dyDescent="0.3">
      <c r="B8" s="136"/>
      <c r="C8" s="137"/>
      <c r="D8" s="138"/>
      <c r="E8" s="163"/>
      <c r="F8" s="164"/>
      <c r="G8" s="164"/>
      <c r="H8" s="164"/>
      <c r="I8" s="164"/>
      <c r="J8" s="165"/>
      <c r="K8" s="139"/>
      <c r="L8" s="139"/>
      <c r="M8" s="140"/>
    </row>
    <row r="9" spans="2:13" s="38" customFormat="1" ht="70.900000000000006" customHeight="1" x14ac:dyDescent="0.25">
      <c r="B9" s="180" t="s">
        <v>121</v>
      </c>
      <c r="C9" s="182" t="s">
        <v>3</v>
      </c>
      <c r="D9" s="182" t="s">
        <v>4</v>
      </c>
      <c r="E9" s="174" t="s">
        <v>5</v>
      </c>
      <c r="F9" s="174" t="s">
        <v>6</v>
      </c>
      <c r="G9" s="174" t="s">
        <v>7</v>
      </c>
      <c r="H9" s="174" t="s">
        <v>8</v>
      </c>
      <c r="I9" s="176" t="s">
        <v>9</v>
      </c>
      <c r="J9" s="178" t="s">
        <v>10</v>
      </c>
      <c r="K9" s="103" t="s">
        <v>103</v>
      </c>
      <c r="L9" s="103" t="s">
        <v>105</v>
      </c>
      <c r="M9" s="169" t="s">
        <v>91</v>
      </c>
    </row>
    <row r="10" spans="2:13" s="38" customFormat="1" ht="44.45" customHeight="1" thickBot="1" x14ac:dyDescent="0.3">
      <c r="B10" s="181"/>
      <c r="C10" s="183"/>
      <c r="D10" s="183"/>
      <c r="E10" s="175"/>
      <c r="F10" s="175"/>
      <c r="G10" s="175"/>
      <c r="H10" s="175"/>
      <c r="I10" s="177"/>
      <c r="J10" s="179"/>
      <c r="K10" s="104" t="s">
        <v>122</v>
      </c>
      <c r="L10" s="104"/>
      <c r="M10" s="170"/>
    </row>
    <row r="11" spans="2:13" s="24" customFormat="1" ht="166.9" customHeight="1" x14ac:dyDescent="0.25">
      <c r="B11" s="39" t="s">
        <v>125</v>
      </c>
      <c r="C11" s="41" t="s">
        <v>93</v>
      </c>
      <c r="D11" s="8" t="s">
        <v>73</v>
      </c>
      <c r="E11" s="20" t="s">
        <v>93</v>
      </c>
      <c r="F11" s="66">
        <v>10</v>
      </c>
      <c r="G11" s="66">
        <v>30</v>
      </c>
      <c r="H11" s="66">
        <v>1000</v>
      </c>
      <c r="I11" s="66">
        <v>1</v>
      </c>
      <c r="J11" s="106">
        <f>F11*G11*H11*I11</f>
        <v>300000</v>
      </c>
      <c r="K11" s="67">
        <v>1</v>
      </c>
      <c r="L11" s="67">
        <f>J11*K11</f>
        <v>300000</v>
      </c>
      <c r="M11" s="184" t="s">
        <v>107</v>
      </c>
    </row>
    <row r="12" spans="2:13" s="24" customFormat="1" ht="60.75" customHeight="1" x14ac:dyDescent="0.25">
      <c r="B12" s="6"/>
      <c r="C12" s="8" t="s">
        <v>93</v>
      </c>
      <c r="D12" s="8" t="s">
        <v>70</v>
      </c>
      <c r="E12" s="8" t="s">
        <v>93</v>
      </c>
      <c r="F12" s="66">
        <v>10</v>
      </c>
      <c r="G12" s="66">
        <v>30</v>
      </c>
      <c r="H12" s="66">
        <v>1000</v>
      </c>
      <c r="I12" s="66">
        <v>1</v>
      </c>
      <c r="J12" s="106">
        <f t="shared" ref="J12:J13" si="0">F12*G12*H12*I12</f>
        <v>300000</v>
      </c>
      <c r="K12" s="67">
        <v>1</v>
      </c>
      <c r="L12" s="67">
        <f t="shared" ref="L12:L55" si="1">J12*K12</f>
        <v>300000</v>
      </c>
      <c r="M12" s="185"/>
    </row>
    <row r="13" spans="2:13" s="24" customFormat="1" ht="38.450000000000003" customHeight="1" x14ac:dyDescent="0.25">
      <c r="B13" s="4"/>
      <c r="C13" s="5" t="s">
        <v>74</v>
      </c>
      <c r="D13" s="27" t="s">
        <v>71</v>
      </c>
      <c r="E13" s="27" t="s">
        <v>74</v>
      </c>
      <c r="F13" s="66">
        <v>10</v>
      </c>
      <c r="G13" s="66">
        <v>30</v>
      </c>
      <c r="H13" s="66">
        <v>750</v>
      </c>
      <c r="I13" s="66">
        <v>1</v>
      </c>
      <c r="J13" s="106">
        <f t="shared" si="0"/>
        <v>225000</v>
      </c>
      <c r="K13" s="67">
        <v>1</v>
      </c>
      <c r="L13" s="67">
        <f t="shared" si="1"/>
        <v>225000</v>
      </c>
      <c r="M13" s="185"/>
    </row>
    <row r="14" spans="2:13" s="24" customFormat="1" ht="38.450000000000003" customHeight="1" x14ac:dyDescent="0.25">
      <c r="B14" s="4"/>
      <c r="C14" s="5" t="s">
        <v>72</v>
      </c>
      <c r="D14" s="27" t="s">
        <v>72</v>
      </c>
      <c r="E14" s="27" t="s">
        <v>11</v>
      </c>
      <c r="F14" s="66">
        <v>10</v>
      </c>
      <c r="G14" s="66">
        <v>30</v>
      </c>
      <c r="H14" s="66">
        <v>300</v>
      </c>
      <c r="I14" s="66">
        <v>1</v>
      </c>
      <c r="J14" s="106">
        <f>F14*G14*H14*I14</f>
        <v>90000</v>
      </c>
      <c r="K14" s="67">
        <v>1</v>
      </c>
      <c r="L14" s="67">
        <f t="shared" si="1"/>
        <v>90000</v>
      </c>
      <c r="M14" s="186"/>
    </row>
    <row r="15" spans="2:13" s="24" customFormat="1" ht="38.450000000000003" customHeight="1" x14ac:dyDescent="0.25">
      <c r="B15" s="6"/>
      <c r="C15" s="7" t="s">
        <v>20</v>
      </c>
      <c r="D15" s="7"/>
      <c r="E15" s="7"/>
      <c r="F15" s="71"/>
      <c r="G15" s="71"/>
      <c r="H15" s="68"/>
      <c r="I15" s="68"/>
      <c r="J15" s="72">
        <f>SUM(J11:J14)</f>
        <v>915000</v>
      </c>
      <c r="K15" s="67">
        <v>1</v>
      </c>
      <c r="L15" s="67">
        <f t="shared" si="1"/>
        <v>915000</v>
      </c>
      <c r="M15" s="70">
        <f>L15/102</f>
        <v>8970.5882352941171</v>
      </c>
    </row>
    <row r="16" spans="2:13" s="24" customFormat="1" ht="38.450000000000003" customHeight="1" x14ac:dyDescent="0.25">
      <c r="B16" s="62"/>
      <c r="C16" s="63"/>
      <c r="D16" s="63"/>
      <c r="E16" s="63"/>
      <c r="F16" s="73"/>
      <c r="G16" s="73"/>
      <c r="H16" s="74"/>
      <c r="I16" s="74"/>
      <c r="J16" s="75"/>
      <c r="K16" s="119" t="s">
        <v>115</v>
      </c>
      <c r="L16" s="153">
        <f>L15/102</f>
        <v>8970.5882352941171</v>
      </c>
      <c r="M16" s="120">
        <f>M15/900</f>
        <v>9.9673202614379086</v>
      </c>
    </row>
    <row r="17" spans="2:13" ht="135" customHeight="1" x14ac:dyDescent="0.25">
      <c r="B17" s="56" t="s">
        <v>119</v>
      </c>
      <c r="C17" s="11" t="s">
        <v>75</v>
      </c>
      <c r="D17" s="8" t="s">
        <v>124</v>
      </c>
      <c r="E17" s="8" t="s">
        <v>14</v>
      </c>
      <c r="F17" s="66">
        <v>200</v>
      </c>
      <c r="G17" s="66">
        <v>1</v>
      </c>
      <c r="H17" s="66">
        <v>30000</v>
      </c>
      <c r="I17" s="66">
        <v>1</v>
      </c>
      <c r="J17" s="107">
        <f t="shared" ref="J17:J31" si="2">F17*G17*H17*I17</f>
        <v>6000000</v>
      </c>
      <c r="K17" s="72">
        <v>1</v>
      </c>
      <c r="L17" s="67">
        <f t="shared" si="1"/>
        <v>6000000</v>
      </c>
      <c r="M17" s="187" t="s">
        <v>108</v>
      </c>
    </row>
    <row r="18" spans="2:13" ht="60.6" customHeight="1" x14ac:dyDescent="0.25">
      <c r="B18" s="9"/>
      <c r="C18" s="8" t="s">
        <v>75</v>
      </c>
      <c r="D18" s="8" t="s">
        <v>123</v>
      </c>
      <c r="E18" s="17" t="s">
        <v>14</v>
      </c>
      <c r="F18" s="66">
        <v>200</v>
      </c>
      <c r="G18" s="66">
        <v>1</v>
      </c>
      <c r="H18" s="66">
        <v>5000</v>
      </c>
      <c r="I18" s="66">
        <v>1</v>
      </c>
      <c r="J18" s="90">
        <f>F18*G18*H18*I18</f>
        <v>1000000</v>
      </c>
      <c r="K18" s="72">
        <v>1</v>
      </c>
      <c r="L18" s="67">
        <f t="shared" si="1"/>
        <v>1000000</v>
      </c>
      <c r="M18" s="188"/>
    </row>
    <row r="19" spans="2:13" ht="45.75" customHeight="1" x14ac:dyDescent="0.25">
      <c r="B19" s="9"/>
      <c r="C19" s="7" t="s">
        <v>12</v>
      </c>
      <c r="D19" s="8"/>
      <c r="E19" s="17"/>
      <c r="F19" s="66"/>
      <c r="G19" s="66"/>
      <c r="H19" s="66"/>
      <c r="I19" s="66"/>
      <c r="J19" s="69">
        <f>SUM(J17:J18)</f>
        <v>7000000</v>
      </c>
      <c r="K19" s="72">
        <v>1</v>
      </c>
      <c r="L19" s="67">
        <f t="shared" si="1"/>
        <v>7000000</v>
      </c>
      <c r="M19" s="70">
        <f>L19/102</f>
        <v>68627.450980392154</v>
      </c>
    </row>
    <row r="20" spans="2:13" ht="36.6" customHeight="1" x14ac:dyDescent="0.25">
      <c r="B20" s="60"/>
      <c r="C20" s="61"/>
      <c r="D20" s="51"/>
      <c r="E20" s="52"/>
      <c r="F20" s="77"/>
      <c r="G20" s="77"/>
      <c r="H20" s="77"/>
      <c r="I20" s="77"/>
      <c r="J20" s="78"/>
      <c r="K20" s="121" t="s">
        <v>115</v>
      </c>
      <c r="L20" s="154">
        <f>L19/102</f>
        <v>68627.450980392154</v>
      </c>
      <c r="M20" s="120">
        <f>M19/200</f>
        <v>343.13725490196077</v>
      </c>
    </row>
    <row r="21" spans="2:13" s="24" customFormat="1" ht="144.75" customHeight="1" x14ac:dyDescent="0.25">
      <c r="B21" s="42" t="s">
        <v>126</v>
      </c>
      <c r="C21" s="8" t="s">
        <v>76</v>
      </c>
      <c r="D21" s="8" t="s">
        <v>15</v>
      </c>
      <c r="E21" s="17" t="s">
        <v>14</v>
      </c>
      <c r="F21" s="66">
        <v>40</v>
      </c>
      <c r="G21" s="66">
        <v>8</v>
      </c>
      <c r="H21" s="66">
        <v>500</v>
      </c>
      <c r="I21" s="66">
        <v>5</v>
      </c>
      <c r="J21" s="90">
        <f t="shared" si="2"/>
        <v>800000</v>
      </c>
      <c r="K21" s="69">
        <v>1</v>
      </c>
      <c r="L21" s="67">
        <f t="shared" si="1"/>
        <v>800000</v>
      </c>
      <c r="M21" s="187" t="s">
        <v>116</v>
      </c>
    </row>
    <row r="22" spans="2:13" ht="38.450000000000003" customHeight="1" x14ac:dyDescent="0.25">
      <c r="B22" s="6"/>
      <c r="C22" s="8" t="s">
        <v>76</v>
      </c>
      <c r="D22" s="8" t="s">
        <v>16</v>
      </c>
      <c r="E22" s="17" t="s">
        <v>14</v>
      </c>
      <c r="F22" s="66">
        <v>40</v>
      </c>
      <c r="G22" s="66">
        <v>8</v>
      </c>
      <c r="H22" s="66">
        <v>500</v>
      </c>
      <c r="I22" s="66">
        <v>5</v>
      </c>
      <c r="J22" s="90">
        <f t="shared" si="2"/>
        <v>800000</v>
      </c>
      <c r="K22" s="69">
        <v>1</v>
      </c>
      <c r="L22" s="67">
        <f t="shared" si="1"/>
        <v>800000</v>
      </c>
      <c r="M22" s="189"/>
    </row>
    <row r="23" spans="2:13" ht="38.450000000000003" customHeight="1" x14ac:dyDescent="0.25">
      <c r="B23" s="6"/>
      <c r="C23" s="8" t="s">
        <v>77</v>
      </c>
      <c r="D23" s="8" t="s">
        <v>100</v>
      </c>
      <c r="E23" s="17" t="s">
        <v>99</v>
      </c>
      <c r="F23" s="66">
        <v>2</v>
      </c>
      <c r="G23" s="66">
        <v>8</v>
      </c>
      <c r="H23" s="66">
        <v>3500</v>
      </c>
      <c r="I23" s="66">
        <v>5</v>
      </c>
      <c r="J23" s="90">
        <f>F23*G23*H23*I23</f>
        <v>280000</v>
      </c>
      <c r="K23" s="69">
        <v>1</v>
      </c>
      <c r="L23" s="67">
        <f t="shared" si="1"/>
        <v>280000</v>
      </c>
      <c r="M23" s="189"/>
    </row>
    <row r="24" spans="2:13" ht="38.450000000000003" customHeight="1" x14ac:dyDescent="0.25">
      <c r="B24" s="6"/>
      <c r="C24" s="8" t="s">
        <v>77</v>
      </c>
      <c r="D24" s="8" t="s">
        <v>15</v>
      </c>
      <c r="E24" s="17" t="s">
        <v>14</v>
      </c>
      <c r="F24" s="66">
        <v>3</v>
      </c>
      <c r="G24" s="66">
        <v>8</v>
      </c>
      <c r="H24" s="66">
        <v>1000</v>
      </c>
      <c r="I24" s="66">
        <v>5</v>
      </c>
      <c r="J24" s="90">
        <f t="shared" si="2"/>
        <v>120000</v>
      </c>
      <c r="K24" s="69">
        <v>1</v>
      </c>
      <c r="L24" s="67">
        <f t="shared" si="1"/>
        <v>120000</v>
      </c>
      <c r="M24" s="189"/>
    </row>
    <row r="25" spans="2:13" ht="38.450000000000003" customHeight="1" x14ac:dyDescent="0.25">
      <c r="B25" s="6"/>
      <c r="C25" s="8" t="s">
        <v>77</v>
      </c>
      <c r="D25" s="8" t="s">
        <v>16</v>
      </c>
      <c r="E25" s="17" t="s">
        <v>14</v>
      </c>
      <c r="F25" s="66">
        <v>3</v>
      </c>
      <c r="G25" s="66">
        <v>8</v>
      </c>
      <c r="H25" s="66">
        <v>500</v>
      </c>
      <c r="I25" s="66">
        <v>5</v>
      </c>
      <c r="J25" s="90">
        <f t="shared" si="2"/>
        <v>60000</v>
      </c>
      <c r="K25" s="69">
        <v>1</v>
      </c>
      <c r="L25" s="67">
        <f t="shared" si="1"/>
        <v>60000</v>
      </c>
      <c r="M25" s="189"/>
    </row>
    <row r="26" spans="2:13" ht="38.450000000000003" customHeight="1" x14ac:dyDescent="0.25">
      <c r="B26" s="6"/>
      <c r="C26" s="8" t="s">
        <v>28</v>
      </c>
      <c r="D26" s="8" t="s">
        <v>78</v>
      </c>
      <c r="E26" s="17" t="s">
        <v>13</v>
      </c>
      <c r="F26" s="66">
        <v>44</v>
      </c>
      <c r="G26" s="66">
        <v>8</v>
      </c>
      <c r="H26" s="66">
        <v>350</v>
      </c>
      <c r="I26" s="66">
        <v>5</v>
      </c>
      <c r="J26" s="90">
        <f t="shared" si="2"/>
        <v>616000</v>
      </c>
      <c r="K26" s="69">
        <v>1</v>
      </c>
      <c r="L26" s="67">
        <f t="shared" si="1"/>
        <v>616000</v>
      </c>
      <c r="M26" s="189"/>
    </row>
    <row r="27" spans="2:13" ht="38.450000000000003" customHeight="1" x14ac:dyDescent="0.25">
      <c r="B27" s="6"/>
      <c r="C27" s="8" t="s">
        <v>17</v>
      </c>
      <c r="D27" s="8" t="s">
        <v>18</v>
      </c>
      <c r="E27" s="17" t="s">
        <v>17</v>
      </c>
      <c r="F27" s="66">
        <v>2</v>
      </c>
      <c r="G27" s="66">
        <v>8</v>
      </c>
      <c r="H27" s="66">
        <v>1000</v>
      </c>
      <c r="I27" s="66">
        <v>5</v>
      </c>
      <c r="J27" s="90">
        <f t="shared" si="2"/>
        <v>80000</v>
      </c>
      <c r="K27" s="69">
        <v>1</v>
      </c>
      <c r="L27" s="67">
        <f t="shared" si="1"/>
        <v>80000</v>
      </c>
      <c r="M27" s="189"/>
    </row>
    <row r="28" spans="2:13" s="24" customFormat="1" ht="38.450000000000003" customHeight="1" x14ac:dyDescent="0.25">
      <c r="B28" s="6"/>
      <c r="C28" s="8" t="s">
        <v>17</v>
      </c>
      <c r="D28" s="8" t="s">
        <v>19</v>
      </c>
      <c r="E28" s="17" t="s">
        <v>17</v>
      </c>
      <c r="F28" s="66">
        <v>2</v>
      </c>
      <c r="G28" s="66">
        <v>8</v>
      </c>
      <c r="H28" s="66">
        <v>500</v>
      </c>
      <c r="I28" s="66">
        <v>5</v>
      </c>
      <c r="J28" s="90">
        <f t="shared" si="2"/>
        <v>40000</v>
      </c>
      <c r="K28" s="69">
        <v>1</v>
      </c>
      <c r="L28" s="67">
        <f t="shared" si="1"/>
        <v>40000</v>
      </c>
      <c r="M28" s="189"/>
    </row>
    <row r="29" spans="2:13" s="24" customFormat="1" ht="38.450000000000003" customHeight="1" x14ac:dyDescent="0.25">
      <c r="B29" s="12"/>
      <c r="C29" s="13" t="s">
        <v>79</v>
      </c>
      <c r="D29" s="13" t="s">
        <v>66</v>
      </c>
      <c r="E29" s="28" t="s">
        <v>81</v>
      </c>
      <c r="F29" s="66">
        <v>1</v>
      </c>
      <c r="G29" s="66">
        <v>8</v>
      </c>
      <c r="H29" s="66">
        <v>4500</v>
      </c>
      <c r="I29" s="79">
        <v>5</v>
      </c>
      <c r="J29" s="108">
        <f t="shared" si="2"/>
        <v>180000</v>
      </c>
      <c r="K29" s="69">
        <v>1</v>
      </c>
      <c r="L29" s="67">
        <f t="shared" si="1"/>
        <v>180000</v>
      </c>
      <c r="M29" s="189"/>
    </row>
    <row r="30" spans="2:13" s="24" customFormat="1" ht="38.25" customHeight="1" x14ac:dyDescent="0.25">
      <c r="B30" s="12"/>
      <c r="C30" s="13" t="s">
        <v>79</v>
      </c>
      <c r="D30" s="13" t="s">
        <v>80</v>
      </c>
      <c r="E30" s="28" t="s">
        <v>81</v>
      </c>
      <c r="F30" s="66">
        <v>1</v>
      </c>
      <c r="G30" s="66">
        <v>8</v>
      </c>
      <c r="H30" s="66">
        <v>4500</v>
      </c>
      <c r="I30" s="79">
        <v>5</v>
      </c>
      <c r="J30" s="108">
        <f t="shared" si="2"/>
        <v>180000</v>
      </c>
      <c r="K30" s="69">
        <v>1</v>
      </c>
      <c r="L30" s="67">
        <f t="shared" si="1"/>
        <v>180000</v>
      </c>
      <c r="M30" s="189"/>
    </row>
    <row r="31" spans="2:13" s="24" customFormat="1" ht="38.25" customHeight="1" x14ac:dyDescent="0.25">
      <c r="B31" s="12"/>
      <c r="C31" s="13" t="s">
        <v>72</v>
      </c>
      <c r="D31" s="13" t="s">
        <v>72</v>
      </c>
      <c r="E31" s="28" t="s">
        <v>11</v>
      </c>
      <c r="F31" s="66">
        <v>1</v>
      </c>
      <c r="G31" s="66">
        <v>8</v>
      </c>
      <c r="H31" s="66">
        <v>1000</v>
      </c>
      <c r="I31" s="79">
        <v>5</v>
      </c>
      <c r="J31" s="108">
        <f t="shared" si="2"/>
        <v>40000</v>
      </c>
      <c r="K31" s="69">
        <v>1</v>
      </c>
      <c r="L31" s="67">
        <f t="shared" si="1"/>
        <v>40000</v>
      </c>
      <c r="M31" s="188"/>
    </row>
    <row r="32" spans="2:13" s="24" customFormat="1" ht="38.450000000000003" customHeight="1" thickBot="1" x14ac:dyDescent="0.3">
      <c r="B32" s="1"/>
      <c r="C32" s="2" t="s">
        <v>12</v>
      </c>
      <c r="D32" s="2"/>
      <c r="E32" s="22"/>
      <c r="F32" s="81"/>
      <c r="G32" s="81"/>
      <c r="H32" s="81"/>
      <c r="I32" s="81"/>
      <c r="J32" s="82">
        <f>SUM(J21:J31)</f>
        <v>3196000</v>
      </c>
      <c r="K32" s="69">
        <v>1</v>
      </c>
      <c r="L32" s="67">
        <f t="shared" si="1"/>
        <v>3196000</v>
      </c>
      <c r="M32" s="70">
        <f>L32/102</f>
        <v>31333.333333333332</v>
      </c>
    </row>
    <row r="33" spans="2:13" s="24" customFormat="1" ht="37.15" customHeight="1" x14ac:dyDescent="0.25">
      <c r="B33" s="57"/>
      <c r="C33" s="58"/>
      <c r="D33" s="58"/>
      <c r="E33" s="59"/>
      <c r="F33" s="83"/>
      <c r="G33" s="83"/>
      <c r="H33" s="83"/>
      <c r="I33" s="83"/>
      <c r="J33" s="84"/>
      <c r="K33" s="122" t="s">
        <v>115</v>
      </c>
      <c r="L33" s="155">
        <f>L32/102</f>
        <v>31333.333333333332</v>
      </c>
      <c r="M33" s="120">
        <f>M32/200</f>
        <v>156.66666666666666</v>
      </c>
    </row>
    <row r="34" spans="2:13" s="24" customFormat="1" ht="128.25" customHeight="1" x14ac:dyDescent="0.25">
      <c r="B34" s="40" t="s">
        <v>127</v>
      </c>
      <c r="C34" s="8" t="s">
        <v>76</v>
      </c>
      <c r="D34" s="8" t="s">
        <v>15</v>
      </c>
      <c r="E34" s="17" t="s">
        <v>14</v>
      </c>
      <c r="F34" s="66">
        <v>40</v>
      </c>
      <c r="G34" s="66">
        <v>2</v>
      </c>
      <c r="H34" s="66">
        <v>500</v>
      </c>
      <c r="I34" s="66">
        <v>5</v>
      </c>
      <c r="J34" s="90">
        <f>F34*G34*H34*I34</f>
        <v>200000</v>
      </c>
      <c r="K34" s="69">
        <v>1</v>
      </c>
      <c r="L34" s="67">
        <f t="shared" si="1"/>
        <v>200000</v>
      </c>
      <c r="M34" s="187" t="s">
        <v>109</v>
      </c>
    </row>
    <row r="35" spans="2:13" ht="38.450000000000003" customHeight="1" x14ac:dyDescent="0.25">
      <c r="B35" s="6"/>
      <c r="C35" s="8" t="s">
        <v>76</v>
      </c>
      <c r="D35" s="8" t="s">
        <v>16</v>
      </c>
      <c r="E35" s="17" t="s">
        <v>14</v>
      </c>
      <c r="F35" s="66">
        <v>40</v>
      </c>
      <c r="G35" s="66">
        <v>2</v>
      </c>
      <c r="H35" s="66">
        <v>500</v>
      </c>
      <c r="I35" s="66">
        <v>5</v>
      </c>
      <c r="J35" s="90">
        <f t="shared" ref="J35:J44" si="3">F35*G35*H35*I35</f>
        <v>200000</v>
      </c>
      <c r="K35" s="69">
        <v>1</v>
      </c>
      <c r="L35" s="67">
        <f t="shared" si="1"/>
        <v>200000</v>
      </c>
      <c r="M35" s="185"/>
    </row>
    <row r="36" spans="2:13" ht="38.450000000000003" customHeight="1" x14ac:dyDescent="0.25">
      <c r="B36" s="6"/>
      <c r="C36" s="8" t="s">
        <v>77</v>
      </c>
      <c r="D36" s="8" t="s">
        <v>100</v>
      </c>
      <c r="E36" s="17" t="s">
        <v>101</v>
      </c>
      <c r="F36" s="66">
        <v>2</v>
      </c>
      <c r="G36" s="66">
        <v>2</v>
      </c>
      <c r="H36" s="66">
        <v>3500</v>
      </c>
      <c r="I36" s="66">
        <v>5</v>
      </c>
      <c r="J36" s="90">
        <f t="shared" si="3"/>
        <v>70000</v>
      </c>
      <c r="K36" s="69">
        <v>1</v>
      </c>
      <c r="L36" s="67">
        <f t="shared" si="1"/>
        <v>70000</v>
      </c>
      <c r="M36" s="185"/>
    </row>
    <row r="37" spans="2:13" ht="38.450000000000003" customHeight="1" x14ac:dyDescent="0.25">
      <c r="B37" s="6"/>
      <c r="C37" s="8" t="s">
        <v>77</v>
      </c>
      <c r="D37" s="8" t="s">
        <v>15</v>
      </c>
      <c r="E37" s="17" t="s">
        <v>14</v>
      </c>
      <c r="F37" s="66">
        <v>2</v>
      </c>
      <c r="G37" s="66">
        <v>2</v>
      </c>
      <c r="H37" s="66">
        <v>1000</v>
      </c>
      <c r="I37" s="66">
        <v>5</v>
      </c>
      <c r="J37" s="90">
        <f t="shared" si="3"/>
        <v>20000</v>
      </c>
      <c r="K37" s="69">
        <v>1</v>
      </c>
      <c r="L37" s="67">
        <f t="shared" si="1"/>
        <v>20000</v>
      </c>
      <c r="M37" s="185"/>
    </row>
    <row r="38" spans="2:13" ht="38.450000000000003" customHeight="1" x14ac:dyDescent="0.25">
      <c r="B38" s="6"/>
      <c r="C38" s="8" t="s">
        <v>77</v>
      </c>
      <c r="D38" s="8" t="s">
        <v>16</v>
      </c>
      <c r="E38" s="17" t="s">
        <v>14</v>
      </c>
      <c r="F38" s="66">
        <v>2</v>
      </c>
      <c r="G38" s="66">
        <v>2</v>
      </c>
      <c r="H38" s="66">
        <v>500</v>
      </c>
      <c r="I38" s="66">
        <v>5</v>
      </c>
      <c r="J38" s="90">
        <f t="shared" si="3"/>
        <v>10000</v>
      </c>
      <c r="K38" s="69">
        <v>1</v>
      </c>
      <c r="L38" s="67">
        <f t="shared" si="1"/>
        <v>10000</v>
      </c>
      <c r="M38" s="185"/>
    </row>
    <row r="39" spans="2:13" ht="38.450000000000003" customHeight="1" x14ac:dyDescent="0.25">
      <c r="B39" s="6"/>
      <c r="C39" s="8" t="s">
        <v>28</v>
      </c>
      <c r="D39" s="8" t="s">
        <v>78</v>
      </c>
      <c r="E39" s="17" t="s">
        <v>14</v>
      </c>
      <c r="F39" s="66">
        <v>1</v>
      </c>
      <c r="G39" s="66">
        <v>1</v>
      </c>
      <c r="H39" s="66">
        <v>4500</v>
      </c>
      <c r="I39" s="66">
        <v>1</v>
      </c>
      <c r="J39" s="90">
        <f t="shared" si="3"/>
        <v>4500</v>
      </c>
      <c r="K39" s="69">
        <v>1</v>
      </c>
      <c r="L39" s="67">
        <f t="shared" si="1"/>
        <v>4500</v>
      </c>
      <c r="M39" s="185"/>
    </row>
    <row r="40" spans="2:13" ht="38.450000000000003" customHeight="1" x14ac:dyDescent="0.25">
      <c r="B40" s="6"/>
      <c r="C40" s="8" t="s">
        <v>17</v>
      </c>
      <c r="D40" s="8" t="s">
        <v>18</v>
      </c>
      <c r="E40" s="17" t="s">
        <v>17</v>
      </c>
      <c r="F40" s="66">
        <v>2</v>
      </c>
      <c r="G40" s="66">
        <v>2</v>
      </c>
      <c r="H40" s="66">
        <v>1000</v>
      </c>
      <c r="I40" s="66">
        <v>5</v>
      </c>
      <c r="J40" s="90">
        <f t="shared" si="3"/>
        <v>20000</v>
      </c>
      <c r="K40" s="69">
        <v>1</v>
      </c>
      <c r="L40" s="67">
        <f t="shared" si="1"/>
        <v>20000</v>
      </c>
      <c r="M40" s="185"/>
    </row>
    <row r="41" spans="2:13" s="24" customFormat="1" ht="38.450000000000003" customHeight="1" x14ac:dyDescent="0.25">
      <c r="B41" s="6"/>
      <c r="C41" s="8" t="s">
        <v>17</v>
      </c>
      <c r="D41" s="8" t="s">
        <v>19</v>
      </c>
      <c r="E41" s="17" t="s">
        <v>17</v>
      </c>
      <c r="F41" s="66">
        <v>2</v>
      </c>
      <c r="G41" s="66">
        <v>2</v>
      </c>
      <c r="H41" s="66">
        <v>500</v>
      </c>
      <c r="I41" s="66">
        <v>5</v>
      </c>
      <c r="J41" s="90">
        <f t="shared" si="3"/>
        <v>10000</v>
      </c>
      <c r="K41" s="69">
        <v>1</v>
      </c>
      <c r="L41" s="67">
        <f t="shared" si="1"/>
        <v>10000</v>
      </c>
      <c r="M41" s="185"/>
    </row>
    <row r="42" spans="2:13" s="24" customFormat="1" ht="38.450000000000003" customHeight="1" x14ac:dyDescent="0.25">
      <c r="B42" s="12"/>
      <c r="C42" s="13" t="s">
        <v>79</v>
      </c>
      <c r="D42" s="13" t="s">
        <v>66</v>
      </c>
      <c r="E42" s="28" t="s">
        <v>81</v>
      </c>
      <c r="F42" s="66">
        <v>1</v>
      </c>
      <c r="G42" s="66">
        <v>2</v>
      </c>
      <c r="H42" s="66">
        <v>4500</v>
      </c>
      <c r="I42" s="66">
        <v>5</v>
      </c>
      <c r="J42" s="108">
        <f t="shared" si="3"/>
        <v>45000</v>
      </c>
      <c r="K42" s="69">
        <v>1</v>
      </c>
      <c r="L42" s="67">
        <f t="shared" si="1"/>
        <v>45000</v>
      </c>
      <c r="M42" s="185"/>
    </row>
    <row r="43" spans="2:13" s="24" customFormat="1" ht="38.25" customHeight="1" x14ac:dyDescent="0.25">
      <c r="B43" s="12"/>
      <c r="C43" s="13" t="s">
        <v>79</v>
      </c>
      <c r="D43" s="13" t="s">
        <v>80</v>
      </c>
      <c r="E43" s="28" t="s">
        <v>81</v>
      </c>
      <c r="F43" s="66">
        <v>1</v>
      </c>
      <c r="G43" s="66">
        <v>2</v>
      </c>
      <c r="H43" s="66">
        <v>4500</v>
      </c>
      <c r="I43" s="66">
        <v>5</v>
      </c>
      <c r="J43" s="108">
        <f>F43*G43*H43*I43</f>
        <v>45000</v>
      </c>
      <c r="K43" s="69">
        <v>1</v>
      </c>
      <c r="L43" s="67">
        <f t="shared" si="1"/>
        <v>45000</v>
      </c>
      <c r="M43" s="185"/>
    </row>
    <row r="44" spans="2:13" s="24" customFormat="1" ht="38.25" customHeight="1" x14ac:dyDescent="0.25">
      <c r="B44" s="12"/>
      <c r="C44" s="13" t="s">
        <v>72</v>
      </c>
      <c r="D44" s="13" t="s">
        <v>72</v>
      </c>
      <c r="E44" s="28" t="s">
        <v>11</v>
      </c>
      <c r="F44" s="66">
        <v>1</v>
      </c>
      <c r="G44" s="66">
        <v>1</v>
      </c>
      <c r="H44" s="66">
        <v>1000</v>
      </c>
      <c r="I44" s="66">
        <v>1</v>
      </c>
      <c r="J44" s="108">
        <f t="shared" si="3"/>
        <v>1000</v>
      </c>
      <c r="K44" s="69">
        <v>1</v>
      </c>
      <c r="L44" s="67">
        <f t="shared" si="1"/>
        <v>1000</v>
      </c>
      <c r="M44" s="186"/>
    </row>
    <row r="45" spans="2:13" s="24" customFormat="1" ht="38.450000000000003" customHeight="1" thickBot="1" x14ac:dyDescent="0.3">
      <c r="B45" s="1"/>
      <c r="C45" s="2" t="s">
        <v>12</v>
      </c>
      <c r="D45" s="2"/>
      <c r="E45" s="22"/>
      <c r="F45" s="81"/>
      <c r="G45" s="81"/>
      <c r="H45" s="81"/>
      <c r="I45" s="81"/>
      <c r="J45" s="82">
        <f>SUM(J34:J44)</f>
        <v>625500</v>
      </c>
      <c r="K45" s="69">
        <v>1</v>
      </c>
      <c r="L45" s="67">
        <f t="shared" si="1"/>
        <v>625500</v>
      </c>
      <c r="M45" s="70">
        <f>L45/102</f>
        <v>6132.3529411764703</v>
      </c>
    </row>
    <row r="46" spans="2:13" s="24" customFormat="1" ht="38.450000000000003" customHeight="1" x14ac:dyDescent="0.25">
      <c r="B46" s="53"/>
      <c r="C46" s="54"/>
      <c r="D46" s="54"/>
      <c r="E46" s="55"/>
      <c r="F46" s="85"/>
      <c r="G46" s="85"/>
      <c r="H46" s="85"/>
      <c r="I46" s="85"/>
      <c r="J46" s="86"/>
      <c r="K46" s="123" t="s">
        <v>115</v>
      </c>
      <c r="L46" s="156">
        <f>L45/102</f>
        <v>6132.3529411764703</v>
      </c>
      <c r="M46" s="120">
        <f>M45/200</f>
        <v>30.661764705882351</v>
      </c>
    </row>
    <row r="47" spans="2:13" s="24" customFormat="1" ht="161.44999999999999" customHeight="1" x14ac:dyDescent="0.25">
      <c r="B47" s="56" t="s">
        <v>120</v>
      </c>
      <c r="C47" s="23" t="s">
        <v>72</v>
      </c>
      <c r="D47" s="8" t="s">
        <v>11</v>
      </c>
      <c r="E47" s="17" t="s">
        <v>14</v>
      </c>
      <c r="F47" s="66">
        <v>2</v>
      </c>
      <c r="G47" s="66">
        <v>1</v>
      </c>
      <c r="H47" s="66">
        <v>500</v>
      </c>
      <c r="I47" s="66">
        <v>5</v>
      </c>
      <c r="J47" s="108">
        <f>F47*G47*H47*I47</f>
        <v>5000</v>
      </c>
      <c r="K47" s="80">
        <v>1</v>
      </c>
      <c r="L47" s="67">
        <f t="shared" si="1"/>
        <v>5000</v>
      </c>
      <c r="M47" s="187" t="s">
        <v>113</v>
      </c>
    </row>
    <row r="48" spans="2:13" s="24" customFormat="1" ht="38.450000000000003" customHeight="1" x14ac:dyDescent="0.25">
      <c r="B48" s="6"/>
      <c r="C48" s="8" t="s">
        <v>72</v>
      </c>
      <c r="D48" s="8" t="s">
        <v>83</v>
      </c>
      <c r="E48" s="17" t="s">
        <v>14</v>
      </c>
      <c r="F48" s="66">
        <v>2</v>
      </c>
      <c r="G48" s="66">
        <v>1</v>
      </c>
      <c r="H48" s="66">
        <v>1000</v>
      </c>
      <c r="I48" s="66">
        <v>5</v>
      </c>
      <c r="J48" s="108">
        <f t="shared" ref="J48:J49" si="4">F48*G48*H48*I48</f>
        <v>10000</v>
      </c>
      <c r="K48" s="80">
        <v>1</v>
      </c>
      <c r="L48" s="67">
        <f t="shared" si="1"/>
        <v>10000</v>
      </c>
      <c r="M48" s="189"/>
    </row>
    <row r="49" spans="2:13" s="24" customFormat="1" ht="38.450000000000003" customHeight="1" x14ac:dyDescent="0.25">
      <c r="B49" s="6"/>
      <c r="C49" s="8" t="s">
        <v>72</v>
      </c>
      <c r="D49" s="8" t="s">
        <v>84</v>
      </c>
      <c r="E49" s="17" t="s">
        <v>14</v>
      </c>
      <c r="F49" s="66">
        <v>2</v>
      </c>
      <c r="G49" s="66">
        <v>1</v>
      </c>
      <c r="H49" s="66">
        <v>1000</v>
      </c>
      <c r="I49" s="66">
        <v>5</v>
      </c>
      <c r="J49" s="108">
        <f t="shared" si="4"/>
        <v>10000</v>
      </c>
      <c r="K49" s="80">
        <v>1</v>
      </c>
      <c r="L49" s="67">
        <f t="shared" si="1"/>
        <v>10000</v>
      </c>
      <c r="M49" s="188"/>
    </row>
    <row r="50" spans="2:13" s="24" customFormat="1" ht="38.25" customHeight="1" thickBot="1" x14ac:dyDescent="0.3">
      <c r="B50" s="1"/>
      <c r="C50" s="2" t="s">
        <v>20</v>
      </c>
      <c r="D50" s="3"/>
      <c r="E50" s="29"/>
      <c r="F50" s="66"/>
      <c r="G50" s="66"/>
      <c r="H50" s="66"/>
      <c r="I50" s="87"/>
      <c r="J50" s="80">
        <f>SUM(J47:J49)</f>
        <v>25000</v>
      </c>
      <c r="K50" s="80">
        <v>1</v>
      </c>
      <c r="L50" s="67">
        <f t="shared" si="1"/>
        <v>25000</v>
      </c>
      <c r="M50" s="70">
        <f>L50/102</f>
        <v>245.09803921568627</v>
      </c>
    </row>
    <row r="51" spans="2:13" s="24" customFormat="1" ht="38.25" customHeight="1" x14ac:dyDescent="0.25">
      <c r="B51" s="49"/>
      <c r="C51" s="44"/>
      <c r="D51" s="44"/>
      <c r="E51" s="99"/>
      <c r="F51" s="88"/>
      <c r="G51" s="88"/>
      <c r="H51" s="88"/>
      <c r="I51" s="88"/>
      <c r="J51" s="89"/>
      <c r="K51" s="124" t="s">
        <v>115</v>
      </c>
      <c r="L51" s="157">
        <f>L50/102</f>
        <v>245.09803921568627</v>
      </c>
      <c r="M51" s="120">
        <f>M50/5</f>
        <v>49.019607843137251</v>
      </c>
    </row>
    <row r="52" spans="2:13" s="24" customFormat="1" ht="109.9" customHeight="1" x14ac:dyDescent="0.25">
      <c r="B52" s="16" t="s">
        <v>128</v>
      </c>
      <c r="C52" s="17" t="s">
        <v>85</v>
      </c>
      <c r="D52" s="17" t="s">
        <v>86</v>
      </c>
      <c r="E52" s="102" t="s">
        <v>14</v>
      </c>
      <c r="F52" s="66">
        <v>9</v>
      </c>
      <c r="G52" s="66">
        <v>1</v>
      </c>
      <c r="H52" s="66">
        <v>50000</v>
      </c>
      <c r="I52" s="66">
        <v>5</v>
      </c>
      <c r="J52" s="90">
        <f t="shared" ref="J52:J54" si="5">F52*G52*H52*I52</f>
        <v>2250000</v>
      </c>
      <c r="K52" s="90">
        <v>1</v>
      </c>
      <c r="L52" s="67">
        <f t="shared" si="1"/>
        <v>2250000</v>
      </c>
      <c r="M52" s="187" t="s">
        <v>114</v>
      </c>
    </row>
    <row r="53" spans="2:13" s="24" customFormat="1" ht="38.25" customHeight="1" x14ac:dyDescent="0.25">
      <c r="B53" s="15"/>
      <c r="C53" s="17" t="s">
        <v>72</v>
      </c>
      <c r="D53" s="17" t="s">
        <v>82</v>
      </c>
      <c r="E53" s="102" t="s">
        <v>14</v>
      </c>
      <c r="F53" s="66">
        <v>9</v>
      </c>
      <c r="G53" s="66">
        <v>1</v>
      </c>
      <c r="H53" s="66">
        <v>1000</v>
      </c>
      <c r="I53" s="66">
        <v>5</v>
      </c>
      <c r="J53" s="90">
        <f t="shared" si="5"/>
        <v>45000</v>
      </c>
      <c r="K53" s="90">
        <v>1</v>
      </c>
      <c r="L53" s="67">
        <f t="shared" si="1"/>
        <v>45000</v>
      </c>
      <c r="M53" s="185"/>
    </row>
    <row r="54" spans="2:13" s="24" customFormat="1" ht="38.25" customHeight="1" x14ac:dyDescent="0.25">
      <c r="B54" s="15"/>
      <c r="C54" s="17" t="s">
        <v>72</v>
      </c>
      <c r="D54" s="17" t="s">
        <v>87</v>
      </c>
      <c r="E54" s="102" t="s">
        <v>14</v>
      </c>
      <c r="F54" s="66">
        <v>9</v>
      </c>
      <c r="G54" s="66">
        <v>1</v>
      </c>
      <c r="H54" s="66">
        <v>1000</v>
      </c>
      <c r="I54" s="66">
        <v>5</v>
      </c>
      <c r="J54" s="90">
        <f t="shared" si="5"/>
        <v>45000</v>
      </c>
      <c r="K54" s="90">
        <v>1</v>
      </c>
      <c r="L54" s="67">
        <f t="shared" si="1"/>
        <v>45000</v>
      </c>
      <c r="M54" s="186"/>
    </row>
    <row r="55" spans="2:13" s="24" customFormat="1" ht="38.25" customHeight="1" x14ac:dyDescent="0.25">
      <c r="B55" s="15"/>
      <c r="C55" s="18" t="s">
        <v>20</v>
      </c>
      <c r="D55" s="18"/>
      <c r="E55" s="100"/>
      <c r="F55" s="91"/>
      <c r="G55" s="91"/>
      <c r="H55" s="91"/>
      <c r="I55" s="91"/>
      <c r="J55" s="69">
        <f>SUM(J51:J54)</f>
        <v>2340000</v>
      </c>
      <c r="K55" s="90">
        <v>1</v>
      </c>
      <c r="L55" s="67">
        <f t="shared" si="1"/>
        <v>2340000</v>
      </c>
      <c r="M55" s="70">
        <f>L55/102</f>
        <v>22941.176470588234</v>
      </c>
    </row>
    <row r="56" spans="2:13" s="24" customFormat="1" ht="38.25" customHeight="1" x14ac:dyDescent="0.25">
      <c r="B56" s="49"/>
      <c r="C56" s="50"/>
      <c r="D56" s="50"/>
      <c r="E56" s="101"/>
      <c r="F56" s="92"/>
      <c r="G56" s="92"/>
      <c r="H56" s="92"/>
      <c r="I56" s="92"/>
      <c r="J56" s="86"/>
      <c r="K56" s="123" t="s">
        <v>115</v>
      </c>
      <c r="L56" s="156">
        <f>L55/102</f>
        <v>22941.176470588234</v>
      </c>
      <c r="M56" s="120">
        <f>M55/45</f>
        <v>509.8039215686274</v>
      </c>
    </row>
    <row r="57" spans="2:13" s="24" customFormat="1" ht="38.450000000000003" customHeight="1" x14ac:dyDescent="0.25">
      <c r="B57" s="40" t="s">
        <v>21</v>
      </c>
      <c r="C57" s="8" t="s">
        <v>106</v>
      </c>
      <c r="D57" s="20" t="s">
        <v>22</v>
      </c>
      <c r="E57" s="21" t="s">
        <v>98</v>
      </c>
      <c r="F57" s="66">
        <v>1</v>
      </c>
      <c r="G57" s="66">
        <v>1</v>
      </c>
      <c r="H57" s="66">
        <v>25000</v>
      </c>
      <c r="I57" s="66">
        <v>12</v>
      </c>
      <c r="J57" s="107">
        <f>F57*G57*H57*I57</f>
        <v>300000</v>
      </c>
      <c r="K57" s="72">
        <v>1</v>
      </c>
      <c r="L57" s="67">
        <f t="shared" ref="L57:L62" si="6">J57*K57</f>
        <v>300000</v>
      </c>
      <c r="M57" s="187" t="s">
        <v>110</v>
      </c>
    </row>
    <row r="58" spans="2:13" s="24" customFormat="1" ht="38.450000000000003" customHeight="1" x14ac:dyDescent="0.25">
      <c r="B58" s="9"/>
      <c r="C58" s="8"/>
      <c r="D58" s="20" t="s">
        <v>23</v>
      </c>
      <c r="E58" s="21" t="s">
        <v>98</v>
      </c>
      <c r="F58" s="66">
        <v>1</v>
      </c>
      <c r="G58" s="66">
        <v>1</v>
      </c>
      <c r="H58" s="66">
        <v>35000</v>
      </c>
      <c r="I58" s="66">
        <v>12</v>
      </c>
      <c r="J58" s="107">
        <f>F58*G58*H58*I58</f>
        <v>420000</v>
      </c>
      <c r="K58" s="72">
        <v>1</v>
      </c>
      <c r="L58" s="67">
        <f t="shared" si="6"/>
        <v>420000</v>
      </c>
      <c r="M58" s="189"/>
    </row>
    <row r="59" spans="2:13" s="24" customFormat="1" ht="38.450000000000003" customHeight="1" x14ac:dyDescent="0.25">
      <c r="B59" s="9"/>
      <c r="C59" s="8"/>
      <c r="D59" s="20" t="s">
        <v>89</v>
      </c>
      <c r="E59" s="21" t="s">
        <v>98</v>
      </c>
      <c r="F59" s="66">
        <v>1</v>
      </c>
      <c r="G59" s="66">
        <v>1</v>
      </c>
      <c r="H59" s="66">
        <v>35000</v>
      </c>
      <c r="I59" s="66">
        <v>12</v>
      </c>
      <c r="J59" s="107">
        <f>F59*G59*H59*I59</f>
        <v>420000</v>
      </c>
      <c r="K59" s="72">
        <v>1</v>
      </c>
      <c r="L59" s="67">
        <f t="shared" si="6"/>
        <v>420000</v>
      </c>
      <c r="M59" s="189"/>
    </row>
    <row r="60" spans="2:13" s="24" customFormat="1" ht="38.450000000000003" customHeight="1" x14ac:dyDescent="0.25">
      <c r="B60" s="9"/>
      <c r="C60" s="8"/>
      <c r="D60" s="20" t="s">
        <v>88</v>
      </c>
      <c r="E60" s="21" t="s">
        <v>98</v>
      </c>
      <c r="F60" s="66">
        <v>1</v>
      </c>
      <c r="G60" s="66">
        <v>1</v>
      </c>
      <c r="H60" s="66">
        <v>30000</v>
      </c>
      <c r="I60" s="66">
        <v>12</v>
      </c>
      <c r="J60" s="107">
        <f>F60*G60*H60*I60</f>
        <v>360000</v>
      </c>
      <c r="K60" s="72">
        <v>1</v>
      </c>
      <c r="L60" s="67">
        <f t="shared" si="6"/>
        <v>360000</v>
      </c>
      <c r="M60" s="189"/>
    </row>
    <row r="61" spans="2:13" s="24" customFormat="1" ht="38.450000000000003" customHeight="1" x14ac:dyDescent="0.25">
      <c r="B61" s="9"/>
      <c r="C61" s="8"/>
      <c r="D61" s="20" t="s">
        <v>102</v>
      </c>
      <c r="E61" s="21" t="s">
        <v>98</v>
      </c>
      <c r="F61" s="66">
        <v>1</v>
      </c>
      <c r="G61" s="66">
        <v>1</v>
      </c>
      <c r="H61" s="66">
        <v>35000</v>
      </c>
      <c r="I61" s="66">
        <v>12</v>
      </c>
      <c r="J61" s="107">
        <f>F61*G61*H61*I61</f>
        <v>420000</v>
      </c>
      <c r="K61" s="72">
        <v>1</v>
      </c>
      <c r="L61" s="67">
        <f t="shared" si="6"/>
        <v>420000</v>
      </c>
      <c r="M61" s="188"/>
    </row>
    <row r="62" spans="2:13" s="24" customFormat="1" ht="38.450000000000003" customHeight="1" x14ac:dyDescent="0.25">
      <c r="B62" s="12"/>
      <c r="C62" s="14" t="s">
        <v>20</v>
      </c>
      <c r="D62" s="30"/>
      <c r="E62" s="31"/>
      <c r="F62" s="93"/>
      <c r="G62" s="93"/>
      <c r="H62" s="94"/>
      <c r="I62" s="93"/>
      <c r="J62" s="95">
        <f>SUM(J57:J61)</f>
        <v>1920000</v>
      </c>
      <c r="K62" s="72">
        <v>1</v>
      </c>
      <c r="L62" s="67">
        <f t="shared" si="6"/>
        <v>1920000</v>
      </c>
      <c r="M62" s="70">
        <f>L62/102</f>
        <v>18823.529411764706</v>
      </c>
    </row>
    <row r="63" spans="2:13" s="24" customFormat="1" ht="38.450000000000003" customHeight="1" x14ac:dyDescent="0.25">
      <c r="B63" s="46"/>
      <c r="C63" s="47"/>
      <c r="D63" s="48"/>
      <c r="E63" s="45"/>
      <c r="F63" s="77"/>
      <c r="G63" s="77"/>
      <c r="H63" s="96"/>
      <c r="I63" s="77"/>
      <c r="J63" s="97"/>
      <c r="K63" s="125" t="s">
        <v>115</v>
      </c>
      <c r="L63" s="158">
        <f>L62/102</f>
        <v>18823.529411764706</v>
      </c>
      <c r="M63" s="120">
        <f>M62/60</f>
        <v>313.72549019607845</v>
      </c>
    </row>
    <row r="64" spans="2:13" s="24" customFormat="1" ht="38.450000000000003" customHeight="1" x14ac:dyDescent="0.25">
      <c r="B64" s="6" t="s">
        <v>94</v>
      </c>
      <c r="C64" s="8" t="s">
        <v>24</v>
      </c>
      <c r="D64" s="20" t="s">
        <v>25</v>
      </c>
      <c r="E64" s="21" t="s">
        <v>96</v>
      </c>
      <c r="F64" s="66">
        <v>1</v>
      </c>
      <c r="G64" s="66">
        <v>1</v>
      </c>
      <c r="H64" s="66">
        <v>35000</v>
      </c>
      <c r="I64" s="66">
        <v>12</v>
      </c>
      <c r="J64" s="107">
        <f t="shared" ref="J64:J84" si="7">F64*G64*H64*I64</f>
        <v>420000</v>
      </c>
      <c r="K64" s="72">
        <v>1</v>
      </c>
      <c r="L64" s="67">
        <f t="shared" ref="L64:L85" si="8">J64*K64</f>
        <v>420000</v>
      </c>
      <c r="M64" s="187" t="s">
        <v>111</v>
      </c>
    </row>
    <row r="65" spans="2:231" s="24" customFormat="1" ht="38.450000000000003" customHeight="1" x14ac:dyDescent="0.25">
      <c r="B65" s="9"/>
      <c r="C65" s="8" t="s">
        <v>26</v>
      </c>
      <c r="D65" s="20" t="s">
        <v>27</v>
      </c>
      <c r="E65" s="21" t="s">
        <v>96</v>
      </c>
      <c r="F65" s="66">
        <v>1</v>
      </c>
      <c r="G65" s="66">
        <v>1</v>
      </c>
      <c r="H65" s="66">
        <v>1300</v>
      </c>
      <c r="I65" s="66">
        <v>12</v>
      </c>
      <c r="J65" s="107">
        <f t="shared" si="7"/>
        <v>15600</v>
      </c>
      <c r="K65" s="72">
        <v>1</v>
      </c>
      <c r="L65" s="67">
        <f t="shared" si="8"/>
        <v>15600</v>
      </c>
      <c r="M65" s="189"/>
    </row>
    <row r="66" spans="2:231" s="24" customFormat="1" ht="38.450000000000003" customHeight="1" x14ac:dyDescent="0.25">
      <c r="B66" s="9"/>
      <c r="C66" s="17" t="s">
        <v>28</v>
      </c>
      <c r="D66" s="20" t="s">
        <v>29</v>
      </c>
      <c r="E66" s="21" t="s">
        <v>30</v>
      </c>
      <c r="F66" s="66">
        <v>15</v>
      </c>
      <c r="G66" s="66">
        <v>1</v>
      </c>
      <c r="H66" s="66">
        <v>20</v>
      </c>
      <c r="I66" s="66">
        <v>12</v>
      </c>
      <c r="J66" s="107">
        <f t="shared" si="7"/>
        <v>3600</v>
      </c>
      <c r="K66" s="72">
        <v>1</v>
      </c>
      <c r="L66" s="67">
        <f t="shared" si="8"/>
        <v>3600</v>
      </c>
      <c r="M66" s="189"/>
    </row>
    <row r="67" spans="2:231" ht="38.450000000000003" customHeight="1" x14ac:dyDescent="0.25">
      <c r="B67" s="9"/>
      <c r="C67" s="17" t="s">
        <v>28</v>
      </c>
      <c r="D67" s="20" t="s">
        <v>31</v>
      </c>
      <c r="E67" s="21" t="s">
        <v>32</v>
      </c>
      <c r="F67" s="66">
        <v>1</v>
      </c>
      <c r="G67" s="66">
        <v>1</v>
      </c>
      <c r="H67" s="66">
        <v>150</v>
      </c>
      <c r="I67" s="66">
        <v>12</v>
      </c>
      <c r="J67" s="107">
        <f t="shared" si="7"/>
        <v>1800</v>
      </c>
      <c r="K67" s="72">
        <v>1</v>
      </c>
      <c r="L67" s="67">
        <f t="shared" si="8"/>
        <v>1800</v>
      </c>
      <c r="M67" s="189"/>
    </row>
    <row r="68" spans="2:231" ht="38.450000000000003" customHeight="1" x14ac:dyDescent="0.25">
      <c r="B68" s="9"/>
      <c r="C68" s="17" t="s">
        <v>28</v>
      </c>
      <c r="D68" s="20" t="s">
        <v>33</v>
      </c>
      <c r="E68" s="21" t="s">
        <v>34</v>
      </c>
      <c r="F68" s="66">
        <v>5</v>
      </c>
      <c r="G68" s="66">
        <v>1</v>
      </c>
      <c r="H68" s="66">
        <v>550</v>
      </c>
      <c r="I68" s="66">
        <v>12</v>
      </c>
      <c r="J68" s="107">
        <f t="shared" si="7"/>
        <v>33000</v>
      </c>
      <c r="K68" s="72">
        <v>1</v>
      </c>
      <c r="L68" s="67">
        <f t="shared" si="8"/>
        <v>33000</v>
      </c>
      <c r="M68" s="189"/>
    </row>
    <row r="69" spans="2:231" ht="38.450000000000003" customHeight="1" x14ac:dyDescent="0.25">
      <c r="B69" s="9"/>
      <c r="C69" s="17" t="s">
        <v>28</v>
      </c>
      <c r="D69" s="20" t="s">
        <v>35</v>
      </c>
      <c r="E69" s="21" t="s">
        <v>34</v>
      </c>
      <c r="F69" s="66">
        <v>1</v>
      </c>
      <c r="G69" s="66">
        <v>1</v>
      </c>
      <c r="H69" s="66">
        <v>4500</v>
      </c>
      <c r="I69" s="66">
        <v>2</v>
      </c>
      <c r="J69" s="107">
        <f t="shared" si="7"/>
        <v>9000</v>
      </c>
      <c r="K69" s="72">
        <v>1</v>
      </c>
      <c r="L69" s="67">
        <f t="shared" si="8"/>
        <v>9000</v>
      </c>
      <c r="M69" s="189"/>
    </row>
    <row r="70" spans="2:231" ht="38.450000000000003" customHeight="1" x14ac:dyDescent="0.25">
      <c r="B70" s="9"/>
      <c r="C70" s="17" t="s">
        <v>28</v>
      </c>
      <c r="D70" s="20" t="s">
        <v>36</v>
      </c>
      <c r="E70" s="21" t="s">
        <v>37</v>
      </c>
      <c r="F70" s="66">
        <v>3</v>
      </c>
      <c r="G70" s="66">
        <v>1</v>
      </c>
      <c r="H70" s="66">
        <v>6000</v>
      </c>
      <c r="I70" s="66">
        <v>4</v>
      </c>
      <c r="J70" s="107">
        <f t="shared" si="7"/>
        <v>72000</v>
      </c>
      <c r="K70" s="72">
        <v>1</v>
      </c>
      <c r="L70" s="67">
        <f t="shared" si="8"/>
        <v>72000</v>
      </c>
      <c r="M70" s="189"/>
    </row>
    <row r="71" spans="2:231" ht="38.450000000000003" customHeight="1" x14ac:dyDescent="0.25">
      <c r="B71" s="9"/>
      <c r="C71" s="17" t="s">
        <v>28</v>
      </c>
      <c r="D71" s="20" t="s">
        <v>38</v>
      </c>
      <c r="E71" s="21" t="s">
        <v>39</v>
      </c>
      <c r="F71" s="66">
        <v>2</v>
      </c>
      <c r="G71" s="66">
        <v>1</v>
      </c>
      <c r="H71" s="66">
        <v>200</v>
      </c>
      <c r="I71" s="66">
        <v>4</v>
      </c>
      <c r="J71" s="107">
        <f t="shared" si="7"/>
        <v>1600</v>
      </c>
      <c r="K71" s="72">
        <v>1</v>
      </c>
      <c r="L71" s="67">
        <f t="shared" si="8"/>
        <v>1600</v>
      </c>
      <c r="M71" s="189"/>
    </row>
    <row r="72" spans="2:231" ht="38.450000000000003" customHeight="1" x14ac:dyDescent="0.25">
      <c r="B72" s="9"/>
      <c r="C72" s="17" t="s">
        <v>28</v>
      </c>
      <c r="D72" s="20" t="s">
        <v>40</v>
      </c>
      <c r="E72" s="21" t="s">
        <v>34</v>
      </c>
      <c r="F72" s="66">
        <v>2</v>
      </c>
      <c r="G72" s="66">
        <v>1</v>
      </c>
      <c r="H72" s="66">
        <v>400</v>
      </c>
      <c r="I72" s="66">
        <v>4</v>
      </c>
      <c r="J72" s="107">
        <f t="shared" si="7"/>
        <v>3200</v>
      </c>
      <c r="K72" s="72">
        <v>1</v>
      </c>
      <c r="L72" s="67">
        <f t="shared" si="8"/>
        <v>3200</v>
      </c>
      <c r="M72" s="189"/>
    </row>
    <row r="73" spans="2:231" ht="38.450000000000003" customHeight="1" x14ac:dyDescent="0.25">
      <c r="B73" s="9"/>
      <c r="C73" s="17" t="s">
        <v>28</v>
      </c>
      <c r="D73" s="20" t="s">
        <v>41</v>
      </c>
      <c r="E73" s="21" t="s">
        <v>42</v>
      </c>
      <c r="F73" s="66">
        <v>4</v>
      </c>
      <c r="G73" s="66">
        <v>3</v>
      </c>
      <c r="H73" s="66">
        <v>350</v>
      </c>
      <c r="I73" s="66">
        <v>4</v>
      </c>
      <c r="J73" s="107">
        <f t="shared" si="7"/>
        <v>16800</v>
      </c>
      <c r="K73" s="72">
        <v>1</v>
      </c>
      <c r="L73" s="67">
        <f t="shared" si="8"/>
        <v>16800</v>
      </c>
      <c r="M73" s="189"/>
    </row>
    <row r="74" spans="2:231" ht="38.450000000000003" customHeight="1" x14ac:dyDescent="0.25">
      <c r="B74" s="9"/>
      <c r="C74" s="17" t="s">
        <v>28</v>
      </c>
      <c r="D74" s="20" t="s">
        <v>43</v>
      </c>
      <c r="E74" s="21" t="s">
        <v>44</v>
      </c>
      <c r="F74" s="66">
        <v>4</v>
      </c>
      <c r="G74" s="66">
        <v>3</v>
      </c>
      <c r="H74" s="66">
        <v>50</v>
      </c>
      <c r="I74" s="66">
        <v>4</v>
      </c>
      <c r="J74" s="107">
        <f t="shared" si="7"/>
        <v>2400</v>
      </c>
      <c r="K74" s="72">
        <v>1</v>
      </c>
      <c r="L74" s="67">
        <f t="shared" si="8"/>
        <v>2400</v>
      </c>
      <c r="M74" s="189"/>
    </row>
    <row r="75" spans="2:231" ht="38.450000000000003" customHeight="1" x14ac:dyDescent="0.25">
      <c r="B75" s="9"/>
      <c r="C75" s="17" t="s">
        <v>28</v>
      </c>
      <c r="D75" s="20" t="s">
        <v>45</v>
      </c>
      <c r="E75" s="21" t="s">
        <v>34</v>
      </c>
      <c r="F75" s="66">
        <v>3</v>
      </c>
      <c r="G75" s="66">
        <v>1</v>
      </c>
      <c r="H75" s="66">
        <v>200</v>
      </c>
      <c r="I75" s="66">
        <v>4</v>
      </c>
      <c r="J75" s="107">
        <f t="shared" si="7"/>
        <v>2400</v>
      </c>
      <c r="K75" s="72">
        <v>1</v>
      </c>
      <c r="L75" s="67">
        <f t="shared" si="8"/>
        <v>2400</v>
      </c>
      <c r="M75" s="189"/>
    </row>
    <row r="76" spans="2:231" ht="38.450000000000003" customHeight="1" x14ac:dyDescent="0.25">
      <c r="B76" s="9"/>
      <c r="C76" s="17" t="s">
        <v>28</v>
      </c>
      <c r="D76" s="20" t="s">
        <v>46</v>
      </c>
      <c r="E76" s="21" t="s">
        <v>47</v>
      </c>
      <c r="F76" s="66">
        <v>1</v>
      </c>
      <c r="G76" s="66">
        <v>1</v>
      </c>
      <c r="H76" s="66">
        <v>100</v>
      </c>
      <c r="I76" s="66">
        <v>12</v>
      </c>
      <c r="J76" s="107">
        <f t="shared" si="7"/>
        <v>1200</v>
      </c>
      <c r="K76" s="72">
        <v>1</v>
      </c>
      <c r="L76" s="67">
        <f t="shared" si="8"/>
        <v>1200</v>
      </c>
      <c r="M76" s="189"/>
    </row>
    <row r="77" spans="2:231" ht="38.450000000000003" customHeight="1" x14ac:dyDescent="0.25">
      <c r="B77" s="9"/>
      <c r="C77" s="17" t="s">
        <v>28</v>
      </c>
      <c r="D77" s="20" t="s">
        <v>48</v>
      </c>
      <c r="E77" s="21" t="s">
        <v>39</v>
      </c>
      <c r="F77" s="66">
        <v>1</v>
      </c>
      <c r="G77" s="66">
        <v>1</v>
      </c>
      <c r="H77" s="66">
        <v>250</v>
      </c>
      <c r="I77" s="66">
        <v>4</v>
      </c>
      <c r="J77" s="107">
        <f t="shared" si="7"/>
        <v>1000</v>
      </c>
      <c r="K77" s="72">
        <v>1</v>
      </c>
      <c r="L77" s="67">
        <f t="shared" si="8"/>
        <v>1000</v>
      </c>
      <c r="M77" s="189"/>
    </row>
    <row r="78" spans="2:231" ht="38.450000000000003" customHeight="1" x14ac:dyDescent="0.25">
      <c r="B78" s="6"/>
      <c r="C78" s="8" t="s">
        <v>49</v>
      </c>
      <c r="D78" s="20" t="s">
        <v>50</v>
      </c>
      <c r="E78" s="21" t="s">
        <v>96</v>
      </c>
      <c r="F78" s="66">
        <v>3</v>
      </c>
      <c r="G78" s="66">
        <v>1</v>
      </c>
      <c r="H78" s="66">
        <v>1000</v>
      </c>
      <c r="I78" s="66">
        <v>12</v>
      </c>
      <c r="J78" s="107">
        <f t="shared" si="7"/>
        <v>36000</v>
      </c>
      <c r="K78" s="72">
        <v>1</v>
      </c>
      <c r="L78" s="67">
        <f t="shared" si="8"/>
        <v>36000</v>
      </c>
      <c r="M78" s="189"/>
    </row>
    <row r="79" spans="2:231" ht="38.450000000000003" customHeight="1" x14ac:dyDescent="0.25">
      <c r="B79" s="6"/>
      <c r="C79" s="8" t="s">
        <v>49</v>
      </c>
      <c r="D79" s="20" t="s">
        <v>51</v>
      </c>
      <c r="E79" s="21" t="s">
        <v>96</v>
      </c>
      <c r="F79" s="66">
        <v>1</v>
      </c>
      <c r="G79" s="66">
        <v>1</v>
      </c>
      <c r="H79" s="66">
        <v>1000</v>
      </c>
      <c r="I79" s="66">
        <v>12</v>
      </c>
      <c r="J79" s="107">
        <f t="shared" si="7"/>
        <v>12000</v>
      </c>
      <c r="K79" s="72">
        <v>1</v>
      </c>
      <c r="L79" s="67">
        <f t="shared" si="8"/>
        <v>12000</v>
      </c>
      <c r="M79" s="189"/>
    </row>
    <row r="80" spans="2:231" s="24" customFormat="1" ht="38.450000000000003" customHeight="1" x14ac:dyDescent="0.25">
      <c r="B80" s="6"/>
      <c r="C80" s="8" t="s">
        <v>49</v>
      </c>
      <c r="D80" s="20" t="s">
        <v>52</v>
      </c>
      <c r="E80" s="21" t="s">
        <v>96</v>
      </c>
      <c r="F80" s="66">
        <v>1</v>
      </c>
      <c r="G80" s="66">
        <v>1</v>
      </c>
      <c r="H80" s="66">
        <v>7000</v>
      </c>
      <c r="I80" s="66">
        <v>12</v>
      </c>
      <c r="J80" s="107">
        <f t="shared" si="7"/>
        <v>84000</v>
      </c>
      <c r="K80" s="72">
        <v>1</v>
      </c>
      <c r="L80" s="67">
        <f t="shared" si="8"/>
        <v>84000</v>
      </c>
      <c r="M80" s="189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</row>
    <row r="81" spans="2:231" ht="38.450000000000003" customHeight="1" x14ac:dyDescent="0.25">
      <c r="B81" s="6"/>
      <c r="C81" s="8" t="s">
        <v>49</v>
      </c>
      <c r="D81" s="20" t="s">
        <v>53</v>
      </c>
      <c r="E81" s="21" t="s">
        <v>96</v>
      </c>
      <c r="F81" s="66">
        <v>1</v>
      </c>
      <c r="G81" s="66">
        <v>1</v>
      </c>
      <c r="H81" s="66">
        <v>8000</v>
      </c>
      <c r="I81" s="66">
        <v>12</v>
      </c>
      <c r="J81" s="107">
        <f t="shared" si="7"/>
        <v>96000</v>
      </c>
      <c r="K81" s="72">
        <v>1</v>
      </c>
      <c r="L81" s="67">
        <f t="shared" si="8"/>
        <v>96000</v>
      </c>
      <c r="M81" s="189"/>
    </row>
    <row r="82" spans="2:231" ht="38.450000000000003" customHeight="1" x14ac:dyDescent="0.25">
      <c r="B82" s="6"/>
      <c r="C82" s="8" t="s">
        <v>49</v>
      </c>
      <c r="D82" s="20" t="s">
        <v>54</v>
      </c>
      <c r="E82" s="21" t="s">
        <v>55</v>
      </c>
      <c r="F82" s="66">
        <v>1</v>
      </c>
      <c r="G82" s="66">
        <v>1</v>
      </c>
      <c r="H82" s="66">
        <v>8000</v>
      </c>
      <c r="I82" s="66">
        <v>4</v>
      </c>
      <c r="J82" s="107">
        <v>10000</v>
      </c>
      <c r="K82" s="72">
        <v>1</v>
      </c>
      <c r="L82" s="67">
        <f t="shared" si="8"/>
        <v>10000</v>
      </c>
      <c r="M82" s="189"/>
    </row>
    <row r="83" spans="2:231" s="24" customFormat="1" ht="38.450000000000003" customHeight="1" x14ac:dyDescent="0.25">
      <c r="B83" s="6"/>
      <c r="C83" s="8" t="s">
        <v>49</v>
      </c>
      <c r="D83" s="20" t="s">
        <v>56</v>
      </c>
      <c r="E83" s="21" t="s">
        <v>97</v>
      </c>
      <c r="F83" s="66">
        <v>1</v>
      </c>
      <c r="G83" s="66">
        <v>1</v>
      </c>
      <c r="H83" s="66">
        <v>3500</v>
      </c>
      <c r="I83" s="66">
        <v>1</v>
      </c>
      <c r="J83" s="107">
        <f t="shared" si="7"/>
        <v>3500</v>
      </c>
      <c r="K83" s="72">
        <v>1</v>
      </c>
      <c r="L83" s="67">
        <f t="shared" si="8"/>
        <v>3500</v>
      </c>
      <c r="M83" s="189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</row>
    <row r="84" spans="2:231" s="32" customFormat="1" ht="38.450000000000003" customHeight="1" x14ac:dyDescent="0.25">
      <c r="B84" s="6"/>
      <c r="C84" s="8" t="s">
        <v>49</v>
      </c>
      <c r="D84" s="20" t="s">
        <v>57</v>
      </c>
      <c r="E84" s="21" t="s">
        <v>96</v>
      </c>
      <c r="F84" s="66">
        <v>1</v>
      </c>
      <c r="G84" s="66">
        <v>1</v>
      </c>
      <c r="H84" s="66">
        <v>500</v>
      </c>
      <c r="I84" s="66">
        <v>12</v>
      </c>
      <c r="J84" s="107">
        <f t="shared" si="7"/>
        <v>6000</v>
      </c>
      <c r="K84" s="72">
        <v>1</v>
      </c>
      <c r="L84" s="67">
        <f t="shared" si="8"/>
        <v>6000</v>
      </c>
      <c r="M84" s="188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</row>
    <row r="85" spans="2:231" ht="38.450000000000003" customHeight="1" thickBot="1" x14ac:dyDescent="0.3">
      <c r="B85" s="142"/>
      <c r="C85" s="143" t="s">
        <v>58</v>
      </c>
      <c r="D85" s="144"/>
      <c r="E85" s="109"/>
      <c r="F85" s="79"/>
      <c r="G85" s="79"/>
      <c r="H85" s="79"/>
      <c r="I85" s="79"/>
      <c r="J85" s="95">
        <f>SUM(J64:J84)</f>
        <v>831100</v>
      </c>
      <c r="K85" s="95">
        <v>1</v>
      </c>
      <c r="L85" s="67">
        <f t="shared" si="8"/>
        <v>831100</v>
      </c>
      <c r="M85" s="105">
        <f>L85/102</f>
        <v>8148.0392156862745</v>
      </c>
    </row>
    <row r="86" spans="2:231" ht="38.450000000000003" customHeight="1" thickBot="1" x14ac:dyDescent="0.3">
      <c r="B86" s="145"/>
      <c r="C86" s="146"/>
      <c r="D86" s="147"/>
      <c r="E86" s="148"/>
      <c r="F86" s="149"/>
      <c r="G86" s="149"/>
      <c r="H86" s="149"/>
      <c r="I86" s="149"/>
      <c r="J86" s="150"/>
      <c r="K86" s="151" t="s">
        <v>115</v>
      </c>
      <c r="L86" s="159">
        <f>L85/102</f>
        <v>8148.0392156862745</v>
      </c>
      <c r="M86" s="152">
        <f>M85/300</f>
        <v>27.16013071895425</v>
      </c>
    </row>
    <row r="87" spans="2:231" ht="135" customHeight="1" x14ac:dyDescent="0.25">
      <c r="B87" s="33" t="s">
        <v>129</v>
      </c>
      <c r="C87" s="19" t="s">
        <v>59</v>
      </c>
      <c r="D87" s="34"/>
      <c r="E87" s="34"/>
      <c r="F87" s="98"/>
      <c r="G87" s="98"/>
      <c r="H87" s="98"/>
      <c r="I87" s="98"/>
      <c r="J87" s="76"/>
      <c r="K87" s="76"/>
      <c r="L87" s="76">
        <f>SUM(L17:L18)</f>
        <v>7000000</v>
      </c>
      <c r="M87" s="189" t="s">
        <v>112</v>
      </c>
    </row>
    <row r="88" spans="2:231" ht="75.599999999999994" customHeight="1" x14ac:dyDescent="0.25">
      <c r="B88" s="6"/>
      <c r="C88" s="8" t="s">
        <v>90</v>
      </c>
      <c r="D88" s="20" t="s">
        <v>104</v>
      </c>
      <c r="E88" s="21" t="s">
        <v>96</v>
      </c>
      <c r="F88" s="66">
        <v>2</v>
      </c>
      <c r="G88" s="66">
        <v>2</v>
      </c>
      <c r="H88" s="66">
        <v>2000</v>
      </c>
      <c r="I88" s="66">
        <v>12</v>
      </c>
      <c r="J88" s="72">
        <f>F88*G88*H88*I88</f>
        <v>96000</v>
      </c>
      <c r="K88" s="72">
        <v>1</v>
      </c>
      <c r="L88" s="67">
        <f t="shared" ref="L88:L95" si="9">J88*K88</f>
        <v>96000</v>
      </c>
      <c r="M88" s="189"/>
    </row>
    <row r="89" spans="2:231" ht="38.450000000000003" customHeight="1" x14ac:dyDescent="0.25">
      <c r="B89" s="6"/>
      <c r="C89" s="43"/>
      <c r="D89" s="20" t="s">
        <v>61</v>
      </c>
      <c r="E89" s="21" t="s">
        <v>96</v>
      </c>
      <c r="F89" s="66">
        <v>2</v>
      </c>
      <c r="G89" s="66">
        <v>2</v>
      </c>
      <c r="H89" s="66">
        <v>500</v>
      </c>
      <c r="I89" s="66">
        <v>12</v>
      </c>
      <c r="J89" s="72">
        <f>F89*G89*H89*I89</f>
        <v>24000</v>
      </c>
      <c r="K89" s="72">
        <v>1</v>
      </c>
      <c r="L89" s="67">
        <f t="shared" si="9"/>
        <v>24000</v>
      </c>
      <c r="M89" s="189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</row>
    <row r="90" spans="2:231" ht="66" customHeight="1" x14ac:dyDescent="0.25">
      <c r="B90" s="6"/>
      <c r="C90" s="8" t="s">
        <v>90</v>
      </c>
      <c r="D90" s="20" t="s">
        <v>60</v>
      </c>
      <c r="E90" s="21" t="s">
        <v>96</v>
      </c>
      <c r="F90" s="66">
        <v>2</v>
      </c>
      <c r="G90" s="66">
        <v>2</v>
      </c>
      <c r="H90" s="66">
        <v>2000</v>
      </c>
      <c r="I90" s="66">
        <v>12</v>
      </c>
      <c r="J90" s="72">
        <f>F90*G90*H90*I90</f>
        <v>96000</v>
      </c>
      <c r="K90" s="72">
        <v>1</v>
      </c>
      <c r="L90" s="67">
        <f t="shared" si="9"/>
        <v>96000</v>
      </c>
      <c r="M90" s="189"/>
    </row>
    <row r="91" spans="2:231" ht="38.450000000000003" customHeight="1" x14ac:dyDescent="0.25">
      <c r="B91" s="6"/>
      <c r="C91" s="43"/>
      <c r="D91" s="20" t="s">
        <v>61</v>
      </c>
      <c r="E91" s="21" t="s">
        <v>96</v>
      </c>
      <c r="F91" s="66">
        <v>2</v>
      </c>
      <c r="G91" s="66">
        <v>2</v>
      </c>
      <c r="H91" s="66">
        <v>500</v>
      </c>
      <c r="I91" s="66">
        <v>12</v>
      </c>
      <c r="J91" s="72">
        <f>F91*G91*H91*I91</f>
        <v>24000</v>
      </c>
      <c r="K91" s="72">
        <v>1</v>
      </c>
      <c r="L91" s="67">
        <f t="shared" si="9"/>
        <v>24000</v>
      </c>
      <c r="M91" s="188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</row>
    <row r="92" spans="2:231" ht="38.450000000000003" customHeight="1" thickBot="1" x14ac:dyDescent="0.3">
      <c r="B92" s="12"/>
      <c r="C92" s="14" t="s">
        <v>62</v>
      </c>
      <c r="D92" s="109"/>
      <c r="E92" s="109"/>
      <c r="F92" s="79"/>
      <c r="G92" s="79"/>
      <c r="H92" s="79"/>
      <c r="I92" s="79"/>
      <c r="J92" s="95">
        <f>SUM(J88:J91)</f>
        <v>240000</v>
      </c>
      <c r="K92" s="95">
        <v>1</v>
      </c>
      <c r="L92" s="110">
        <f>J92*K92</f>
        <v>240000</v>
      </c>
      <c r="M92" s="190">
        <f>(L92/102)/12</f>
        <v>196.07843137254903</v>
      </c>
    </row>
    <row r="93" spans="2:231" s="35" customFormat="1" ht="38.450000000000003" customHeight="1" thickBot="1" x14ac:dyDescent="0.3">
      <c r="B93" s="111"/>
      <c r="C93" s="112" t="s">
        <v>63</v>
      </c>
      <c r="D93" s="112"/>
      <c r="E93" s="113"/>
      <c r="F93" s="114"/>
      <c r="G93" s="114"/>
      <c r="H93" s="114"/>
      <c r="I93" s="114"/>
      <c r="J93" s="115">
        <f>J92+J85+J62</f>
        <v>2991100</v>
      </c>
      <c r="K93" s="115">
        <v>1</v>
      </c>
      <c r="L93" s="116">
        <f>J93*K93</f>
        <v>2991100</v>
      </c>
      <c r="M93" s="117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</row>
    <row r="94" spans="2:231" s="35" customFormat="1" ht="38.450000000000003" customHeight="1" thickBot="1" x14ac:dyDescent="0.3">
      <c r="B94" s="112"/>
      <c r="C94" s="112" t="s">
        <v>64</v>
      </c>
      <c r="D94" s="112"/>
      <c r="E94" s="113"/>
      <c r="F94" s="114"/>
      <c r="G94" s="114"/>
      <c r="H94" s="114"/>
      <c r="I94" s="114"/>
      <c r="J94" s="116">
        <f>J62+J55+J50+J45+J32+J19+J15</f>
        <v>16021500</v>
      </c>
      <c r="K94" s="115">
        <v>1</v>
      </c>
      <c r="L94" s="116">
        <f t="shared" si="9"/>
        <v>16021500</v>
      </c>
      <c r="M94" s="118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</row>
    <row r="95" spans="2:231" s="35" customFormat="1" ht="38.450000000000003" customHeight="1" thickBot="1" x14ac:dyDescent="0.3">
      <c r="B95" s="128" t="s">
        <v>65</v>
      </c>
      <c r="C95" s="129"/>
      <c r="D95" s="130"/>
      <c r="E95" s="130"/>
      <c r="F95" s="131"/>
      <c r="G95" s="131"/>
      <c r="H95" s="131"/>
      <c r="I95" s="131"/>
      <c r="J95" s="132">
        <f>SUM(J94+J93)</f>
        <v>19012600</v>
      </c>
      <c r="K95" s="133">
        <v>1</v>
      </c>
      <c r="L95" s="134">
        <f t="shared" si="9"/>
        <v>19012600</v>
      </c>
      <c r="M95" s="135">
        <f>L95/102</f>
        <v>186398.03921568627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</row>
    <row r="96" spans="2:231" s="32" customFormat="1" ht="31.5" thickBot="1" x14ac:dyDescent="0.3">
      <c r="B96" s="36"/>
      <c r="F96" s="10"/>
      <c r="J96" s="37"/>
      <c r="K96" s="126" t="s">
        <v>115</v>
      </c>
      <c r="L96" s="127">
        <f>L95/102</f>
        <v>186398.03921568627</v>
      </c>
      <c r="M96" s="141"/>
    </row>
    <row r="97" spans="2:12" s="32" customFormat="1" x14ac:dyDescent="0.25">
      <c r="B97" s="36"/>
      <c r="F97" s="10"/>
      <c r="J97" s="37"/>
      <c r="K97" s="37"/>
      <c r="L97" s="37"/>
    </row>
    <row r="98" spans="2:12" s="32" customFormat="1" x14ac:dyDescent="0.25">
      <c r="B98" s="36"/>
      <c r="F98" s="10"/>
      <c r="J98" s="37"/>
      <c r="K98" s="37"/>
      <c r="L98" s="37"/>
    </row>
    <row r="99" spans="2:12" s="32" customFormat="1" x14ac:dyDescent="0.25">
      <c r="B99" s="36"/>
      <c r="F99" s="10"/>
      <c r="J99" s="37"/>
      <c r="K99" s="37"/>
      <c r="L99" s="37"/>
    </row>
    <row r="100" spans="2:12" s="32" customFormat="1" x14ac:dyDescent="0.25">
      <c r="B100" s="36"/>
      <c r="F100" s="10"/>
      <c r="J100" s="37"/>
      <c r="K100" s="37"/>
      <c r="L100" s="37"/>
    </row>
    <row r="101" spans="2:12" s="32" customFormat="1" x14ac:dyDescent="0.25">
      <c r="B101" s="36"/>
      <c r="F101" s="10"/>
      <c r="J101" s="37"/>
      <c r="K101" s="37"/>
      <c r="L101" s="37"/>
    </row>
    <row r="102" spans="2:12" s="32" customFormat="1" x14ac:dyDescent="0.25">
      <c r="B102" s="36"/>
      <c r="F102" s="10"/>
      <c r="J102" s="37"/>
      <c r="K102" s="37"/>
      <c r="L102" s="37"/>
    </row>
    <row r="103" spans="2:12" s="32" customFormat="1" x14ac:dyDescent="0.25">
      <c r="B103" s="36"/>
      <c r="F103" s="10"/>
      <c r="J103" s="37"/>
      <c r="K103" s="37"/>
      <c r="L103" s="37"/>
    </row>
    <row r="104" spans="2:12" s="32" customFormat="1" x14ac:dyDescent="0.25">
      <c r="B104" s="36"/>
      <c r="F104" s="10"/>
      <c r="J104" s="37"/>
      <c r="K104" s="37"/>
      <c r="L104" s="37"/>
    </row>
    <row r="105" spans="2:12" s="32" customFormat="1" x14ac:dyDescent="0.25">
      <c r="B105" s="36"/>
      <c r="F105" s="10"/>
      <c r="J105" s="37"/>
      <c r="K105" s="37"/>
      <c r="L105" s="37"/>
    </row>
    <row r="106" spans="2:12" s="32" customFormat="1" x14ac:dyDescent="0.25">
      <c r="B106" s="36"/>
      <c r="F106" s="10"/>
      <c r="J106" s="37"/>
      <c r="K106" s="37"/>
      <c r="L106" s="37"/>
    </row>
    <row r="107" spans="2:12" s="32" customFormat="1" x14ac:dyDescent="0.25">
      <c r="B107" s="36"/>
      <c r="F107" s="10"/>
      <c r="J107" s="37"/>
      <c r="K107" s="37"/>
      <c r="L107" s="37"/>
    </row>
    <row r="108" spans="2:12" s="32" customFormat="1" x14ac:dyDescent="0.25">
      <c r="B108" s="36"/>
      <c r="F108" s="10"/>
      <c r="J108" s="37"/>
      <c r="K108" s="37"/>
      <c r="L108" s="37"/>
    </row>
    <row r="109" spans="2:12" s="32" customFormat="1" x14ac:dyDescent="0.25">
      <c r="B109" s="36"/>
      <c r="F109" s="10"/>
      <c r="J109" s="37"/>
      <c r="K109" s="37"/>
      <c r="L109" s="37"/>
    </row>
    <row r="110" spans="2:12" s="32" customFormat="1" x14ac:dyDescent="0.25">
      <c r="B110" s="36"/>
      <c r="F110" s="10"/>
      <c r="J110" s="37"/>
      <c r="K110" s="37"/>
      <c r="L110" s="37"/>
    </row>
    <row r="111" spans="2:12" s="32" customFormat="1" x14ac:dyDescent="0.25">
      <c r="B111" s="36"/>
      <c r="F111" s="10"/>
      <c r="J111" s="37"/>
      <c r="K111" s="37"/>
      <c r="L111" s="37"/>
    </row>
    <row r="112" spans="2:12" s="32" customFormat="1" x14ac:dyDescent="0.25">
      <c r="B112" s="36"/>
      <c r="F112" s="10"/>
      <c r="J112" s="37"/>
      <c r="K112" s="37"/>
      <c r="L112" s="37"/>
    </row>
    <row r="113" spans="2:12" s="32" customFormat="1" x14ac:dyDescent="0.25">
      <c r="B113" s="36"/>
      <c r="F113" s="10"/>
      <c r="J113" s="37"/>
      <c r="K113" s="37"/>
      <c r="L113" s="37"/>
    </row>
    <row r="114" spans="2:12" s="32" customFormat="1" x14ac:dyDescent="0.25">
      <c r="B114" s="36"/>
      <c r="F114" s="10"/>
      <c r="J114" s="37"/>
      <c r="K114" s="37"/>
      <c r="L114" s="37"/>
    </row>
    <row r="115" spans="2:12" s="32" customFormat="1" x14ac:dyDescent="0.25">
      <c r="B115" s="36"/>
      <c r="F115" s="10"/>
      <c r="J115" s="37"/>
      <c r="K115" s="37"/>
      <c r="L115" s="37"/>
    </row>
    <row r="116" spans="2:12" s="32" customFormat="1" x14ac:dyDescent="0.25">
      <c r="B116" s="36"/>
      <c r="F116" s="10"/>
      <c r="J116" s="37"/>
      <c r="K116" s="37"/>
      <c r="L116" s="37"/>
    </row>
    <row r="117" spans="2:12" s="32" customFormat="1" x14ac:dyDescent="0.25">
      <c r="B117" s="36"/>
      <c r="F117" s="10"/>
      <c r="J117" s="37"/>
      <c r="K117" s="37"/>
      <c r="L117" s="37"/>
    </row>
    <row r="118" spans="2:12" s="32" customFormat="1" x14ac:dyDescent="0.25">
      <c r="B118" s="36"/>
      <c r="F118" s="10"/>
      <c r="J118" s="37"/>
      <c r="K118" s="37"/>
      <c r="L118" s="37"/>
    </row>
    <row r="119" spans="2:12" s="32" customFormat="1" x14ac:dyDescent="0.25">
      <c r="B119" s="36"/>
      <c r="F119" s="10"/>
      <c r="J119" s="37"/>
      <c r="K119" s="37"/>
      <c r="L119" s="37"/>
    </row>
    <row r="120" spans="2:12" s="32" customFormat="1" x14ac:dyDescent="0.25">
      <c r="B120" s="36"/>
      <c r="F120" s="10"/>
      <c r="J120" s="37"/>
      <c r="K120" s="37"/>
      <c r="L120" s="37"/>
    </row>
    <row r="121" spans="2:12" s="32" customFormat="1" x14ac:dyDescent="0.25">
      <c r="B121" s="36"/>
      <c r="F121" s="10"/>
      <c r="J121" s="37"/>
      <c r="K121" s="37"/>
      <c r="L121" s="37"/>
    </row>
    <row r="122" spans="2:12" s="32" customFormat="1" x14ac:dyDescent="0.25">
      <c r="B122" s="36"/>
      <c r="F122" s="10"/>
      <c r="J122" s="37"/>
      <c r="K122" s="37"/>
      <c r="L122" s="37"/>
    </row>
    <row r="123" spans="2:12" s="32" customFormat="1" x14ac:dyDescent="0.25">
      <c r="B123" s="36"/>
      <c r="F123" s="10"/>
      <c r="J123" s="37"/>
      <c r="K123" s="37"/>
      <c r="L123" s="37"/>
    </row>
    <row r="124" spans="2:12" s="32" customFormat="1" x14ac:dyDescent="0.25">
      <c r="B124" s="36"/>
      <c r="F124" s="10"/>
      <c r="J124" s="37"/>
      <c r="K124" s="37"/>
      <c r="L124" s="37"/>
    </row>
    <row r="125" spans="2:12" s="32" customFormat="1" x14ac:dyDescent="0.25">
      <c r="B125" s="36"/>
      <c r="F125" s="10"/>
      <c r="J125" s="37"/>
      <c r="K125" s="37"/>
      <c r="L125" s="37"/>
    </row>
    <row r="126" spans="2:12" s="32" customFormat="1" x14ac:dyDescent="0.25">
      <c r="B126" s="36"/>
      <c r="F126" s="10"/>
      <c r="J126" s="37"/>
      <c r="K126" s="37"/>
      <c r="L126" s="37"/>
    </row>
    <row r="127" spans="2:12" s="32" customFormat="1" x14ac:dyDescent="0.25">
      <c r="B127" s="36"/>
      <c r="F127" s="10"/>
      <c r="J127" s="37"/>
      <c r="K127" s="37"/>
      <c r="L127" s="37"/>
    </row>
    <row r="128" spans="2:12" s="32" customFormat="1" x14ac:dyDescent="0.25">
      <c r="B128" s="36"/>
      <c r="F128" s="10"/>
      <c r="J128" s="37"/>
      <c r="K128" s="37"/>
      <c r="L128" s="37"/>
    </row>
    <row r="129" spans="2:12" s="32" customFormat="1" x14ac:dyDescent="0.25">
      <c r="B129" s="36"/>
      <c r="F129" s="10"/>
      <c r="J129" s="37"/>
      <c r="K129" s="37"/>
      <c r="L129" s="37"/>
    </row>
    <row r="130" spans="2:12" s="32" customFormat="1" x14ac:dyDescent="0.25">
      <c r="B130" s="36"/>
      <c r="F130" s="10"/>
      <c r="J130" s="37"/>
      <c r="K130" s="37"/>
      <c r="L130" s="37"/>
    </row>
    <row r="131" spans="2:12" s="32" customFormat="1" x14ac:dyDescent="0.25">
      <c r="B131" s="36"/>
      <c r="F131" s="10"/>
      <c r="J131" s="37"/>
      <c r="K131" s="37"/>
      <c r="L131" s="37"/>
    </row>
    <row r="132" spans="2:12" s="32" customFormat="1" x14ac:dyDescent="0.25">
      <c r="B132" s="36"/>
      <c r="F132" s="10"/>
      <c r="J132" s="37"/>
      <c r="K132" s="37"/>
      <c r="L132" s="37"/>
    </row>
    <row r="133" spans="2:12" s="32" customFormat="1" x14ac:dyDescent="0.25">
      <c r="B133" s="36"/>
      <c r="F133" s="10"/>
      <c r="J133" s="37"/>
      <c r="K133" s="37"/>
      <c r="L133" s="37"/>
    </row>
    <row r="134" spans="2:12" s="32" customFormat="1" x14ac:dyDescent="0.25">
      <c r="B134" s="36"/>
      <c r="F134" s="10"/>
      <c r="J134" s="37"/>
      <c r="K134" s="37"/>
      <c r="L134" s="37"/>
    </row>
    <row r="135" spans="2:12" s="32" customFormat="1" x14ac:dyDescent="0.25">
      <c r="B135" s="36"/>
      <c r="F135" s="10"/>
      <c r="J135" s="37"/>
      <c r="K135" s="37"/>
      <c r="L135" s="37"/>
    </row>
    <row r="136" spans="2:12" s="32" customFormat="1" x14ac:dyDescent="0.25">
      <c r="B136" s="36"/>
      <c r="F136" s="10"/>
      <c r="J136" s="37"/>
      <c r="K136" s="37"/>
      <c r="L136" s="37"/>
    </row>
    <row r="137" spans="2:12" s="32" customFormat="1" x14ac:dyDescent="0.25">
      <c r="B137" s="36"/>
      <c r="F137" s="10"/>
      <c r="J137" s="37"/>
      <c r="K137" s="37"/>
      <c r="L137" s="37"/>
    </row>
    <row r="138" spans="2:12" s="32" customFormat="1" x14ac:dyDescent="0.25">
      <c r="B138" s="36"/>
      <c r="F138" s="10"/>
      <c r="J138" s="37"/>
      <c r="K138" s="37"/>
      <c r="L138" s="37"/>
    </row>
    <row r="139" spans="2:12" s="32" customFormat="1" x14ac:dyDescent="0.25">
      <c r="B139" s="36"/>
      <c r="F139" s="10"/>
      <c r="J139" s="37"/>
      <c r="K139" s="37"/>
      <c r="L139" s="37"/>
    </row>
    <row r="140" spans="2:12" s="32" customFormat="1" x14ac:dyDescent="0.25">
      <c r="B140" s="36"/>
      <c r="F140" s="10"/>
      <c r="J140" s="37"/>
      <c r="K140" s="37"/>
      <c r="L140" s="37"/>
    </row>
    <row r="141" spans="2:12" s="32" customFormat="1" x14ac:dyDescent="0.25">
      <c r="B141" s="36"/>
      <c r="F141" s="10"/>
      <c r="J141" s="37"/>
      <c r="K141" s="37"/>
      <c r="L141" s="37"/>
    </row>
    <row r="142" spans="2:12" s="32" customFormat="1" x14ac:dyDescent="0.25">
      <c r="B142" s="36"/>
      <c r="F142" s="10"/>
      <c r="J142" s="37"/>
      <c r="K142" s="37"/>
      <c r="L142" s="37"/>
    </row>
    <row r="143" spans="2:12" s="32" customFormat="1" x14ac:dyDescent="0.25">
      <c r="B143" s="36"/>
      <c r="F143" s="10"/>
      <c r="J143" s="37"/>
      <c r="K143" s="37"/>
      <c r="L143" s="37"/>
    </row>
    <row r="144" spans="2:12" s="32" customFormat="1" x14ac:dyDescent="0.25">
      <c r="B144" s="36"/>
      <c r="F144" s="10"/>
      <c r="J144" s="37"/>
      <c r="K144" s="37"/>
      <c r="L144" s="37"/>
    </row>
    <row r="145" spans="2:12" s="32" customFormat="1" x14ac:dyDescent="0.25">
      <c r="B145" s="36"/>
      <c r="F145" s="10"/>
      <c r="J145" s="37"/>
      <c r="K145" s="37"/>
      <c r="L145" s="37"/>
    </row>
    <row r="146" spans="2:12" s="32" customFormat="1" x14ac:dyDescent="0.25">
      <c r="B146" s="36"/>
      <c r="F146" s="10"/>
      <c r="J146" s="37"/>
      <c r="K146" s="37"/>
      <c r="L146" s="37"/>
    </row>
    <row r="147" spans="2:12" s="32" customFormat="1" x14ac:dyDescent="0.25">
      <c r="B147" s="36"/>
      <c r="F147" s="10"/>
      <c r="J147" s="37"/>
      <c r="K147" s="37"/>
      <c r="L147" s="37"/>
    </row>
    <row r="148" spans="2:12" s="32" customFormat="1" x14ac:dyDescent="0.25">
      <c r="B148" s="36"/>
      <c r="F148" s="10"/>
      <c r="J148" s="37"/>
      <c r="K148" s="37"/>
      <c r="L148" s="37"/>
    </row>
    <row r="149" spans="2:12" s="32" customFormat="1" x14ac:dyDescent="0.25">
      <c r="B149" s="36"/>
      <c r="F149" s="10"/>
      <c r="J149" s="37"/>
      <c r="K149" s="37"/>
      <c r="L149" s="37"/>
    </row>
    <row r="150" spans="2:12" s="32" customFormat="1" x14ac:dyDescent="0.25">
      <c r="B150" s="36"/>
      <c r="F150" s="10"/>
      <c r="J150" s="37"/>
      <c r="K150" s="37"/>
      <c r="L150" s="37"/>
    </row>
    <row r="151" spans="2:12" s="32" customFormat="1" x14ac:dyDescent="0.25">
      <c r="B151" s="36"/>
      <c r="F151" s="10"/>
      <c r="J151" s="37"/>
      <c r="K151" s="37"/>
      <c r="L151" s="37"/>
    </row>
    <row r="152" spans="2:12" s="32" customFormat="1" x14ac:dyDescent="0.25">
      <c r="B152" s="36"/>
      <c r="F152" s="10"/>
      <c r="J152" s="37"/>
      <c r="K152" s="37"/>
      <c r="L152" s="37"/>
    </row>
    <row r="153" spans="2:12" s="32" customFormat="1" x14ac:dyDescent="0.25">
      <c r="B153" s="36"/>
      <c r="F153" s="10"/>
      <c r="J153" s="37"/>
      <c r="K153" s="37"/>
      <c r="L153" s="37"/>
    </row>
    <row r="154" spans="2:12" s="32" customFormat="1" x14ac:dyDescent="0.25">
      <c r="B154" s="36"/>
      <c r="F154" s="10"/>
      <c r="J154" s="37"/>
      <c r="K154" s="37"/>
      <c r="L154" s="37"/>
    </row>
    <row r="155" spans="2:12" s="32" customFormat="1" x14ac:dyDescent="0.25">
      <c r="B155" s="36"/>
      <c r="F155" s="10"/>
      <c r="J155" s="37"/>
      <c r="K155" s="37"/>
      <c r="L155" s="37"/>
    </row>
    <row r="156" spans="2:12" s="32" customFormat="1" x14ac:dyDescent="0.25">
      <c r="B156" s="36"/>
      <c r="F156" s="10"/>
      <c r="J156" s="37"/>
      <c r="K156" s="37"/>
      <c r="L156" s="37"/>
    </row>
    <row r="157" spans="2:12" s="32" customFormat="1" x14ac:dyDescent="0.25">
      <c r="B157" s="36"/>
      <c r="F157" s="10"/>
      <c r="J157" s="37"/>
      <c r="K157" s="37"/>
      <c r="L157" s="37"/>
    </row>
    <row r="158" spans="2:12" s="32" customFormat="1" x14ac:dyDescent="0.25">
      <c r="B158" s="36"/>
      <c r="F158" s="10"/>
      <c r="J158" s="37"/>
      <c r="K158" s="37"/>
      <c r="L158" s="37"/>
    </row>
    <row r="159" spans="2:12" s="32" customFormat="1" x14ac:dyDescent="0.25">
      <c r="B159" s="36"/>
      <c r="F159" s="10"/>
      <c r="J159" s="37"/>
      <c r="K159" s="37"/>
      <c r="L159" s="37"/>
    </row>
    <row r="160" spans="2:12" s="32" customFormat="1" x14ac:dyDescent="0.25">
      <c r="B160" s="36"/>
      <c r="F160" s="10"/>
      <c r="J160" s="37"/>
      <c r="K160" s="37"/>
      <c r="L160" s="37"/>
    </row>
    <row r="161" spans="2:12" s="32" customFormat="1" x14ac:dyDescent="0.25">
      <c r="B161" s="36"/>
      <c r="F161" s="10"/>
      <c r="J161" s="37"/>
      <c r="K161" s="37"/>
      <c r="L161" s="37"/>
    </row>
    <row r="162" spans="2:12" s="32" customFormat="1" x14ac:dyDescent="0.25">
      <c r="B162" s="36"/>
      <c r="F162" s="10"/>
      <c r="J162" s="37"/>
      <c r="K162" s="37"/>
      <c r="L162" s="37"/>
    </row>
    <row r="163" spans="2:12" s="32" customFormat="1" x14ac:dyDescent="0.25">
      <c r="B163" s="36"/>
      <c r="F163" s="10"/>
      <c r="J163" s="37"/>
      <c r="K163" s="37"/>
      <c r="L163" s="37"/>
    </row>
    <row r="164" spans="2:12" s="32" customFormat="1" x14ac:dyDescent="0.25">
      <c r="B164" s="36"/>
      <c r="F164" s="10"/>
      <c r="J164" s="37"/>
      <c r="K164" s="37"/>
      <c r="L164" s="37"/>
    </row>
    <row r="165" spans="2:12" s="32" customFormat="1" x14ac:dyDescent="0.25">
      <c r="B165" s="36"/>
      <c r="F165" s="10"/>
      <c r="J165" s="37"/>
      <c r="K165" s="37"/>
      <c r="L165" s="37"/>
    </row>
    <row r="166" spans="2:12" s="32" customFormat="1" x14ac:dyDescent="0.25">
      <c r="B166" s="36"/>
      <c r="F166" s="10"/>
      <c r="J166" s="37"/>
      <c r="K166" s="37"/>
      <c r="L166" s="37"/>
    </row>
    <row r="167" spans="2:12" s="32" customFormat="1" x14ac:dyDescent="0.25">
      <c r="B167" s="36"/>
      <c r="F167" s="10"/>
      <c r="J167" s="37"/>
      <c r="K167" s="37"/>
      <c r="L167" s="37"/>
    </row>
    <row r="168" spans="2:12" s="32" customFormat="1" x14ac:dyDescent="0.25">
      <c r="B168" s="36"/>
      <c r="F168" s="10"/>
      <c r="J168" s="37"/>
      <c r="K168" s="37"/>
      <c r="L168" s="37"/>
    </row>
    <row r="169" spans="2:12" s="32" customFormat="1" x14ac:dyDescent="0.25">
      <c r="B169" s="36"/>
      <c r="F169" s="10"/>
      <c r="J169" s="37"/>
      <c r="K169" s="37"/>
      <c r="L169" s="37"/>
    </row>
    <row r="170" spans="2:12" s="32" customFormat="1" x14ac:dyDescent="0.25">
      <c r="B170" s="36"/>
      <c r="F170" s="10"/>
      <c r="J170" s="37"/>
      <c r="K170" s="37"/>
      <c r="L170" s="37"/>
    </row>
    <row r="171" spans="2:12" s="32" customFormat="1" x14ac:dyDescent="0.25">
      <c r="B171" s="36"/>
      <c r="F171" s="10"/>
      <c r="J171" s="37"/>
      <c r="K171" s="37"/>
      <c r="L171" s="37"/>
    </row>
    <row r="172" spans="2:12" s="32" customFormat="1" x14ac:dyDescent="0.25">
      <c r="B172" s="36"/>
      <c r="F172" s="10"/>
      <c r="J172" s="37"/>
      <c r="K172" s="37"/>
      <c r="L172" s="37"/>
    </row>
    <row r="173" spans="2:12" s="32" customFormat="1" x14ac:dyDescent="0.25">
      <c r="B173" s="36"/>
      <c r="F173" s="10"/>
      <c r="J173" s="37"/>
      <c r="K173" s="37"/>
      <c r="L173" s="37"/>
    </row>
    <row r="174" spans="2:12" s="32" customFormat="1" x14ac:dyDescent="0.25">
      <c r="B174" s="36"/>
      <c r="F174" s="10"/>
      <c r="J174" s="37"/>
      <c r="K174" s="37"/>
      <c r="L174" s="37"/>
    </row>
    <row r="175" spans="2:12" s="32" customFormat="1" x14ac:dyDescent="0.25">
      <c r="B175" s="36"/>
      <c r="F175" s="10"/>
      <c r="J175" s="37"/>
      <c r="K175" s="37"/>
      <c r="L175" s="37"/>
    </row>
    <row r="176" spans="2:12" s="32" customFormat="1" x14ac:dyDescent="0.25">
      <c r="B176" s="36"/>
      <c r="F176" s="10"/>
      <c r="J176" s="37"/>
      <c r="K176" s="37"/>
      <c r="L176" s="37"/>
    </row>
    <row r="177" spans="2:12" s="32" customFormat="1" x14ac:dyDescent="0.25">
      <c r="B177" s="36"/>
      <c r="F177" s="10"/>
      <c r="J177" s="37"/>
      <c r="K177" s="37"/>
      <c r="L177" s="37"/>
    </row>
    <row r="178" spans="2:12" s="32" customFormat="1" x14ac:dyDescent="0.25">
      <c r="B178" s="36"/>
      <c r="F178" s="10"/>
      <c r="J178" s="37"/>
      <c r="K178" s="37"/>
      <c r="L178" s="37"/>
    </row>
    <row r="179" spans="2:12" s="32" customFormat="1" x14ac:dyDescent="0.25">
      <c r="B179" s="36"/>
      <c r="F179" s="10"/>
      <c r="J179" s="37"/>
      <c r="K179" s="37"/>
      <c r="L179" s="37"/>
    </row>
    <row r="180" spans="2:12" s="32" customFormat="1" x14ac:dyDescent="0.25">
      <c r="B180" s="36"/>
      <c r="F180" s="10"/>
      <c r="J180" s="37"/>
      <c r="K180" s="37"/>
      <c r="L180" s="37"/>
    </row>
    <row r="181" spans="2:12" s="32" customFormat="1" x14ac:dyDescent="0.25">
      <c r="B181" s="36"/>
      <c r="F181" s="10"/>
      <c r="J181" s="37"/>
      <c r="K181" s="37"/>
      <c r="L181" s="37"/>
    </row>
    <row r="182" spans="2:12" s="32" customFormat="1" x14ac:dyDescent="0.25">
      <c r="B182" s="36"/>
      <c r="F182" s="10"/>
      <c r="J182" s="37"/>
      <c r="K182" s="37"/>
      <c r="L182" s="37"/>
    </row>
    <row r="183" spans="2:12" s="32" customFormat="1" x14ac:dyDescent="0.25">
      <c r="B183" s="36"/>
      <c r="F183" s="10"/>
      <c r="J183" s="37"/>
      <c r="K183" s="37"/>
      <c r="L183" s="37"/>
    </row>
    <row r="184" spans="2:12" s="32" customFormat="1" x14ac:dyDescent="0.25">
      <c r="B184" s="36"/>
      <c r="F184" s="10"/>
      <c r="J184" s="37"/>
      <c r="K184" s="37"/>
      <c r="L184" s="37"/>
    </row>
    <row r="185" spans="2:12" s="32" customFormat="1" x14ac:dyDescent="0.25">
      <c r="B185" s="36"/>
      <c r="F185" s="10"/>
      <c r="J185" s="37"/>
      <c r="K185" s="37"/>
      <c r="L185" s="37"/>
    </row>
    <row r="186" spans="2:12" s="32" customFormat="1" x14ac:dyDescent="0.25">
      <c r="B186" s="36"/>
      <c r="F186" s="10"/>
      <c r="J186" s="37"/>
      <c r="K186" s="37"/>
      <c r="L186" s="37"/>
    </row>
    <row r="187" spans="2:12" s="32" customFormat="1" x14ac:dyDescent="0.25">
      <c r="B187" s="36"/>
      <c r="F187" s="10"/>
      <c r="J187" s="37"/>
      <c r="K187" s="37"/>
      <c r="L187" s="37"/>
    </row>
    <row r="188" spans="2:12" s="32" customFormat="1" x14ac:dyDescent="0.25">
      <c r="B188" s="36"/>
      <c r="F188" s="10"/>
      <c r="J188" s="37"/>
      <c r="K188" s="37"/>
      <c r="L188" s="37"/>
    </row>
    <row r="189" spans="2:12" s="32" customFormat="1" x14ac:dyDescent="0.25">
      <c r="B189" s="36"/>
      <c r="F189" s="10"/>
      <c r="J189" s="37"/>
      <c r="K189" s="37"/>
      <c r="L189" s="37"/>
    </row>
    <row r="190" spans="2:12" s="32" customFormat="1" x14ac:dyDescent="0.25">
      <c r="B190" s="36"/>
      <c r="F190" s="10"/>
      <c r="J190" s="37"/>
      <c r="K190" s="37"/>
      <c r="L190" s="37"/>
    </row>
    <row r="191" spans="2:12" s="32" customFormat="1" x14ac:dyDescent="0.25">
      <c r="B191" s="36"/>
      <c r="F191" s="10"/>
      <c r="J191" s="37"/>
      <c r="K191" s="37"/>
      <c r="L191" s="37"/>
    </row>
    <row r="192" spans="2:12" s="32" customFormat="1" x14ac:dyDescent="0.25">
      <c r="B192" s="36"/>
      <c r="F192" s="10"/>
      <c r="J192" s="37"/>
      <c r="K192" s="37"/>
      <c r="L192" s="37"/>
    </row>
    <row r="193" spans="2:12" s="32" customFormat="1" x14ac:dyDescent="0.25">
      <c r="B193" s="36"/>
      <c r="F193" s="10"/>
      <c r="J193" s="37"/>
      <c r="K193" s="37"/>
      <c r="L193" s="37"/>
    </row>
    <row r="194" spans="2:12" s="32" customFormat="1" x14ac:dyDescent="0.25">
      <c r="B194" s="36"/>
      <c r="F194" s="10"/>
      <c r="J194" s="37"/>
      <c r="K194" s="37"/>
      <c r="L194" s="37"/>
    </row>
    <row r="195" spans="2:12" s="32" customFormat="1" x14ac:dyDescent="0.25">
      <c r="B195" s="36"/>
      <c r="F195" s="10"/>
      <c r="J195" s="37"/>
      <c r="K195" s="37"/>
      <c r="L195" s="37"/>
    </row>
    <row r="196" spans="2:12" s="32" customFormat="1" x14ac:dyDescent="0.25">
      <c r="B196" s="36"/>
      <c r="F196" s="10"/>
      <c r="J196" s="37"/>
      <c r="K196" s="37"/>
      <c r="L196" s="37"/>
    </row>
    <row r="197" spans="2:12" s="32" customFormat="1" x14ac:dyDescent="0.25">
      <c r="B197" s="36"/>
      <c r="F197" s="10"/>
      <c r="J197" s="37"/>
      <c r="K197" s="37"/>
      <c r="L197" s="37"/>
    </row>
    <row r="198" spans="2:12" s="32" customFormat="1" x14ac:dyDescent="0.25">
      <c r="B198" s="36"/>
      <c r="F198" s="10"/>
      <c r="J198" s="37"/>
      <c r="K198" s="37"/>
      <c r="L198" s="37"/>
    </row>
    <row r="199" spans="2:12" s="32" customFormat="1" x14ac:dyDescent="0.25">
      <c r="B199" s="36"/>
      <c r="F199" s="10"/>
      <c r="J199" s="37"/>
      <c r="K199" s="37"/>
      <c r="L199" s="37"/>
    </row>
    <row r="200" spans="2:12" s="32" customFormat="1" x14ac:dyDescent="0.25">
      <c r="B200" s="36"/>
      <c r="F200" s="10"/>
      <c r="J200" s="37"/>
      <c r="K200" s="37"/>
      <c r="L200" s="37"/>
    </row>
    <row r="201" spans="2:12" s="32" customFormat="1" x14ac:dyDescent="0.25">
      <c r="B201" s="36"/>
      <c r="F201" s="10"/>
      <c r="J201" s="37"/>
      <c r="K201" s="37"/>
      <c r="L201" s="37"/>
    </row>
    <row r="202" spans="2:12" s="32" customFormat="1" x14ac:dyDescent="0.25">
      <c r="B202" s="36"/>
      <c r="F202" s="10"/>
      <c r="J202" s="37"/>
      <c r="K202" s="37"/>
      <c r="L202" s="37"/>
    </row>
    <row r="203" spans="2:12" s="32" customFormat="1" x14ac:dyDescent="0.25">
      <c r="B203" s="36"/>
      <c r="F203" s="10"/>
      <c r="J203" s="37"/>
      <c r="K203" s="37"/>
      <c r="L203" s="37"/>
    </row>
    <row r="204" spans="2:12" s="32" customFormat="1" x14ac:dyDescent="0.25">
      <c r="B204" s="36"/>
      <c r="F204" s="10"/>
      <c r="J204" s="37"/>
      <c r="K204" s="37"/>
      <c r="L204" s="37"/>
    </row>
    <row r="205" spans="2:12" s="32" customFormat="1" x14ac:dyDescent="0.25">
      <c r="B205" s="36"/>
      <c r="F205" s="10"/>
      <c r="J205" s="37"/>
      <c r="K205" s="37"/>
      <c r="L205" s="37"/>
    </row>
    <row r="206" spans="2:12" s="32" customFormat="1" x14ac:dyDescent="0.25">
      <c r="B206" s="36"/>
      <c r="F206" s="10"/>
      <c r="J206" s="37"/>
      <c r="K206" s="37"/>
      <c r="L206" s="37"/>
    </row>
    <row r="207" spans="2:12" s="32" customFormat="1" x14ac:dyDescent="0.25">
      <c r="B207" s="36"/>
      <c r="F207" s="10"/>
      <c r="J207" s="37"/>
      <c r="K207" s="37"/>
      <c r="L207" s="37"/>
    </row>
    <row r="208" spans="2:12" s="32" customFormat="1" x14ac:dyDescent="0.25">
      <c r="B208" s="36"/>
      <c r="F208" s="10"/>
      <c r="J208" s="37"/>
      <c r="K208" s="37"/>
      <c r="L208" s="37"/>
    </row>
    <row r="209" spans="2:12" s="32" customFormat="1" x14ac:dyDescent="0.25">
      <c r="B209" s="36"/>
      <c r="F209" s="10"/>
      <c r="J209" s="37"/>
      <c r="K209" s="37"/>
      <c r="L209" s="37"/>
    </row>
    <row r="210" spans="2:12" s="32" customFormat="1" x14ac:dyDescent="0.25">
      <c r="B210" s="36"/>
      <c r="F210" s="10"/>
      <c r="J210" s="37"/>
      <c r="K210" s="37"/>
      <c r="L210" s="37"/>
    </row>
    <row r="211" spans="2:12" s="32" customFormat="1" x14ac:dyDescent="0.25">
      <c r="B211" s="36"/>
      <c r="F211" s="10"/>
      <c r="J211" s="37"/>
      <c r="K211" s="37"/>
      <c r="L211" s="37"/>
    </row>
    <row r="212" spans="2:12" s="32" customFormat="1" x14ac:dyDescent="0.25">
      <c r="B212" s="36"/>
      <c r="F212" s="10"/>
      <c r="J212" s="37"/>
      <c r="K212" s="37"/>
      <c r="L212" s="37"/>
    </row>
    <row r="213" spans="2:12" s="32" customFormat="1" x14ac:dyDescent="0.25">
      <c r="B213" s="36"/>
      <c r="F213" s="10"/>
      <c r="J213" s="37"/>
      <c r="K213" s="37"/>
      <c r="L213" s="37"/>
    </row>
    <row r="214" spans="2:12" s="32" customFormat="1" x14ac:dyDescent="0.25">
      <c r="B214" s="36"/>
      <c r="F214" s="10"/>
      <c r="J214" s="37"/>
      <c r="K214" s="37"/>
      <c r="L214" s="37"/>
    </row>
    <row r="215" spans="2:12" s="32" customFormat="1" x14ac:dyDescent="0.25">
      <c r="B215" s="36"/>
      <c r="F215" s="10"/>
      <c r="J215" s="37"/>
      <c r="K215" s="37"/>
      <c r="L215" s="37"/>
    </row>
    <row r="216" spans="2:12" s="32" customFormat="1" x14ac:dyDescent="0.25">
      <c r="B216" s="36"/>
      <c r="F216" s="10"/>
      <c r="J216" s="37"/>
      <c r="K216" s="37"/>
      <c r="L216" s="37"/>
    </row>
    <row r="217" spans="2:12" s="32" customFormat="1" x14ac:dyDescent="0.25">
      <c r="B217" s="36"/>
      <c r="F217" s="10"/>
      <c r="J217" s="37"/>
      <c r="K217" s="37"/>
      <c r="L217" s="37"/>
    </row>
    <row r="218" spans="2:12" s="32" customFormat="1" x14ac:dyDescent="0.25">
      <c r="B218" s="36"/>
      <c r="F218" s="10"/>
      <c r="J218" s="37"/>
      <c r="K218" s="37"/>
      <c r="L218" s="37"/>
    </row>
    <row r="219" spans="2:12" s="32" customFormat="1" x14ac:dyDescent="0.25">
      <c r="B219" s="36"/>
      <c r="F219" s="10"/>
      <c r="J219" s="37"/>
      <c r="K219" s="37"/>
      <c r="L219" s="37"/>
    </row>
    <row r="220" spans="2:12" s="32" customFormat="1" x14ac:dyDescent="0.25">
      <c r="B220" s="36"/>
      <c r="F220" s="10"/>
      <c r="J220" s="37"/>
      <c r="K220" s="37"/>
      <c r="L220" s="37"/>
    </row>
    <row r="221" spans="2:12" s="32" customFormat="1" x14ac:dyDescent="0.25">
      <c r="B221" s="36"/>
      <c r="F221" s="10"/>
      <c r="J221" s="37"/>
      <c r="K221" s="37"/>
      <c r="L221" s="37"/>
    </row>
    <row r="222" spans="2:12" s="32" customFormat="1" x14ac:dyDescent="0.25">
      <c r="B222" s="36"/>
      <c r="F222" s="10"/>
      <c r="J222" s="37"/>
      <c r="K222" s="37"/>
      <c r="L222" s="37"/>
    </row>
    <row r="223" spans="2:12" s="32" customFormat="1" x14ac:dyDescent="0.25">
      <c r="B223" s="36"/>
      <c r="F223" s="10"/>
      <c r="J223" s="37"/>
      <c r="K223" s="37"/>
      <c r="L223" s="37"/>
    </row>
    <row r="224" spans="2:12" s="32" customFormat="1" x14ac:dyDescent="0.25">
      <c r="B224" s="36"/>
      <c r="F224" s="10"/>
      <c r="J224" s="37"/>
      <c r="K224" s="37"/>
      <c r="L224" s="37"/>
    </row>
    <row r="225" spans="2:12" s="32" customFormat="1" x14ac:dyDescent="0.25">
      <c r="B225" s="36"/>
      <c r="F225" s="10"/>
      <c r="J225" s="37"/>
      <c r="K225" s="37"/>
      <c r="L225" s="37"/>
    </row>
    <row r="226" spans="2:12" s="32" customFormat="1" x14ac:dyDescent="0.25">
      <c r="B226" s="36"/>
      <c r="F226" s="10"/>
      <c r="J226" s="37"/>
      <c r="K226" s="37"/>
      <c r="L226" s="37"/>
    </row>
    <row r="227" spans="2:12" s="32" customFormat="1" x14ac:dyDescent="0.25">
      <c r="B227" s="36"/>
      <c r="F227" s="10"/>
      <c r="J227" s="37"/>
      <c r="K227" s="37"/>
      <c r="L227" s="37"/>
    </row>
    <row r="228" spans="2:12" s="32" customFormat="1" x14ac:dyDescent="0.25">
      <c r="B228" s="36"/>
      <c r="F228" s="10"/>
      <c r="J228" s="37"/>
      <c r="K228" s="37"/>
      <c r="L228" s="37"/>
    </row>
    <row r="229" spans="2:12" s="32" customFormat="1" x14ac:dyDescent="0.25">
      <c r="B229" s="36"/>
      <c r="F229" s="10"/>
      <c r="J229" s="37"/>
      <c r="K229" s="37"/>
      <c r="L229" s="37"/>
    </row>
    <row r="230" spans="2:12" s="32" customFormat="1" x14ac:dyDescent="0.25">
      <c r="B230" s="36"/>
      <c r="F230" s="10"/>
      <c r="J230" s="37"/>
      <c r="K230" s="37"/>
      <c r="L230" s="37"/>
    </row>
    <row r="231" spans="2:12" s="32" customFormat="1" x14ac:dyDescent="0.25">
      <c r="B231" s="36"/>
      <c r="F231" s="10"/>
      <c r="J231" s="37"/>
      <c r="K231" s="37"/>
      <c r="L231" s="37"/>
    </row>
    <row r="232" spans="2:12" s="32" customFormat="1" x14ac:dyDescent="0.25">
      <c r="B232" s="36"/>
      <c r="F232" s="10"/>
      <c r="J232" s="37"/>
      <c r="K232" s="37"/>
      <c r="L232" s="37"/>
    </row>
    <row r="233" spans="2:12" s="32" customFormat="1" x14ac:dyDescent="0.25">
      <c r="B233" s="36"/>
      <c r="F233" s="10"/>
      <c r="J233" s="37"/>
      <c r="K233" s="37"/>
      <c r="L233" s="37"/>
    </row>
    <row r="234" spans="2:12" s="32" customFormat="1" x14ac:dyDescent="0.25">
      <c r="B234" s="36"/>
      <c r="F234" s="10"/>
      <c r="J234" s="37"/>
      <c r="K234" s="37"/>
      <c r="L234" s="37"/>
    </row>
    <row r="235" spans="2:12" s="32" customFormat="1" x14ac:dyDescent="0.25">
      <c r="B235" s="36"/>
      <c r="F235" s="10"/>
      <c r="J235" s="37"/>
      <c r="K235" s="37"/>
      <c r="L235" s="37"/>
    </row>
    <row r="236" spans="2:12" s="32" customFormat="1" x14ac:dyDescent="0.25">
      <c r="B236" s="36"/>
      <c r="F236" s="10"/>
      <c r="J236" s="37"/>
      <c r="K236" s="37"/>
      <c r="L236" s="37"/>
    </row>
    <row r="237" spans="2:12" s="32" customFormat="1" x14ac:dyDescent="0.25">
      <c r="B237" s="36"/>
      <c r="F237" s="10"/>
      <c r="J237" s="37"/>
      <c r="K237" s="37"/>
      <c r="L237" s="37"/>
    </row>
    <row r="238" spans="2:12" s="32" customFormat="1" x14ac:dyDescent="0.25">
      <c r="B238" s="36"/>
      <c r="F238" s="10"/>
      <c r="J238" s="37"/>
      <c r="K238" s="37"/>
      <c r="L238" s="37"/>
    </row>
    <row r="239" spans="2:12" s="32" customFormat="1" x14ac:dyDescent="0.25">
      <c r="B239" s="36"/>
      <c r="F239" s="10"/>
      <c r="J239" s="37"/>
      <c r="K239" s="37"/>
      <c r="L239" s="37"/>
    </row>
    <row r="240" spans="2:12" s="32" customFormat="1" x14ac:dyDescent="0.25">
      <c r="B240" s="36"/>
      <c r="F240" s="10"/>
      <c r="J240" s="37"/>
      <c r="K240" s="37"/>
      <c r="L240" s="37"/>
    </row>
    <row r="241" spans="2:12" s="32" customFormat="1" x14ac:dyDescent="0.25">
      <c r="B241" s="36"/>
      <c r="F241" s="10"/>
      <c r="J241" s="37"/>
      <c r="K241" s="37"/>
      <c r="L241" s="37"/>
    </row>
    <row r="242" spans="2:12" s="32" customFormat="1" x14ac:dyDescent="0.25">
      <c r="B242" s="36"/>
      <c r="F242" s="10"/>
      <c r="J242" s="37"/>
      <c r="K242" s="37"/>
      <c r="L242" s="37"/>
    </row>
    <row r="243" spans="2:12" s="32" customFormat="1" x14ac:dyDescent="0.25">
      <c r="B243" s="36"/>
      <c r="F243" s="10"/>
      <c r="J243" s="37"/>
      <c r="K243" s="37"/>
      <c r="L243" s="37"/>
    </row>
    <row r="244" spans="2:12" s="32" customFormat="1" x14ac:dyDescent="0.25">
      <c r="B244" s="36"/>
      <c r="F244" s="10"/>
      <c r="J244" s="37"/>
      <c r="K244" s="37"/>
      <c r="L244" s="37"/>
    </row>
    <row r="245" spans="2:12" s="32" customFormat="1" x14ac:dyDescent="0.25">
      <c r="B245" s="36"/>
      <c r="F245" s="10"/>
      <c r="J245" s="37"/>
      <c r="K245" s="37"/>
      <c r="L245" s="37"/>
    </row>
    <row r="246" spans="2:12" s="32" customFormat="1" x14ac:dyDescent="0.25">
      <c r="B246" s="36"/>
      <c r="F246" s="10"/>
      <c r="J246" s="37"/>
      <c r="K246" s="37"/>
      <c r="L246" s="37"/>
    </row>
    <row r="247" spans="2:12" s="32" customFormat="1" x14ac:dyDescent="0.25">
      <c r="B247" s="36"/>
      <c r="F247" s="10"/>
      <c r="J247" s="37"/>
      <c r="K247" s="37"/>
      <c r="L247" s="37"/>
    </row>
    <row r="248" spans="2:12" s="32" customFormat="1" x14ac:dyDescent="0.25">
      <c r="B248" s="36"/>
      <c r="F248" s="10"/>
      <c r="J248" s="37"/>
      <c r="K248" s="37"/>
      <c r="L248" s="37"/>
    </row>
    <row r="249" spans="2:12" s="32" customFormat="1" x14ac:dyDescent="0.25">
      <c r="B249" s="36"/>
      <c r="F249" s="10"/>
      <c r="J249" s="37"/>
      <c r="K249" s="37"/>
      <c r="L249" s="37"/>
    </row>
    <row r="250" spans="2:12" s="32" customFormat="1" x14ac:dyDescent="0.25">
      <c r="B250" s="36"/>
      <c r="F250" s="10"/>
      <c r="J250" s="37"/>
      <c r="K250" s="37"/>
      <c r="L250" s="37"/>
    </row>
    <row r="251" spans="2:12" s="32" customFormat="1" x14ac:dyDescent="0.25">
      <c r="B251" s="36"/>
      <c r="F251" s="10"/>
      <c r="J251" s="37"/>
      <c r="K251" s="37"/>
      <c r="L251" s="37"/>
    </row>
    <row r="252" spans="2:12" s="32" customFormat="1" x14ac:dyDescent="0.25">
      <c r="B252" s="36"/>
      <c r="F252" s="10"/>
      <c r="J252" s="37"/>
      <c r="K252" s="37"/>
      <c r="L252" s="37"/>
    </row>
    <row r="253" spans="2:12" s="32" customFormat="1" x14ac:dyDescent="0.25">
      <c r="B253" s="36"/>
      <c r="F253" s="10"/>
      <c r="J253" s="37"/>
      <c r="K253" s="37"/>
      <c r="L253" s="37"/>
    </row>
    <row r="254" spans="2:12" s="32" customFormat="1" x14ac:dyDescent="0.25">
      <c r="B254" s="36"/>
      <c r="F254" s="10"/>
      <c r="J254" s="37"/>
      <c r="K254" s="37"/>
      <c r="L254" s="37"/>
    </row>
    <row r="255" spans="2:12" s="32" customFormat="1" x14ac:dyDescent="0.25">
      <c r="B255" s="36"/>
      <c r="F255" s="10"/>
      <c r="J255" s="37"/>
      <c r="K255" s="37"/>
      <c r="L255" s="37"/>
    </row>
    <row r="256" spans="2:12" s="32" customFormat="1" x14ac:dyDescent="0.25">
      <c r="B256" s="36"/>
      <c r="F256" s="10"/>
      <c r="J256" s="37"/>
      <c r="K256" s="37"/>
      <c r="L256" s="37"/>
    </row>
    <row r="257" spans="2:12" s="32" customFormat="1" x14ac:dyDescent="0.25">
      <c r="B257" s="36"/>
      <c r="F257" s="10"/>
      <c r="J257" s="37"/>
      <c r="K257" s="37"/>
      <c r="L257" s="37"/>
    </row>
    <row r="258" spans="2:12" s="32" customFormat="1" x14ac:dyDescent="0.25">
      <c r="B258" s="36"/>
      <c r="F258" s="10"/>
      <c r="J258" s="37"/>
      <c r="K258" s="37"/>
      <c r="L258" s="37"/>
    </row>
    <row r="259" spans="2:12" s="32" customFormat="1" x14ac:dyDescent="0.25">
      <c r="B259" s="36"/>
      <c r="F259" s="10"/>
      <c r="J259" s="37"/>
      <c r="K259" s="37"/>
      <c r="L259" s="37"/>
    </row>
    <row r="260" spans="2:12" s="32" customFormat="1" x14ac:dyDescent="0.25">
      <c r="B260" s="36"/>
      <c r="F260" s="10"/>
      <c r="J260" s="37"/>
      <c r="K260" s="37"/>
      <c r="L260" s="37"/>
    </row>
    <row r="261" spans="2:12" s="32" customFormat="1" x14ac:dyDescent="0.25">
      <c r="B261" s="36"/>
      <c r="F261" s="10"/>
      <c r="J261" s="37"/>
      <c r="K261" s="37"/>
      <c r="L261" s="37"/>
    </row>
    <row r="262" spans="2:12" s="32" customFormat="1" x14ac:dyDescent="0.25">
      <c r="B262" s="36"/>
      <c r="F262" s="10"/>
      <c r="J262" s="37"/>
      <c r="K262" s="37"/>
      <c r="L262" s="37"/>
    </row>
    <row r="263" spans="2:12" s="32" customFormat="1" x14ac:dyDescent="0.25">
      <c r="B263" s="36"/>
      <c r="F263" s="10"/>
      <c r="J263" s="37"/>
      <c r="K263" s="37"/>
      <c r="L263" s="37"/>
    </row>
    <row r="264" spans="2:12" s="32" customFormat="1" x14ac:dyDescent="0.25">
      <c r="B264" s="36"/>
      <c r="F264" s="10"/>
      <c r="J264" s="37"/>
      <c r="K264" s="37"/>
      <c r="L264" s="37"/>
    </row>
    <row r="265" spans="2:12" s="32" customFormat="1" x14ac:dyDescent="0.25">
      <c r="B265" s="36"/>
      <c r="F265" s="10"/>
      <c r="J265" s="37"/>
      <c r="K265" s="37"/>
      <c r="L265" s="37"/>
    </row>
    <row r="266" spans="2:12" s="32" customFormat="1" x14ac:dyDescent="0.25">
      <c r="B266" s="36"/>
      <c r="F266" s="10"/>
      <c r="J266" s="37"/>
      <c r="K266" s="37"/>
      <c r="L266" s="37"/>
    </row>
    <row r="267" spans="2:12" s="32" customFormat="1" x14ac:dyDescent="0.25">
      <c r="B267" s="36"/>
      <c r="F267" s="10"/>
      <c r="J267" s="37"/>
      <c r="K267" s="37"/>
      <c r="L267" s="37"/>
    </row>
    <row r="268" spans="2:12" s="32" customFormat="1" x14ac:dyDescent="0.25">
      <c r="B268" s="36"/>
      <c r="F268" s="10"/>
      <c r="J268" s="37"/>
      <c r="K268" s="37"/>
      <c r="L268" s="37"/>
    </row>
    <row r="269" spans="2:12" s="32" customFormat="1" x14ac:dyDescent="0.25">
      <c r="B269" s="36"/>
      <c r="F269" s="10"/>
      <c r="J269" s="37"/>
      <c r="K269" s="37"/>
      <c r="L269" s="37"/>
    </row>
    <row r="270" spans="2:12" s="32" customFormat="1" x14ac:dyDescent="0.25">
      <c r="B270" s="36"/>
      <c r="F270" s="10"/>
      <c r="J270" s="37"/>
      <c r="K270" s="37"/>
      <c r="L270" s="37"/>
    </row>
    <row r="271" spans="2:12" s="32" customFormat="1" x14ac:dyDescent="0.25">
      <c r="B271" s="36"/>
      <c r="F271" s="10"/>
      <c r="J271" s="37"/>
      <c r="K271" s="37"/>
      <c r="L271" s="37"/>
    </row>
    <row r="272" spans="2:12" s="32" customFormat="1" x14ac:dyDescent="0.25">
      <c r="B272" s="36"/>
      <c r="F272" s="10"/>
      <c r="J272" s="37"/>
      <c r="K272" s="37"/>
      <c r="L272" s="37"/>
    </row>
    <row r="273" spans="2:12" s="32" customFormat="1" x14ac:dyDescent="0.25">
      <c r="B273" s="36"/>
      <c r="F273" s="10"/>
      <c r="J273" s="37"/>
      <c r="K273" s="37"/>
      <c r="L273" s="37"/>
    </row>
    <row r="274" spans="2:12" s="32" customFormat="1" x14ac:dyDescent="0.25">
      <c r="B274" s="36"/>
      <c r="F274" s="10"/>
      <c r="J274" s="37"/>
      <c r="K274" s="37"/>
      <c r="L274" s="37"/>
    </row>
    <row r="275" spans="2:12" s="32" customFormat="1" x14ac:dyDescent="0.25">
      <c r="B275" s="36"/>
      <c r="F275" s="10"/>
      <c r="J275" s="37"/>
      <c r="K275" s="37"/>
      <c r="L275" s="37"/>
    </row>
    <row r="276" spans="2:12" s="32" customFormat="1" x14ac:dyDescent="0.25">
      <c r="B276" s="36"/>
      <c r="F276" s="10"/>
      <c r="J276" s="37"/>
      <c r="K276" s="37"/>
      <c r="L276" s="37"/>
    </row>
    <row r="277" spans="2:12" s="32" customFormat="1" x14ac:dyDescent="0.25">
      <c r="B277" s="36"/>
      <c r="F277" s="10"/>
      <c r="J277" s="37"/>
      <c r="K277" s="37"/>
      <c r="L277" s="37"/>
    </row>
    <row r="278" spans="2:12" s="32" customFormat="1" x14ac:dyDescent="0.25">
      <c r="B278" s="36"/>
      <c r="F278" s="10"/>
      <c r="J278" s="37"/>
      <c r="K278" s="37"/>
      <c r="L278" s="37"/>
    </row>
    <row r="279" spans="2:12" s="32" customFormat="1" x14ac:dyDescent="0.25">
      <c r="B279" s="36"/>
      <c r="F279" s="10"/>
      <c r="J279" s="37"/>
      <c r="K279" s="37"/>
      <c r="L279" s="37"/>
    </row>
    <row r="280" spans="2:12" s="32" customFormat="1" x14ac:dyDescent="0.25">
      <c r="B280" s="36"/>
      <c r="F280" s="10"/>
      <c r="J280" s="37"/>
      <c r="K280" s="37"/>
      <c r="L280" s="37"/>
    </row>
    <row r="281" spans="2:12" s="32" customFormat="1" x14ac:dyDescent="0.25">
      <c r="B281" s="36"/>
      <c r="F281" s="10"/>
      <c r="J281" s="37"/>
      <c r="K281" s="37"/>
      <c r="L281" s="37"/>
    </row>
    <row r="282" spans="2:12" s="32" customFormat="1" x14ac:dyDescent="0.25">
      <c r="B282" s="36"/>
      <c r="F282" s="10"/>
      <c r="J282" s="37"/>
      <c r="K282" s="37"/>
      <c r="L282" s="37"/>
    </row>
    <row r="283" spans="2:12" s="32" customFormat="1" x14ac:dyDescent="0.25">
      <c r="B283" s="36"/>
      <c r="F283" s="10"/>
      <c r="J283" s="37"/>
      <c r="K283" s="37"/>
      <c r="L283" s="37"/>
    </row>
    <row r="284" spans="2:12" s="32" customFormat="1" x14ac:dyDescent="0.25">
      <c r="B284" s="36"/>
      <c r="F284" s="10"/>
      <c r="J284" s="37"/>
      <c r="K284" s="37"/>
      <c r="L284" s="37"/>
    </row>
    <row r="285" spans="2:12" s="32" customFormat="1" x14ac:dyDescent="0.25">
      <c r="B285" s="36"/>
      <c r="F285" s="10"/>
      <c r="J285" s="37"/>
      <c r="K285" s="37"/>
      <c r="L285" s="37"/>
    </row>
    <row r="286" spans="2:12" s="32" customFormat="1" x14ac:dyDescent="0.25">
      <c r="B286" s="36"/>
      <c r="F286" s="10"/>
      <c r="J286" s="37"/>
      <c r="K286" s="37"/>
      <c r="L286" s="37"/>
    </row>
    <row r="287" spans="2:12" s="32" customFormat="1" x14ac:dyDescent="0.25">
      <c r="B287" s="36"/>
      <c r="F287" s="10"/>
      <c r="J287" s="37"/>
      <c r="K287" s="37"/>
      <c r="L287" s="37"/>
    </row>
    <row r="288" spans="2:12" s="32" customFormat="1" x14ac:dyDescent="0.25">
      <c r="B288" s="36"/>
      <c r="F288" s="10"/>
      <c r="J288" s="37"/>
      <c r="K288" s="37"/>
      <c r="L288" s="37"/>
    </row>
    <row r="289" spans="2:12" s="32" customFormat="1" x14ac:dyDescent="0.25">
      <c r="B289" s="36"/>
      <c r="F289" s="10"/>
      <c r="J289" s="37"/>
      <c r="K289" s="37"/>
      <c r="L289" s="37"/>
    </row>
    <row r="290" spans="2:12" s="32" customFormat="1" x14ac:dyDescent="0.25">
      <c r="B290" s="36"/>
      <c r="F290" s="10"/>
      <c r="J290" s="37"/>
      <c r="K290" s="37"/>
      <c r="L290" s="37"/>
    </row>
    <row r="291" spans="2:12" s="32" customFormat="1" x14ac:dyDescent="0.25">
      <c r="B291" s="36"/>
      <c r="F291" s="10"/>
      <c r="J291" s="37"/>
      <c r="K291" s="37"/>
      <c r="L291" s="37"/>
    </row>
    <row r="292" spans="2:12" s="32" customFormat="1" x14ac:dyDescent="0.25">
      <c r="B292" s="36"/>
      <c r="F292" s="10"/>
      <c r="J292" s="37"/>
      <c r="K292" s="37"/>
      <c r="L292" s="37"/>
    </row>
    <row r="293" spans="2:12" s="32" customFormat="1" x14ac:dyDescent="0.25">
      <c r="B293" s="36"/>
      <c r="F293" s="10"/>
      <c r="J293" s="37"/>
      <c r="K293" s="37"/>
      <c r="L293" s="37"/>
    </row>
    <row r="294" spans="2:12" s="32" customFormat="1" x14ac:dyDescent="0.25">
      <c r="B294" s="36"/>
      <c r="F294" s="10"/>
      <c r="J294" s="37"/>
      <c r="K294" s="37"/>
      <c r="L294" s="37"/>
    </row>
    <row r="295" spans="2:12" s="32" customFormat="1" x14ac:dyDescent="0.25">
      <c r="B295" s="36"/>
      <c r="F295" s="10"/>
      <c r="J295" s="37"/>
      <c r="K295" s="37"/>
      <c r="L295" s="37"/>
    </row>
    <row r="296" spans="2:12" s="32" customFormat="1" x14ac:dyDescent="0.25">
      <c r="B296" s="36"/>
      <c r="F296" s="10"/>
      <c r="J296" s="37"/>
      <c r="K296" s="37"/>
      <c r="L296" s="37"/>
    </row>
    <row r="297" spans="2:12" s="32" customFormat="1" x14ac:dyDescent="0.25">
      <c r="B297" s="36"/>
      <c r="F297" s="10"/>
      <c r="J297" s="37"/>
      <c r="K297" s="37"/>
      <c r="L297" s="37"/>
    </row>
    <row r="298" spans="2:12" s="32" customFormat="1" x14ac:dyDescent="0.25">
      <c r="B298" s="36"/>
      <c r="F298" s="10"/>
      <c r="J298" s="37"/>
      <c r="K298" s="37"/>
      <c r="L298" s="37"/>
    </row>
    <row r="299" spans="2:12" s="32" customFormat="1" x14ac:dyDescent="0.25">
      <c r="B299" s="36"/>
      <c r="F299" s="10"/>
      <c r="J299" s="37"/>
      <c r="K299" s="37"/>
      <c r="L299" s="37"/>
    </row>
    <row r="300" spans="2:12" s="32" customFormat="1" x14ac:dyDescent="0.25">
      <c r="B300" s="36"/>
      <c r="F300" s="10"/>
      <c r="J300" s="37"/>
      <c r="K300" s="37"/>
      <c r="L300" s="37"/>
    </row>
    <row r="301" spans="2:12" s="32" customFormat="1" x14ac:dyDescent="0.25">
      <c r="B301" s="36"/>
      <c r="F301" s="10"/>
      <c r="J301" s="37"/>
      <c r="K301" s="37"/>
      <c r="L301" s="37"/>
    </row>
    <row r="302" spans="2:12" s="32" customFormat="1" x14ac:dyDescent="0.25">
      <c r="B302" s="36"/>
      <c r="F302" s="10"/>
      <c r="J302" s="37"/>
      <c r="K302" s="37"/>
      <c r="L302" s="37"/>
    </row>
    <row r="303" spans="2:12" s="32" customFormat="1" x14ac:dyDescent="0.25">
      <c r="B303" s="36"/>
      <c r="F303" s="10"/>
      <c r="J303" s="37"/>
      <c r="K303" s="37"/>
      <c r="L303" s="37"/>
    </row>
    <row r="304" spans="2:12" s="32" customFormat="1" x14ac:dyDescent="0.25">
      <c r="B304" s="36"/>
      <c r="F304" s="10"/>
      <c r="J304" s="37"/>
      <c r="K304" s="37"/>
      <c r="L304" s="37"/>
    </row>
    <row r="305" spans="2:12" s="32" customFormat="1" x14ac:dyDescent="0.25">
      <c r="B305" s="36"/>
      <c r="F305" s="10"/>
      <c r="J305" s="37"/>
      <c r="K305" s="37"/>
      <c r="L305" s="37"/>
    </row>
    <row r="306" spans="2:12" s="32" customFormat="1" x14ac:dyDescent="0.25">
      <c r="B306" s="36"/>
      <c r="F306" s="10"/>
      <c r="J306" s="37"/>
      <c r="K306" s="37"/>
      <c r="L306" s="37"/>
    </row>
    <row r="307" spans="2:12" s="32" customFormat="1" x14ac:dyDescent="0.25">
      <c r="B307" s="36"/>
      <c r="F307" s="10"/>
      <c r="J307" s="37"/>
      <c r="K307" s="37"/>
      <c r="L307" s="37"/>
    </row>
    <row r="308" spans="2:12" s="32" customFormat="1" x14ac:dyDescent="0.25">
      <c r="B308" s="36"/>
      <c r="F308" s="10"/>
      <c r="J308" s="37"/>
      <c r="K308" s="37"/>
      <c r="L308" s="37"/>
    </row>
    <row r="309" spans="2:12" s="32" customFormat="1" x14ac:dyDescent="0.25">
      <c r="B309" s="36"/>
      <c r="F309" s="10"/>
      <c r="J309" s="37"/>
      <c r="K309" s="37"/>
      <c r="L309" s="37"/>
    </row>
    <row r="310" spans="2:12" s="32" customFormat="1" x14ac:dyDescent="0.25">
      <c r="B310" s="36"/>
      <c r="F310" s="10"/>
      <c r="J310" s="37"/>
      <c r="K310" s="37"/>
      <c r="L310" s="37"/>
    </row>
    <row r="311" spans="2:12" s="32" customFormat="1" x14ac:dyDescent="0.25">
      <c r="B311" s="36"/>
      <c r="F311" s="10"/>
      <c r="J311" s="37"/>
      <c r="K311" s="37"/>
      <c r="L311" s="37"/>
    </row>
    <row r="312" spans="2:12" s="32" customFormat="1" x14ac:dyDescent="0.25">
      <c r="B312" s="36"/>
      <c r="F312" s="10"/>
      <c r="J312" s="37"/>
      <c r="K312" s="37"/>
      <c r="L312" s="37"/>
    </row>
    <row r="313" spans="2:12" s="32" customFormat="1" x14ac:dyDescent="0.25">
      <c r="B313" s="36"/>
      <c r="F313" s="10"/>
      <c r="J313" s="37"/>
      <c r="K313" s="37"/>
      <c r="L313" s="37"/>
    </row>
    <row r="314" spans="2:12" s="32" customFormat="1" x14ac:dyDescent="0.25">
      <c r="B314" s="36"/>
      <c r="F314" s="10"/>
      <c r="J314" s="37"/>
      <c r="K314" s="37"/>
      <c r="L314" s="37"/>
    </row>
    <row r="315" spans="2:12" s="32" customFormat="1" x14ac:dyDescent="0.25">
      <c r="B315" s="36"/>
      <c r="F315" s="10"/>
      <c r="J315" s="37"/>
      <c r="K315" s="37"/>
      <c r="L315" s="37"/>
    </row>
    <row r="316" spans="2:12" s="32" customFormat="1" x14ac:dyDescent="0.25">
      <c r="B316" s="36"/>
      <c r="F316" s="10"/>
      <c r="J316" s="37"/>
      <c r="K316" s="37"/>
      <c r="L316" s="37"/>
    </row>
    <row r="317" spans="2:12" s="32" customFormat="1" x14ac:dyDescent="0.25">
      <c r="B317" s="36"/>
      <c r="F317" s="10"/>
      <c r="J317" s="37"/>
      <c r="K317" s="37"/>
      <c r="L317" s="37"/>
    </row>
    <row r="318" spans="2:12" s="32" customFormat="1" x14ac:dyDescent="0.25">
      <c r="B318" s="36"/>
      <c r="F318" s="10"/>
      <c r="J318" s="37"/>
      <c r="K318" s="37"/>
      <c r="L318" s="37"/>
    </row>
    <row r="319" spans="2:12" s="32" customFormat="1" x14ac:dyDescent="0.25">
      <c r="B319" s="36"/>
      <c r="F319" s="10"/>
      <c r="J319" s="37"/>
      <c r="K319" s="37"/>
      <c r="L319" s="37"/>
    </row>
    <row r="320" spans="2:12" s="32" customFormat="1" x14ac:dyDescent="0.25">
      <c r="B320" s="36"/>
      <c r="F320" s="10"/>
      <c r="J320" s="37"/>
      <c r="K320" s="37"/>
      <c r="L320" s="37"/>
    </row>
    <row r="321" spans="2:12" s="32" customFormat="1" x14ac:dyDescent="0.25">
      <c r="B321" s="36"/>
      <c r="F321" s="10"/>
      <c r="J321" s="37"/>
      <c r="K321" s="37"/>
      <c r="L321" s="37"/>
    </row>
    <row r="322" spans="2:12" s="32" customFormat="1" x14ac:dyDescent="0.25">
      <c r="B322" s="36"/>
      <c r="F322" s="10"/>
      <c r="J322" s="37"/>
      <c r="K322" s="37"/>
      <c r="L322" s="37"/>
    </row>
    <row r="323" spans="2:12" s="32" customFormat="1" x14ac:dyDescent="0.25">
      <c r="B323" s="36"/>
      <c r="F323" s="10"/>
      <c r="J323" s="37"/>
      <c r="K323" s="37"/>
      <c r="L323" s="37"/>
    </row>
    <row r="324" spans="2:12" s="32" customFormat="1" x14ac:dyDescent="0.25">
      <c r="B324" s="36"/>
      <c r="F324" s="10"/>
      <c r="J324" s="37"/>
      <c r="K324" s="37"/>
      <c r="L324" s="37"/>
    </row>
    <row r="325" spans="2:12" s="32" customFormat="1" x14ac:dyDescent="0.25">
      <c r="B325" s="36"/>
      <c r="F325" s="10"/>
      <c r="J325" s="37"/>
      <c r="K325" s="37"/>
      <c r="L325" s="37"/>
    </row>
    <row r="326" spans="2:12" s="32" customFormat="1" x14ac:dyDescent="0.25">
      <c r="B326" s="36"/>
      <c r="F326" s="10"/>
      <c r="J326" s="37"/>
      <c r="K326" s="37"/>
      <c r="L326" s="37"/>
    </row>
    <row r="327" spans="2:12" s="32" customFormat="1" x14ac:dyDescent="0.25">
      <c r="B327" s="36"/>
      <c r="F327" s="10"/>
      <c r="J327" s="37"/>
      <c r="K327" s="37"/>
      <c r="L327" s="37"/>
    </row>
    <row r="328" spans="2:12" s="32" customFormat="1" x14ac:dyDescent="0.25">
      <c r="B328" s="36"/>
      <c r="F328" s="10"/>
      <c r="J328" s="37"/>
      <c r="K328" s="37"/>
      <c r="L328" s="37"/>
    </row>
    <row r="329" spans="2:12" s="32" customFormat="1" x14ac:dyDescent="0.25">
      <c r="B329" s="36"/>
      <c r="F329" s="10"/>
      <c r="J329" s="37"/>
      <c r="K329" s="37"/>
      <c r="L329" s="37"/>
    </row>
    <row r="330" spans="2:12" s="32" customFormat="1" x14ac:dyDescent="0.25">
      <c r="B330" s="36"/>
      <c r="F330" s="10"/>
      <c r="J330" s="37"/>
      <c r="K330" s="37"/>
      <c r="L330" s="37"/>
    </row>
    <row r="331" spans="2:12" s="32" customFormat="1" x14ac:dyDescent="0.25">
      <c r="B331" s="36"/>
      <c r="F331" s="10"/>
      <c r="J331" s="37"/>
      <c r="K331" s="37"/>
      <c r="L331" s="37"/>
    </row>
    <row r="332" spans="2:12" s="32" customFormat="1" x14ac:dyDescent="0.25">
      <c r="B332" s="36"/>
      <c r="F332" s="10"/>
      <c r="J332" s="37"/>
      <c r="K332" s="37"/>
      <c r="L332" s="37"/>
    </row>
    <row r="333" spans="2:12" s="32" customFormat="1" x14ac:dyDescent="0.25">
      <c r="B333" s="36"/>
      <c r="F333" s="10"/>
      <c r="J333" s="37"/>
      <c r="K333" s="37"/>
      <c r="L333" s="37"/>
    </row>
    <row r="334" spans="2:12" s="32" customFormat="1" x14ac:dyDescent="0.25">
      <c r="B334" s="36"/>
      <c r="F334" s="10"/>
      <c r="J334" s="37"/>
      <c r="K334" s="37"/>
      <c r="L334" s="37"/>
    </row>
    <row r="335" spans="2:12" s="32" customFormat="1" x14ac:dyDescent="0.25">
      <c r="B335" s="36"/>
      <c r="F335" s="10"/>
      <c r="J335" s="37"/>
      <c r="K335" s="37"/>
      <c r="L335" s="37"/>
    </row>
    <row r="336" spans="2:12" s="32" customFormat="1" x14ac:dyDescent="0.25">
      <c r="B336" s="36"/>
      <c r="F336" s="10"/>
      <c r="J336" s="37"/>
      <c r="K336" s="37"/>
      <c r="L336" s="37"/>
    </row>
    <row r="337" spans="2:12" s="32" customFormat="1" x14ac:dyDescent="0.25">
      <c r="B337" s="36"/>
      <c r="F337" s="10"/>
      <c r="J337" s="37"/>
      <c r="K337" s="37"/>
      <c r="L337" s="37"/>
    </row>
    <row r="338" spans="2:12" s="32" customFormat="1" x14ac:dyDescent="0.25">
      <c r="B338" s="36"/>
      <c r="F338" s="10"/>
      <c r="J338" s="37"/>
      <c r="K338" s="37"/>
      <c r="L338" s="37"/>
    </row>
    <row r="339" spans="2:12" s="32" customFormat="1" x14ac:dyDescent="0.25">
      <c r="B339" s="36"/>
      <c r="F339" s="10"/>
      <c r="J339" s="37"/>
      <c r="K339" s="37"/>
      <c r="L339" s="37"/>
    </row>
    <row r="340" spans="2:12" s="32" customFormat="1" x14ac:dyDescent="0.25">
      <c r="B340" s="36"/>
      <c r="F340" s="10"/>
      <c r="J340" s="37"/>
      <c r="K340" s="37"/>
      <c r="L340" s="37"/>
    </row>
    <row r="341" spans="2:12" s="32" customFormat="1" x14ac:dyDescent="0.25">
      <c r="B341" s="36"/>
      <c r="F341" s="10"/>
      <c r="J341" s="37"/>
      <c r="K341" s="37"/>
      <c r="L341" s="37"/>
    </row>
    <row r="342" spans="2:12" s="32" customFormat="1" x14ac:dyDescent="0.25">
      <c r="B342" s="36"/>
      <c r="F342" s="10"/>
      <c r="J342" s="37"/>
      <c r="K342" s="37"/>
      <c r="L342" s="37"/>
    </row>
    <row r="343" spans="2:12" s="32" customFormat="1" x14ac:dyDescent="0.25">
      <c r="B343" s="36"/>
      <c r="F343" s="10"/>
      <c r="J343" s="37"/>
      <c r="K343" s="37"/>
      <c r="L343" s="37"/>
    </row>
    <row r="344" spans="2:12" s="32" customFormat="1" x14ac:dyDescent="0.25">
      <c r="B344" s="36"/>
      <c r="F344" s="10"/>
      <c r="J344" s="37"/>
      <c r="K344" s="37"/>
      <c r="L344" s="37"/>
    </row>
    <row r="345" spans="2:12" s="32" customFormat="1" x14ac:dyDescent="0.25">
      <c r="B345" s="36"/>
      <c r="F345" s="10"/>
      <c r="J345" s="37"/>
      <c r="K345" s="37"/>
      <c r="L345" s="37"/>
    </row>
    <row r="346" spans="2:12" s="32" customFormat="1" x14ac:dyDescent="0.25">
      <c r="B346" s="36"/>
      <c r="F346" s="10"/>
      <c r="J346" s="37"/>
      <c r="K346" s="37"/>
      <c r="L346" s="37"/>
    </row>
    <row r="347" spans="2:12" s="32" customFormat="1" x14ac:dyDescent="0.25">
      <c r="B347" s="36"/>
      <c r="F347" s="10"/>
      <c r="J347" s="37"/>
      <c r="K347" s="37"/>
      <c r="L347" s="37"/>
    </row>
    <row r="348" spans="2:12" s="32" customFormat="1" x14ac:dyDescent="0.25">
      <c r="B348" s="36"/>
      <c r="F348" s="10"/>
      <c r="J348" s="37"/>
      <c r="K348" s="37"/>
      <c r="L348" s="37"/>
    </row>
    <row r="349" spans="2:12" s="32" customFormat="1" x14ac:dyDescent="0.25">
      <c r="B349" s="36"/>
      <c r="F349" s="10"/>
      <c r="J349" s="37"/>
      <c r="K349" s="37"/>
      <c r="L349" s="37"/>
    </row>
    <row r="350" spans="2:12" s="32" customFormat="1" x14ac:dyDescent="0.25">
      <c r="B350" s="36"/>
      <c r="F350" s="10"/>
      <c r="J350" s="37"/>
      <c r="K350" s="37"/>
      <c r="L350" s="37"/>
    </row>
    <row r="351" spans="2:12" s="32" customFormat="1" x14ac:dyDescent="0.25">
      <c r="B351" s="36"/>
      <c r="F351" s="10"/>
      <c r="J351" s="37"/>
      <c r="K351" s="37"/>
      <c r="L351" s="37"/>
    </row>
    <row r="352" spans="2:12" s="32" customFormat="1" x14ac:dyDescent="0.25">
      <c r="B352" s="36"/>
      <c r="F352" s="10"/>
      <c r="J352" s="37"/>
      <c r="K352" s="37"/>
      <c r="L352" s="37"/>
    </row>
    <row r="353" spans="2:12" s="32" customFormat="1" x14ac:dyDescent="0.25">
      <c r="B353" s="36"/>
      <c r="F353" s="10"/>
      <c r="J353" s="37"/>
      <c r="K353" s="37"/>
      <c r="L353" s="37"/>
    </row>
    <row r="354" spans="2:12" s="32" customFormat="1" x14ac:dyDescent="0.25">
      <c r="B354" s="36"/>
      <c r="F354" s="10"/>
      <c r="J354" s="37"/>
      <c r="K354" s="37"/>
      <c r="L354" s="37"/>
    </row>
    <row r="355" spans="2:12" s="32" customFormat="1" x14ac:dyDescent="0.25">
      <c r="B355" s="36"/>
      <c r="F355" s="10"/>
      <c r="J355" s="37"/>
      <c r="K355" s="37"/>
      <c r="L355" s="37"/>
    </row>
    <row r="356" spans="2:12" s="32" customFormat="1" x14ac:dyDescent="0.25">
      <c r="B356" s="36"/>
      <c r="F356" s="10"/>
      <c r="J356" s="37"/>
      <c r="K356" s="37"/>
      <c r="L356" s="37"/>
    </row>
    <row r="357" spans="2:12" s="32" customFormat="1" x14ac:dyDescent="0.25">
      <c r="B357" s="36"/>
      <c r="F357" s="10"/>
      <c r="J357" s="37"/>
      <c r="K357" s="37"/>
      <c r="L357" s="37"/>
    </row>
    <row r="358" spans="2:12" s="32" customFormat="1" x14ac:dyDescent="0.25">
      <c r="B358" s="36"/>
      <c r="F358" s="10"/>
      <c r="J358" s="37"/>
      <c r="K358" s="37"/>
      <c r="L358" s="37"/>
    </row>
    <row r="359" spans="2:12" s="32" customFormat="1" x14ac:dyDescent="0.25">
      <c r="B359" s="36"/>
      <c r="F359" s="10"/>
      <c r="J359" s="37"/>
      <c r="K359" s="37"/>
      <c r="L359" s="37"/>
    </row>
    <row r="360" spans="2:12" s="32" customFormat="1" x14ac:dyDescent="0.25">
      <c r="B360" s="36"/>
      <c r="F360" s="10"/>
      <c r="J360" s="37"/>
      <c r="K360" s="37"/>
      <c r="L360" s="37"/>
    </row>
    <row r="361" spans="2:12" s="32" customFormat="1" x14ac:dyDescent="0.25">
      <c r="B361" s="36"/>
      <c r="F361" s="10"/>
      <c r="J361" s="37"/>
      <c r="K361" s="37"/>
      <c r="L361" s="37"/>
    </row>
    <row r="362" spans="2:12" s="32" customFormat="1" x14ac:dyDescent="0.25">
      <c r="B362" s="36"/>
      <c r="F362" s="10"/>
      <c r="J362" s="37"/>
      <c r="K362" s="37"/>
      <c r="L362" s="37"/>
    </row>
    <row r="363" spans="2:12" s="32" customFormat="1" x14ac:dyDescent="0.25">
      <c r="B363" s="36"/>
      <c r="F363" s="10"/>
      <c r="J363" s="37"/>
      <c r="K363" s="37"/>
      <c r="L363" s="37"/>
    </row>
    <row r="364" spans="2:12" s="32" customFormat="1" x14ac:dyDescent="0.25">
      <c r="B364" s="36"/>
      <c r="F364" s="10"/>
      <c r="J364" s="37"/>
      <c r="K364" s="37"/>
      <c r="L364" s="37"/>
    </row>
    <row r="365" spans="2:12" s="32" customFormat="1" x14ac:dyDescent="0.25">
      <c r="B365" s="36"/>
      <c r="F365" s="10"/>
      <c r="J365" s="37"/>
      <c r="K365" s="37"/>
      <c r="L365" s="37"/>
    </row>
    <row r="366" spans="2:12" s="32" customFormat="1" x14ac:dyDescent="0.25">
      <c r="B366" s="36"/>
      <c r="F366" s="10"/>
      <c r="J366" s="37"/>
      <c r="K366" s="37"/>
      <c r="L366" s="37"/>
    </row>
    <row r="367" spans="2:12" s="32" customFormat="1" x14ac:dyDescent="0.25">
      <c r="B367" s="36"/>
      <c r="F367" s="10"/>
      <c r="J367" s="37"/>
      <c r="K367" s="37"/>
      <c r="L367" s="37"/>
    </row>
    <row r="368" spans="2:12" s="32" customFormat="1" x14ac:dyDescent="0.25">
      <c r="B368" s="36"/>
      <c r="F368" s="10"/>
      <c r="J368" s="37"/>
      <c r="K368" s="37"/>
      <c r="L368" s="37"/>
    </row>
    <row r="369" spans="2:12" s="32" customFormat="1" x14ac:dyDescent="0.25">
      <c r="B369" s="36"/>
      <c r="F369" s="10"/>
      <c r="J369" s="37"/>
      <c r="K369" s="37"/>
      <c r="L369" s="37"/>
    </row>
    <row r="370" spans="2:12" s="32" customFormat="1" x14ac:dyDescent="0.25">
      <c r="B370" s="36"/>
      <c r="F370" s="10"/>
      <c r="J370" s="37"/>
      <c r="K370" s="37"/>
      <c r="L370" s="37"/>
    </row>
    <row r="371" spans="2:12" s="32" customFormat="1" x14ac:dyDescent="0.25">
      <c r="B371" s="36"/>
      <c r="F371" s="10"/>
      <c r="J371" s="37"/>
      <c r="K371" s="37"/>
      <c r="L371" s="37"/>
    </row>
    <row r="372" spans="2:12" s="32" customFormat="1" x14ac:dyDescent="0.25">
      <c r="B372" s="36"/>
      <c r="F372" s="10"/>
      <c r="J372" s="37"/>
      <c r="K372" s="37"/>
      <c r="L372" s="37"/>
    </row>
    <row r="373" spans="2:12" s="32" customFormat="1" x14ac:dyDescent="0.25">
      <c r="B373" s="36"/>
      <c r="F373" s="10"/>
      <c r="J373" s="37"/>
      <c r="K373" s="37"/>
      <c r="L373" s="37"/>
    </row>
    <row r="374" spans="2:12" s="32" customFormat="1" x14ac:dyDescent="0.25">
      <c r="B374" s="36"/>
      <c r="F374" s="10"/>
      <c r="J374" s="37"/>
      <c r="K374" s="37"/>
      <c r="L374" s="37"/>
    </row>
    <row r="375" spans="2:12" s="32" customFormat="1" x14ac:dyDescent="0.25">
      <c r="B375" s="36"/>
      <c r="F375" s="10"/>
      <c r="J375" s="37"/>
      <c r="K375" s="37"/>
      <c r="L375" s="37"/>
    </row>
    <row r="376" spans="2:12" s="32" customFormat="1" x14ac:dyDescent="0.25">
      <c r="B376" s="36"/>
      <c r="F376" s="10"/>
      <c r="J376" s="37"/>
      <c r="K376" s="37"/>
      <c r="L376" s="37"/>
    </row>
    <row r="377" spans="2:12" s="32" customFormat="1" x14ac:dyDescent="0.25">
      <c r="B377" s="36"/>
      <c r="F377" s="10"/>
      <c r="J377" s="37"/>
      <c r="K377" s="37"/>
      <c r="L377" s="37"/>
    </row>
    <row r="378" spans="2:12" s="32" customFormat="1" x14ac:dyDescent="0.25">
      <c r="B378" s="36"/>
      <c r="F378" s="10"/>
      <c r="J378" s="37"/>
      <c r="K378" s="37"/>
      <c r="L378" s="37"/>
    </row>
    <row r="379" spans="2:12" s="32" customFormat="1" x14ac:dyDescent="0.25">
      <c r="B379" s="36"/>
      <c r="F379" s="10"/>
      <c r="J379" s="37"/>
      <c r="K379" s="37"/>
      <c r="L379" s="37"/>
    </row>
    <row r="380" spans="2:12" s="32" customFormat="1" x14ac:dyDescent="0.25">
      <c r="B380" s="36"/>
      <c r="F380" s="10"/>
      <c r="J380" s="37"/>
      <c r="K380" s="37"/>
      <c r="L380" s="37"/>
    </row>
    <row r="381" spans="2:12" s="32" customFormat="1" x14ac:dyDescent="0.25">
      <c r="B381" s="36"/>
      <c r="F381" s="10"/>
      <c r="J381" s="37"/>
      <c r="K381" s="37"/>
      <c r="L381" s="37"/>
    </row>
    <row r="382" spans="2:12" s="32" customFormat="1" x14ac:dyDescent="0.25">
      <c r="B382" s="36"/>
      <c r="F382" s="10"/>
      <c r="J382" s="37"/>
      <c r="K382" s="37"/>
      <c r="L382" s="37"/>
    </row>
    <row r="383" spans="2:12" s="32" customFormat="1" x14ac:dyDescent="0.25">
      <c r="B383" s="36"/>
      <c r="F383" s="10"/>
      <c r="J383" s="37"/>
      <c r="K383" s="37"/>
      <c r="L383" s="37"/>
    </row>
    <row r="384" spans="2:12" s="32" customFormat="1" x14ac:dyDescent="0.25">
      <c r="B384" s="36"/>
      <c r="F384" s="10"/>
      <c r="J384" s="37"/>
      <c r="K384" s="37"/>
      <c r="L384" s="37"/>
    </row>
    <row r="385" spans="2:12" s="32" customFormat="1" x14ac:dyDescent="0.25">
      <c r="B385" s="36"/>
      <c r="F385" s="10"/>
      <c r="J385" s="37"/>
      <c r="K385" s="37"/>
      <c r="L385" s="37"/>
    </row>
    <row r="386" spans="2:12" s="32" customFormat="1" x14ac:dyDescent="0.25">
      <c r="B386" s="36"/>
      <c r="F386" s="10"/>
      <c r="J386" s="37"/>
      <c r="K386" s="37"/>
      <c r="L386" s="37"/>
    </row>
    <row r="387" spans="2:12" s="32" customFormat="1" x14ac:dyDescent="0.25">
      <c r="B387" s="36"/>
      <c r="F387" s="10"/>
      <c r="J387" s="37"/>
      <c r="K387" s="37"/>
      <c r="L387" s="37"/>
    </row>
    <row r="388" spans="2:12" s="32" customFormat="1" x14ac:dyDescent="0.25">
      <c r="B388" s="36"/>
      <c r="F388" s="10"/>
      <c r="J388" s="37"/>
      <c r="K388" s="37"/>
      <c r="L388" s="37"/>
    </row>
    <row r="389" spans="2:12" s="32" customFormat="1" x14ac:dyDescent="0.25">
      <c r="B389" s="36"/>
      <c r="F389" s="10"/>
      <c r="J389" s="37"/>
      <c r="K389" s="37"/>
      <c r="L389" s="37"/>
    </row>
    <row r="390" spans="2:12" s="32" customFormat="1" x14ac:dyDescent="0.25">
      <c r="B390" s="36"/>
      <c r="F390" s="10"/>
      <c r="J390" s="37"/>
      <c r="K390" s="37"/>
      <c r="L390" s="37"/>
    </row>
    <row r="391" spans="2:12" s="32" customFormat="1" x14ac:dyDescent="0.25">
      <c r="B391" s="36"/>
      <c r="F391" s="10"/>
      <c r="J391" s="37"/>
      <c r="K391" s="37"/>
      <c r="L391" s="37"/>
    </row>
    <row r="392" spans="2:12" s="32" customFormat="1" x14ac:dyDescent="0.25">
      <c r="B392" s="36"/>
      <c r="F392" s="10"/>
      <c r="J392" s="37"/>
      <c r="K392" s="37"/>
      <c r="L392" s="37"/>
    </row>
    <row r="393" spans="2:12" s="32" customFormat="1" x14ac:dyDescent="0.25">
      <c r="B393" s="36"/>
      <c r="F393" s="10"/>
      <c r="J393" s="37"/>
      <c r="K393" s="37"/>
      <c r="L393" s="37"/>
    </row>
    <row r="394" spans="2:12" s="32" customFormat="1" x14ac:dyDescent="0.25">
      <c r="B394" s="36"/>
      <c r="F394" s="10"/>
      <c r="J394" s="37"/>
      <c r="K394" s="37"/>
      <c r="L394" s="37"/>
    </row>
    <row r="395" spans="2:12" s="32" customFormat="1" x14ac:dyDescent="0.25">
      <c r="B395" s="36"/>
      <c r="F395" s="10"/>
      <c r="J395" s="37"/>
      <c r="K395" s="37"/>
      <c r="L395" s="37"/>
    </row>
    <row r="396" spans="2:12" s="32" customFormat="1" x14ac:dyDescent="0.25">
      <c r="B396" s="36"/>
      <c r="F396" s="10"/>
      <c r="J396" s="37"/>
      <c r="K396" s="37"/>
      <c r="L396" s="37"/>
    </row>
    <row r="397" spans="2:12" s="32" customFormat="1" x14ac:dyDescent="0.25">
      <c r="B397" s="36"/>
      <c r="F397" s="10"/>
      <c r="J397" s="37"/>
      <c r="K397" s="37"/>
      <c r="L397" s="37"/>
    </row>
    <row r="398" spans="2:12" s="32" customFormat="1" x14ac:dyDescent="0.25">
      <c r="B398" s="36"/>
      <c r="F398" s="10"/>
      <c r="J398" s="37"/>
      <c r="K398" s="37"/>
      <c r="L398" s="37"/>
    </row>
    <row r="399" spans="2:12" s="32" customFormat="1" x14ac:dyDescent="0.25">
      <c r="B399" s="36"/>
      <c r="F399" s="10"/>
      <c r="J399" s="37"/>
      <c r="K399" s="37"/>
      <c r="L399" s="37"/>
    </row>
    <row r="400" spans="2:12" s="32" customFormat="1" x14ac:dyDescent="0.25">
      <c r="B400" s="36"/>
      <c r="F400" s="10"/>
      <c r="J400" s="37"/>
      <c r="K400" s="37"/>
      <c r="L400" s="37"/>
    </row>
    <row r="401" spans="2:12" s="32" customFormat="1" x14ac:dyDescent="0.25">
      <c r="B401" s="36"/>
      <c r="F401" s="10"/>
      <c r="J401" s="37"/>
      <c r="K401" s="37"/>
      <c r="L401" s="37"/>
    </row>
    <row r="402" spans="2:12" s="32" customFormat="1" x14ac:dyDescent="0.25">
      <c r="B402" s="36"/>
      <c r="F402" s="10"/>
      <c r="J402" s="37"/>
      <c r="K402" s="37"/>
      <c r="L402" s="37"/>
    </row>
    <row r="403" spans="2:12" s="32" customFormat="1" x14ac:dyDescent="0.25">
      <c r="B403" s="36"/>
      <c r="F403" s="10"/>
      <c r="J403" s="37"/>
      <c r="K403" s="37"/>
      <c r="L403" s="37"/>
    </row>
    <row r="404" spans="2:12" s="32" customFormat="1" x14ac:dyDescent="0.25">
      <c r="B404" s="36"/>
      <c r="F404" s="10"/>
      <c r="J404" s="37"/>
      <c r="K404" s="37"/>
      <c r="L404" s="37"/>
    </row>
    <row r="405" spans="2:12" s="32" customFormat="1" x14ac:dyDescent="0.25">
      <c r="B405" s="36"/>
      <c r="F405" s="10"/>
      <c r="J405" s="37"/>
      <c r="K405" s="37"/>
      <c r="L405" s="37"/>
    </row>
    <row r="406" spans="2:12" s="32" customFormat="1" x14ac:dyDescent="0.25">
      <c r="B406" s="36"/>
      <c r="F406" s="10"/>
      <c r="J406" s="37"/>
      <c r="K406" s="37"/>
      <c r="L406" s="37"/>
    </row>
    <row r="407" spans="2:12" s="32" customFormat="1" x14ac:dyDescent="0.25">
      <c r="B407" s="36"/>
      <c r="F407" s="10"/>
      <c r="J407" s="37"/>
      <c r="K407" s="37"/>
      <c r="L407" s="37"/>
    </row>
    <row r="408" spans="2:12" s="32" customFormat="1" x14ac:dyDescent="0.25">
      <c r="B408" s="36"/>
      <c r="F408" s="10"/>
      <c r="J408" s="37"/>
      <c r="K408" s="37"/>
      <c r="L408" s="37"/>
    </row>
    <row r="409" spans="2:12" s="32" customFormat="1" x14ac:dyDescent="0.25">
      <c r="B409" s="36"/>
      <c r="F409" s="10"/>
      <c r="J409" s="37"/>
      <c r="K409" s="37"/>
      <c r="L409" s="37"/>
    </row>
    <row r="410" spans="2:12" s="32" customFormat="1" x14ac:dyDescent="0.25">
      <c r="B410" s="36"/>
      <c r="F410" s="10"/>
      <c r="J410" s="37"/>
      <c r="K410" s="37"/>
      <c r="L410" s="37"/>
    </row>
    <row r="411" spans="2:12" s="32" customFormat="1" x14ac:dyDescent="0.25">
      <c r="B411" s="36"/>
      <c r="F411" s="10"/>
      <c r="J411" s="37"/>
      <c r="K411" s="37"/>
      <c r="L411" s="37"/>
    </row>
    <row r="412" spans="2:12" s="32" customFormat="1" x14ac:dyDescent="0.25">
      <c r="B412" s="36"/>
      <c r="F412" s="10"/>
      <c r="J412" s="37"/>
      <c r="K412" s="37"/>
      <c r="L412" s="37"/>
    </row>
    <row r="413" spans="2:12" s="32" customFormat="1" x14ac:dyDescent="0.25">
      <c r="B413" s="36"/>
      <c r="F413" s="10"/>
      <c r="J413" s="37"/>
      <c r="K413" s="37"/>
      <c r="L413" s="37"/>
    </row>
    <row r="414" spans="2:12" s="32" customFormat="1" x14ac:dyDescent="0.25">
      <c r="B414" s="36"/>
      <c r="F414" s="10"/>
      <c r="J414" s="37"/>
      <c r="K414" s="37"/>
      <c r="L414" s="37"/>
    </row>
    <row r="415" spans="2:12" s="32" customFormat="1" x14ac:dyDescent="0.25">
      <c r="B415" s="36"/>
      <c r="F415" s="10"/>
      <c r="J415" s="37"/>
      <c r="K415" s="37"/>
      <c r="L415" s="37"/>
    </row>
    <row r="416" spans="2:12" s="32" customFormat="1" x14ac:dyDescent="0.25">
      <c r="B416" s="36"/>
      <c r="F416" s="10"/>
      <c r="J416" s="37"/>
      <c r="K416" s="37"/>
      <c r="L416" s="37"/>
    </row>
    <row r="417" spans="2:12" s="32" customFormat="1" x14ac:dyDescent="0.25">
      <c r="B417" s="36"/>
      <c r="F417" s="10"/>
      <c r="J417" s="37"/>
      <c r="K417" s="37"/>
      <c r="L417" s="37"/>
    </row>
    <row r="418" spans="2:12" s="32" customFormat="1" x14ac:dyDescent="0.25">
      <c r="B418" s="36"/>
      <c r="F418" s="10"/>
      <c r="J418" s="37"/>
      <c r="K418" s="37"/>
      <c r="L418" s="37"/>
    </row>
    <row r="419" spans="2:12" s="32" customFormat="1" x14ac:dyDescent="0.25">
      <c r="B419" s="36"/>
      <c r="F419" s="10"/>
      <c r="J419" s="37"/>
      <c r="K419" s="37"/>
      <c r="L419" s="37"/>
    </row>
    <row r="420" spans="2:12" s="32" customFormat="1" x14ac:dyDescent="0.25">
      <c r="B420" s="36"/>
      <c r="F420" s="10"/>
      <c r="J420" s="37"/>
      <c r="K420" s="37"/>
      <c r="L420" s="37"/>
    </row>
    <row r="421" spans="2:12" s="32" customFormat="1" x14ac:dyDescent="0.25">
      <c r="B421" s="36"/>
      <c r="F421" s="10"/>
      <c r="J421" s="37"/>
      <c r="K421" s="37"/>
      <c r="L421" s="37"/>
    </row>
    <row r="422" spans="2:12" s="32" customFormat="1" x14ac:dyDescent="0.25">
      <c r="B422" s="36"/>
      <c r="F422" s="10"/>
      <c r="J422" s="37"/>
      <c r="K422" s="37"/>
      <c r="L422" s="37"/>
    </row>
    <row r="423" spans="2:12" s="32" customFormat="1" x14ac:dyDescent="0.25">
      <c r="B423" s="36"/>
      <c r="F423" s="10"/>
      <c r="J423" s="37"/>
      <c r="K423" s="37"/>
      <c r="L423" s="37"/>
    </row>
    <row r="424" spans="2:12" s="32" customFormat="1" x14ac:dyDescent="0.25">
      <c r="B424" s="36"/>
      <c r="F424" s="10"/>
      <c r="J424" s="37"/>
      <c r="K424" s="37"/>
      <c r="L424" s="37"/>
    </row>
    <row r="425" spans="2:12" s="32" customFormat="1" x14ac:dyDescent="0.25">
      <c r="B425" s="36"/>
      <c r="F425" s="10"/>
      <c r="J425" s="37"/>
      <c r="K425" s="37"/>
      <c r="L425" s="37"/>
    </row>
    <row r="426" spans="2:12" s="32" customFormat="1" x14ac:dyDescent="0.25">
      <c r="B426" s="36"/>
      <c r="F426" s="10"/>
      <c r="J426" s="37"/>
      <c r="K426" s="37"/>
      <c r="L426" s="37"/>
    </row>
    <row r="427" spans="2:12" s="32" customFormat="1" x14ac:dyDescent="0.25">
      <c r="B427" s="36"/>
      <c r="F427" s="10"/>
      <c r="J427" s="37"/>
      <c r="K427" s="37"/>
      <c r="L427" s="37"/>
    </row>
    <row r="428" spans="2:12" s="32" customFormat="1" x14ac:dyDescent="0.25">
      <c r="B428" s="36"/>
      <c r="F428" s="10"/>
      <c r="J428" s="37"/>
      <c r="K428" s="37"/>
      <c r="L428" s="37"/>
    </row>
    <row r="429" spans="2:12" s="32" customFormat="1" x14ac:dyDescent="0.25">
      <c r="B429" s="36"/>
      <c r="F429" s="10"/>
      <c r="J429" s="37"/>
      <c r="K429" s="37"/>
      <c r="L429" s="37"/>
    </row>
    <row r="430" spans="2:12" s="32" customFormat="1" x14ac:dyDescent="0.25">
      <c r="B430" s="36"/>
      <c r="F430" s="10"/>
      <c r="J430" s="37"/>
      <c r="K430" s="37"/>
      <c r="L430" s="37"/>
    </row>
    <row r="431" spans="2:12" s="32" customFormat="1" x14ac:dyDescent="0.25">
      <c r="B431" s="36"/>
      <c r="F431" s="10"/>
      <c r="J431" s="37"/>
      <c r="K431" s="37"/>
      <c r="L431" s="37"/>
    </row>
    <row r="432" spans="2:12" s="32" customFormat="1" x14ac:dyDescent="0.25">
      <c r="B432" s="36"/>
      <c r="F432" s="10"/>
      <c r="J432" s="37"/>
      <c r="K432" s="37"/>
      <c r="L432" s="37"/>
    </row>
    <row r="433" spans="2:12" s="32" customFormat="1" x14ac:dyDescent="0.25">
      <c r="B433" s="36"/>
      <c r="F433" s="10"/>
      <c r="J433" s="37"/>
      <c r="K433" s="37"/>
      <c r="L433" s="37"/>
    </row>
    <row r="434" spans="2:12" s="32" customFormat="1" x14ac:dyDescent="0.25">
      <c r="B434" s="36"/>
      <c r="F434" s="10"/>
      <c r="J434" s="37"/>
      <c r="K434" s="37"/>
      <c r="L434" s="37"/>
    </row>
    <row r="435" spans="2:12" s="32" customFormat="1" x14ac:dyDescent="0.25">
      <c r="B435" s="36"/>
      <c r="F435" s="10"/>
      <c r="J435" s="37"/>
      <c r="K435" s="37"/>
      <c r="L435" s="37"/>
    </row>
    <row r="436" spans="2:12" s="32" customFormat="1" x14ac:dyDescent="0.25">
      <c r="B436" s="36"/>
      <c r="F436" s="10"/>
      <c r="J436" s="37"/>
      <c r="K436" s="37"/>
      <c r="L436" s="37"/>
    </row>
    <row r="437" spans="2:12" s="32" customFormat="1" x14ac:dyDescent="0.25">
      <c r="B437" s="36"/>
      <c r="F437" s="10"/>
      <c r="J437" s="37"/>
      <c r="K437" s="37"/>
      <c r="L437" s="37"/>
    </row>
    <row r="438" spans="2:12" s="32" customFormat="1" x14ac:dyDescent="0.25">
      <c r="B438" s="36"/>
      <c r="F438" s="10"/>
      <c r="J438" s="37"/>
      <c r="K438" s="37"/>
      <c r="L438" s="37"/>
    </row>
    <row r="439" spans="2:12" s="32" customFormat="1" x14ac:dyDescent="0.25">
      <c r="B439" s="36"/>
      <c r="F439" s="10"/>
      <c r="J439" s="37"/>
      <c r="K439" s="37"/>
      <c r="L439" s="37"/>
    </row>
    <row r="440" spans="2:12" s="32" customFormat="1" x14ac:dyDescent="0.25">
      <c r="B440" s="36"/>
      <c r="F440" s="10"/>
      <c r="J440" s="37"/>
      <c r="K440" s="37"/>
      <c r="L440" s="37"/>
    </row>
    <row r="441" spans="2:12" s="32" customFormat="1" x14ac:dyDescent="0.25">
      <c r="B441" s="36"/>
      <c r="F441" s="10"/>
      <c r="J441" s="37"/>
      <c r="K441" s="37"/>
      <c r="L441" s="37"/>
    </row>
    <row r="442" spans="2:12" s="32" customFormat="1" x14ac:dyDescent="0.25">
      <c r="B442" s="36"/>
      <c r="F442" s="10"/>
      <c r="J442" s="37"/>
      <c r="K442" s="37"/>
      <c r="L442" s="37"/>
    </row>
    <row r="443" spans="2:12" s="32" customFormat="1" x14ac:dyDescent="0.25">
      <c r="B443" s="36"/>
      <c r="F443" s="10"/>
      <c r="J443" s="37"/>
      <c r="K443" s="37"/>
      <c r="L443" s="37"/>
    </row>
    <row r="444" spans="2:12" s="32" customFormat="1" x14ac:dyDescent="0.25">
      <c r="B444" s="36"/>
      <c r="F444" s="10"/>
      <c r="J444" s="37"/>
      <c r="K444" s="37"/>
      <c r="L444" s="37"/>
    </row>
    <row r="445" spans="2:12" s="32" customFormat="1" x14ac:dyDescent="0.25">
      <c r="B445" s="36"/>
      <c r="F445" s="10"/>
      <c r="J445" s="37"/>
      <c r="K445" s="37"/>
      <c r="L445" s="37"/>
    </row>
    <row r="446" spans="2:12" s="32" customFormat="1" x14ac:dyDescent="0.25">
      <c r="B446" s="36"/>
      <c r="F446" s="10"/>
      <c r="J446" s="37"/>
      <c r="K446" s="37"/>
      <c r="L446" s="37"/>
    </row>
    <row r="447" spans="2:12" s="32" customFormat="1" x14ac:dyDescent="0.25">
      <c r="B447" s="36"/>
      <c r="F447" s="10"/>
      <c r="J447" s="37"/>
      <c r="K447" s="37"/>
      <c r="L447" s="37"/>
    </row>
    <row r="448" spans="2:12" s="32" customFormat="1" x14ac:dyDescent="0.25">
      <c r="B448" s="36"/>
      <c r="F448" s="10"/>
      <c r="J448" s="37"/>
      <c r="K448" s="37"/>
      <c r="L448" s="37"/>
    </row>
    <row r="449" spans="2:12" s="32" customFormat="1" x14ac:dyDescent="0.25">
      <c r="B449" s="36"/>
      <c r="F449" s="10"/>
      <c r="J449" s="37"/>
      <c r="K449" s="37"/>
      <c r="L449" s="37"/>
    </row>
    <row r="450" spans="2:12" s="32" customFormat="1" x14ac:dyDescent="0.25">
      <c r="B450" s="36"/>
      <c r="F450" s="10"/>
      <c r="J450" s="37"/>
      <c r="K450" s="37"/>
      <c r="L450" s="37"/>
    </row>
    <row r="451" spans="2:12" s="32" customFormat="1" x14ac:dyDescent="0.25">
      <c r="B451" s="36"/>
      <c r="F451" s="10"/>
      <c r="J451" s="37"/>
      <c r="K451" s="37"/>
      <c r="L451" s="37"/>
    </row>
    <row r="452" spans="2:12" s="32" customFormat="1" x14ac:dyDescent="0.25">
      <c r="B452" s="36"/>
      <c r="F452" s="10"/>
      <c r="J452" s="37"/>
      <c r="K452" s="37"/>
      <c r="L452" s="37"/>
    </row>
    <row r="453" spans="2:12" s="32" customFormat="1" x14ac:dyDescent="0.25">
      <c r="B453" s="36"/>
      <c r="F453" s="10"/>
      <c r="J453" s="37"/>
      <c r="K453" s="37"/>
      <c r="L453" s="37"/>
    </row>
    <row r="454" spans="2:12" s="32" customFormat="1" x14ac:dyDescent="0.25">
      <c r="B454" s="36"/>
      <c r="F454" s="10"/>
      <c r="J454" s="37"/>
      <c r="K454" s="37"/>
      <c r="L454" s="37"/>
    </row>
    <row r="455" spans="2:12" s="32" customFormat="1" x14ac:dyDescent="0.25">
      <c r="B455" s="36"/>
      <c r="F455" s="10"/>
      <c r="J455" s="37"/>
      <c r="K455" s="37"/>
      <c r="L455" s="37"/>
    </row>
    <row r="456" spans="2:12" s="32" customFormat="1" x14ac:dyDescent="0.25">
      <c r="B456" s="36"/>
      <c r="F456" s="10"/>
      <c r="J456" s="37"/>
      <c r="K456" s="37"/>
      <c r="L456" s="37"/>
    </row>
    <row r="457" spans="2:12" s="32" customFormat="1" x14ac:dyDescent="0.25">
      <c r="B457" s="36"/>
      <c r="F457" s="10"/>
      <c r="J457" s="37"/>
      <c r="K457" s="37"/>
      <c r="L457" s="37"/>
    </row>
    <row r="458" spans="2:12" s="32" customFormat="1" x14ac:dyDescent="0.25">
      <c r="B458" s="36"/>
      <c r="F458" s="10"/>
      <c r="J458" s="37"/>
      <c r="K458" s="37"/>
      <c r="L458" s="37"/>
    </row>
    <row r="459" spans="2:12" s="32" customFormat="1" x14ac:dyDescent="0.25">
      <c r="B459" s="36"/>
      <c r="F459" s="10"/>
      <c r="J459" s="37"/>
      <c r="K459" s="37"/>
      <c r="L459" s="37"/>
    </row>
    <row r="460" spans="2:12" s="32" customFormat="1" x14ac:dyDescent="0.25">
      <c r="B460" s="36"/>
      <c r="F460" s="10"/>
      <c r="J460" s="37"/>
      <c r="K460" s="37"/>
      <c r="L460" s="37"/>
    </row>
    <row r="461" spans="2:12" s="32" customFormat="1" x14ac:dyDescent="0.25">
      <c r="B461" s="36"/>
      <c r="F461" s="10"/>
      <c r="J461" s="37"/>
      <c r="K461" s="37"/>
      <c r="L461" s="37"/>
    </row>
    <row r="462" spans="2:12" s="32" customFormat="1" x14ac:dyDescent="0.25">
      <c r="B462" s="36"/>
      <c r="F462" s="10"/>
      <c r="J462" s="37"/>
      <c r="K462" s="37"/>
      <c r="L462" s="37"/>
    </row>
    <row r="463" spans="2:12" s="32" customFormat="1" x14ac:dyDescent="0.25">
      <c r="B463" s="36"/>
      <c r="F463" s="10"/>
      <c r="J463" s="37"/>
      <c r="K463" s="37"/>
      <c r="L463" s="37"/>
    </row>
    <row r="464" spans="2:12" s="32" customFormat="1" x14ac:dyDescent="0.25">
      <c r="B464" s="36"/>
      <c r="F464" s="10"/>
      <c r="J464" s="37"/>
      <c r="K464" s="37"/>
      <c r="L464" s="37"/>
    </row>
    <row r="465" spans="2:12" s="32" customFormat="1" x14ac:dyDescent="0.25">
      <c r="B465" s="36"/>
      <c r="F465" s="10"/>
      <c r="J465" s="37"/>
      <c r="K465" s="37"/>
      <c r="L465" s="37"/>
    </row>
    <row r="466" spans="2:12" s="32" customFormat="1" x14ac:dyDescent="0.25">
      <c r="B466" s="36"/>
      <c r="F466" s="10"/>
      <c r="J466" s="37"/>
      <c r="K466" s="37"/>
      <c r="L466" s="37"/>
    </row>
    <row r="467" spans="2:12" s="32" customFormat="1" x14ac:dyDescent="0.25">
      <c r="B467" s="36"/>
      <c r="F467" s="10"/>
      <c r="J467" s="37"/>
      <c r="K467" s="37"/>
      <c r="L467" s="37"/>
    </row>
    <row r="468" spans="2:12" s="32" customFormat="1" x14ac:dyDescent="0.25">
      <c r="B468" s="36"/>
      <c r="F468" s="10"/>
      <c r="J468" s="37"/>
      <c r="K468" s="37"/>
      <c r="L468" s="37"/>
    </row>
    <row r="469" spans="2:12" s="32" customFormat="1" x14ac:dyDescent="0.25">
      <c r="B469" s="36"/>
      <c r="F469" s="10"/>
      <c r="J469" s="37"/>
      <c r="K469" s="37"/>
      <c r="L469" s="37"/>
    </row>
    <row r="470" spans="2:12" s="32" customFormat="1" x14ac:dyDescent="0.25">
      <c r="B470" s="36"/>
      <c r="F470" s="10"/>
      <c r="J470" s="37"/>
      <c r="K470" s="37"/>
      <c r="L470" s="37"/>
    </row>
    <row r="471" spans="2:12" s="32" customFormat="1" x14ac:dyDescent="0.25">
      <c r="B471" s="36"/>
      <c r="F471" s="10"/>
      <c r="J471" s="37"/>
      <c r="K471" s="37"/>
      <c r="L471" s="37"/>
    </row>
    <row r="472" spans="2:12" s="32" customFormat="1" x14ac:dyDescent="0.25">
      <c r="B472" s="36"/>
      <c r="F472" s="10"/>
      <c r="J472" s="37"/>
      <c r="K472" s="37"/>
      <c r="L472" s="37"/>
    </row>
    <row r="473" spans="2:12" s="32" customFormat="1" x14ac:dyDescent="0.25">
      <c r="B473" s="36"/>
      <c r="F473" s="10"/>
      <c r="J473" s="37"/>
      <c r="K473" s="37"/>
      <c r="L473" s="37"/>
    </row>
    <row r="474" spans="2:12" s="32" customFormat="1" x14ac:dyDescent="0.25">
      <c r="B474" s="36"/>
      <c r="F474" s="10"/>
      <c r="J474" s="37"/>
      <c r="K474" s="37"/>
      <c r="L474" s="37"/>
    </row>
    <row r="475" spans="2:12" s="32" customFormat="1" x14ac:dyDescent="0.25">
      <c r="B475" s="36"/>
      <c r="F475" s="10"/>
      <c r="J475" s="37"/>
      <c r="K475" s="37"/>
      <c r="L475" s="37"/>
    </row>
    <row r="476" spans="2:12" s="32" customFormat="1" x14ac:dyDescent="0.25">
      <c r="B476" s="36"/>
      <c r="F476" s="10"/>
      <c r="J476" s="37"/>
      <c r="K476" s="37"/>
      <c r="L476" s="37"/>
    </row>
    <row r="477" spans="2:12" s="32" customFormat="1" x14ac:dyDescent="0.25">
      <c r="B477" s="36"/>
      <c r="F477" s="10"/>
      <c r="J477" s="37"/>
      <c r="K477" s="37"/>
      <c r="L477" s="37"/>
    </row>
    <row r="478" spans="2:12" s="32" customFormat="1" x14ac:dyDescent="0.25">
      <c r="B478" s="36"/>
      <c r="F478" s="10"/>
      <c r="J478" s="37"/>
      <c r="K478" s="37"/>
      <c r="L478" s="37"/>
    </row>
    <row r="479" spans="2:12" s="32" customFormat="1" x14ac:dyDescent="0.25">
      <c r="B479" s="36"/>
      <c r="F479" s="10"/>
      <c r="J479" s="37"/>
      <c r="K479" s="37"/>
      <c r="L479" s="37"/>
    </row>
    <row r="480" spans="2:12" s="32" customFormat="1" x14ac:dyDescent="0.25">
      <c r="B480" s="36"/>
      <c r="F480" s="10"/>
      <c r="J480" s="37"/>
      <c r="K480" s="37"/>
      <c r="L480" s="37"/>
    </row>
    <row r="481" spans="2:12" s="32" customFormat="1" x14ac:dyDescent="0.25">
      <c r="B481" s="36"/>
      <c r="F481" s="10"/>
      <c r="J481" s="37"/>
      <c r="K481" s="37"/>
      <c r="L481" s="37"/>
    </row>
    <row r="482" spans="2:12" s="32" customFormat="1" x14ac:dyDescent="0.25">
      <c r="B482" s="36"/>
      <c r="F482" s="10"/>
      <c r="J482" s="37"/>
      <c r="K482" s="37"/>
      <c r="L482" s="37"/>
    </row>
    <row r="483" spans="2:12" s="32" customFormat="1" x14ac:dyDescent="0.25">
      <c r="B483" s="36"/>
      <c r="F483" s="10"/>
      <c r="J483" s="37"/>
      <c r="K483" s="37"/>
      <c r="L483" s="37"/>
    </row>
    <row r="484" spans="2:12" s="32" customFormat="1" x14ac:dyDescent="0.25">
      <c r="B484" s="36"/>
      <c r="F484" s="10"/>
      <c r="J484" s="37"/>
      <c r="K484" s="37"/>
      <c r="L484" s="37"/>
    </row>
    <row r="485" spans="2:12" s="32" customFormat="1" x14ac:dyDescent="0.25">
      <c r="B485" s="36"/>
      <c r="F485" s="10"/>
      <c r="J485" s="37"/>
      <c r="K485" s="37"/>
      <c r="L485" s="37"/>
    </row>
    <row r="486" spans="2:12" s="32" customFormat="1" x14ac:dyDescent="0.25">
      <c r="B486" s="36"/>
      <c r="F486" s="10"/>
      <c r="J486" s="37"/>
      <c r="K486" s="37"/>
      <c r="L486" s="37"/>
    </row>
    <row r="487" spans="2:12" s="32" customFormat="1" x14ac:dyDescent="0.25">
      <c r="B487" s="36"/>
      <c r="F487" s="10"/>
      <c r="J487" s="37"/>
      <c r="K487" s="37"/>
      <c r="L487" s="37"/>
    </row>
    <row r="488" spans="2:12" s="32" customFormat="1" x14ac:dyDescent="0.25">
      <c r="B488" s="36"/>
      <c r="F488" s="10"/>
      <c r="J488" s="37"/>
      <c r="K488" s="37"/>
      <c r="L488" s="37"/>
    </row>
    <row r="489" spans="2:12" s="32" customFormat="1" x14ac:dyDescent="0.25">
      <c r="B489" s="36"/>
      <c r="F489" s="10"/>
      <c r="J489" s="37"/>
      <c r="K489" s="37"/>
      <c r="L489" s="37"/>
    </row>
    <row r="490" spans="2:12" s="32" customFormat="1" x14ac:dyDescent="0.25">
      <c r="B490" s="36"/>
      <c r="F490" s="10"/>
      <c r="J490" s="37"/>
      <c r="K490" s="37"/>
      <c r="L490" s="37"/>
    </row>
    <row r="491" spans="2:12" s="32" customFormat="1" x14ac:dyDescent="0.25">
      <c r="B491" s="36"/>
      <c r="F491" s="10"/>
      <c r="J491" s="37"/>
      <c r="K491" s="37"/>
      <c r="L491" s="37"/>
    </row>
    <row r="492" spans="2:12" s="32" customFormat="1" x14ac:dyDescent="0.25">
      <c r="B492" s="36"/>
      <c r="F492" s="10"/>
      <c r="J492" s="37"/>
      <c r="K492" s="37"/>
      <c r="L492" s="37"/>
    </row>
    <row r="493" spans="2:12" s="32" customFormat="1" x14ac:dyDescent="0.25">
      <c r="B493" s="36"/>
      <c r="F493" s="10"/>
      <c r="J493" s="37"/>
      <c r="K493" s="37"/>
      <c r="L493" s="37"/>
    </row>
    <row r="494" spans="2:12" s="32" customFormat="1" x14ac:dyDescent="0.25">
      <c r="B494" s="36"/>
      <c r="F494" s="10"/>
      <c r="J494" s="37"/>
      <c r="K494" s="37"/>
      <c r="L494" s="37"/>
    </row>
    <row r="495" spans="2:12" s="32" customFormat="1" x14ac:dyDescent="0.25">
      <c r="B495" s="36"/>
      <c r="F495" s="10"/>
      <c r="J495" s="37"/>
      <c r="K495" s="37"/>
      <c r="L495" s="37"/>
    </row>
    <row r="496" spans="2:12" s="32" customFormat="1" x14ac:dyDescent="0.25">
      <c r="B496" s="36"/>
      <c r="F496" s="10"/>
      <c r="J496" s="37"/>
      <c r="K496" s="37"/>
      <c r="L496" s="37"/>
    </row>
    <row r="497" spans="2:12" s="32" customFormat="1" x14ac:dyDescent="0.25">
      <c r="B497" s="36"/>
      <c r="F497" s="10"/>
      <c r="J497" s="37"/>
      <c r="K497" s="37"/>
      <c r="L497" s="37"/>
    </row>
    <row r="498" spans="2:12" s="32" customFormat="1" x14ac:dyDescent="0.25">
      <c r="B498" s="36"/>
      <c r="F498" s="10"/>
      <c r="J498" s="37"/>
      <c r="K498" s="37"/>
      <c r="L498" s="37"/>
    </row>
    <row r="499" spans="2:12" s="32" customFormat="1" x14ac:dyDescent="0.25">
      <c r="B499" s="36"/>
      <c r="F499" s="10"/>
      <c r="J499" s="37"/>
      <c r="K499" s="37"/>
      <c r="L499" s="37"/>
    </row>
    <row r="500" spans="2:12" s="32" customFormat="1" x14ac:dyDescent="0.25">
      <c r="B500" s="36"/>
      <c r="F500" s="10"/>
      <c r="J500" s="37"/>
      <c r="K500" s="37"/>
      <c r="L500" s="37"/>
    </row>
    <row r="501" spans="2:12" s="32" customFormat="1" x14ac:dyDescent="0.25">
      <c r="B501" s="36"/>
      <c r="F501" s="10"/>
      <c r="J501" s="37"/>
      <c r="K501" s="37"/>
      <c r="L501" s="37"/>
    </row>
    <row r="502" spans="2:12" s="32" customFormat="1" x14ac:dyDescent="0.25">
      <c r="B502" s="36"/>
      <c r="F502" s="10"/>
      <c r="J502" s="37"/>
      <c r="K502" s="37"/>
      <c r="L502" s="37"/>
    </row>
    <row r="503" spans="2:12" s="32" customFormat="1" x14ac:dyDescent="0.25">
      <c r="B503" s="36"/>
      <c r="F503" s="10"/>
      <c r="J503" s="37"/>
      <c r="K503" s="37"/>
      <c r="L503" s="37"/>
    </row>
    <row r="504" spans="2:12" s="32" customFormat="1" x14ac:dyDescent="0.25">
      <c r="B504" s="36"/>
      <c r="F504" s="10"/>
      <c r="J504" s="37"/>
      <c r="K504" s="37"/>
      <c r="L504" s="37"/>
    </row>
    <row r="505" spans="2:12" s="32" customFormat="1" x14ac:dyDescent="0.25">
      <c r="B505" s="36"/>
      <c r="F505" s="10"/>
      <c r="J505" s="37"/>
      <c r="K505" s="37"/>
      <c r="L505" s="37"/>
    </row>
    <row r="506" spans="2:12" s="32" customFormat="1" x14ac:dyDescent="0.25">
      <c r="B506" s="36"/>
      <c r="F506" s="10"/>
      <c r="J506" s="37"/>
      <c r="K506" s="37"/>
      <c r="L506" s="37"/>
    </row>
    <row r="507" spans="2:12" s="32" customFormat="1" x14ac:dyDescent="0.25">
      <c r="B507" s="36"/>
      <c r="F507" s="10"/>
      <c r="J507" s="37"/>
      <c r="K507" s="37"/>
      <c r="L507" s="37"/>
    </row>
    <row r="508" spans="2:12" s="32" customFormat="1" x14ac:dyDescent="0.25">
      <c r="B508" s="36"/>
      <c r="F508" s="10"/>
      <c r="J508" s="37"/>
      <c r="K508" s="37"/>
      <c r="L508" s="37"/>
    </row>
    <row r="509" spans="2:12" s="32" customFormat="1" x14ac:dyDescent="0.25">
      <c r="B509" s="36"/>
      <c r="F509" s="10"/>
      <c r="J509" s="37"/>
      <c r="K509" s="37"/>
      <c r="L509" s="37"/>
    </row>
    <row r="510" spans="2:12" s="32" customFormat="1" x14ac:dyDescent="0.25">
      <c r="B510" s="36"/>
      <c r="F510" s="10"/>
      <c r="J510" s="37"/>
      <c r="K510" s="37"/>
      <c r="L510" s="37"/>
    </row>
    <row r="511" spans="2:12" s="32" customFormat="1" x14ac:dyDescent="0.25">
      <c r="B511" s="36"/>
      <c r="F511" s="10"/>
      <c r="J511" s="37"/>
      <c r="K511" s="37"/>
      <c r="L511" s="37"/>
    </row>
    <row r="512" spans="2:12" s="32" customFormat="1" x14ac:dyDescent="0.25">
      <c r="B512" s="36"/>
      <c r="F512" s="10"/>
      <c r="J512" s="37"/>
      <c r="K512" s="37"/>
      <c r="L512" s="37"/>
    </row>
    <row r="513" spans="2:12" s="32" customFormat="1" x14ac:dyDescent="0.25">
      <c r="B513" s="36"/>
      <c r="F513" s="10"/>
      <c r="J513" s="37"/>
      <c r="K513" s="37"/>
      <c r="L513" s="37"/>
    </row>
    <row r="514" spans="2:12" s="32" customFormat="1" x14ac:dyDescent="0.25">
      <c r="B514" s="36"/>
      <c r="F514" s="10"/>
      <c r="J514" s="37"/>
      <c r="K514" s="37"/>
      <c r="L514" s="37"/>
    </row>
    <row r="515" spans="2:12" s="32" customFormat="1" x14ac:dyDescent="0.25">
      <c r="B515" s="36"/>
      <c r="F515" s="10"/>
      <c r="J515" s="37"/>
      <c r="K515" s="37"/>
      <c r="L515" s="37"/>
    </row>
    <row r="516" spans="2:12" s="32" customFormat="1" x14ac:dyDescent="0.25">
      <c r="B516" s="36"/>
      <c r="F516" s="10"/>
      <c r="J516" s="37"/>
      <c r="K516" s="37"/>
      <c r="L516" s="37"/>
    </row>
    <row r="517" spans="2:12" s="32" customFormat="1" x14ac:dyDescent="0.25">
      <c r="B517" s="36"/>
      <c r="F517" s="10"/>
      <c r="J517" s="37"/>
      <c r="K517" s="37"/>
      <c r="L517" s="37"/>
    </row>
    <row r="518" spans="2:12" s="32" customFormat="1" x14ac:dyDescent="0.25">
      <c r="B518" s="36"/>
      <c r="F518" s="10"/>
      <c r="J518" s="37"/>
      <c r="K518" s="37"/>
      <c r="L518" s="37"/>
    </row>
    <row r="519" spans="2:12" s="32" customFormat="1" x14ac:dyDescent="0.25">
      <c r="B519" s="36"/>
      <c r="F519" s="10"/>
      <c r="J519" s="37"/>
      <c r="K519" s="37"/>
      <c r="L519" s="37"/>
    </row>
    <row r="520" spans="2:12" s="32" customFormat="1" x14ac:dyDescent="0.25">
      <c r="B520" s="36"/>
      <c r="F520" s="10"/>
      <c r="J520" s="37"/>
      <c r="K520" s="37"/>
      <c r="L520" s="37"/>
    </row>
    <row r="521" spans="2:12" s="32" customFormat="1" x14ac:dyDescent="0.25">
      <c r="B521" s="36"/>
      <c r="F521" s="10"/>
      <c r="J521" s="37"/>
      <c r="K521" s="37"/>
      <c r="L521" s="37"/>
    </row>
    <row r="522" spans="2:12" s="32" customFormat="1" x14ac:dyDescent="0.25">
      <c r="B522" s="36"/>
      <c r="F522" s="10"/>
      <c r="J522" s="37"/>
      <c r="K522" s="37"/>
      <c r="L522" s="37"/>
    </row>
    <row r="523" spans="2:12" s="32" customFormat="1" x14ac:dyDescent="0.25">
      <c r="B523" s="36"/>
      <c r="F523" s="10"/>
      <c r="J523" s="37"/>
      <c r="K523" s="37"/>
      <c r="L523" s="37"/>
    </row>
    <row r="524" spans="2:12" s="32" customFormat="1" x14ac:dyDescent="0.25">
      <c r="B524" s="36"/>
      <c r="F524" s="10"/>
      <c r="J524" s="37"/>
      <c r="K524" s="37"/>
      <c r="L524" s="37"/>
    </row>
    <row r="525" spans="2:12" s="32" customFormat="1" x14ac:dyDescent="0.25">
      <c r="B525" s="36"/>
      <c r="F525" s="10"/>
      <c r="J525" s="37"/>
      <c r="K525" s="37"/>
      <c r="L525" s="37"/>
    </row>
    <row r="526" spans="2:12" s="32" customFormat="1" x14ac:dyDescent="0.25">
      <c r="B526" s="36"/>
      <c r="F526" s="10"/>
      <c r="J526" s="37"/>
      <c r="K526" s="37"/>
      <c r="L526" s="37"/>
    </row>
    <row r="527" spans="2:12" s="32" customFormat="1" x14ac:dyDescent="0.25">
      <c r="B527" s="36"/>
      <c r="F527" s="10"/>
      <c r="J527" s="37"/>
      <c r="K527" s="37"/>
      <c r="L527" s="37"/>
    </row>
    <row r="528" spans="2:12" s="32" customFormat="1" x14ac:dyDescent="0.25">
      <c r="B528" s="36"/>
      <c r="F528" s="10"/>
      <c r="J528" s="37"/>
      <c r="K528" s="37"/>
      <c r="L528" s="37"/>
    </row>
    <row r="529" spans="2:12" s="32" customFormat="1" x14ac:dyDescent="0.25">
      <c r="B529" s="36"/>
      <c r="F529" s="10"/>
      <c r="J529" s="37"/>
      <c r="K529" s="37"/>
      <c r="L529" s="37"/>
    </row>
    <row r="530" spans="2:12" s="32" customFormat="1" x14ac:dyDescent="0.25">
      <c r="B530" s="36"/>
      <c r="F530" s="10"/>
      <c r="J530" s="37"/>
      <c r="K530" s="37"/>
      <c r="L530" s="37"/>
    </row>
    <row r="531" spans="2:12" s="32" customFormat="1" x14ac:dyDescent="0.25">
      <c r="B531" s="36"/>
      <c r="F531" s="10"/>
      <c r="J531" s="37"/>
      <c r="K531" s="37"/>
      <c r="L531" s="37"/>
    </row>
    <row r="532" spans="2:12" s="32" customFormat="1" x14ac:dyDescent="0.25">
      <c r="B532" s="36"/>
      <c r="F532" s="10"/>
      <c r="J532" s="37"/>
      <c r="K532" s="37"/>
      <c r="L532" s="37"/>
    </row>
    <row r="533" spans="2:12" s="32" customFormat="1" x14ac:dyDescent="0.25">
      <c r="B533" s="36"/>
      <c r="F533" s="10"/>
      <c r="J533" s="37"/>
      <c r="K533" s="37"/>
      <c r="L533" s="37"/>
    </row>
    <row r="534" spans="2:12" s="32" customFormat="1" x14ac:dyDescent="0.25">
      <c r="B534" s="36"/>
      <c r="F534" s="10"/>
      <c r="J534" s="37"/>
      <c r="K534" s="37"/>
      <c r="L534" s="37"/>
    </row>
    <row r="535" spans="2:12" s="32" customFormat="1" x14ac:dyDescent="0.25">
      <c r="B535" s="36"/>
      <c r="F535" s="10"/>
      <c r="J535" s="37"/>
      <c r="K535" s="37"/>
      <c r="L535" s="37"/>
    </row>
    <row r="536" spans="2:12" s="32" customFormat="1" x14ac:dyDescent="0.25">
      <c r="B536" s="36"/>
      <c r="F536" s="10"/>
      <c r="J536" s="37"/>
      <c r="K536" s="37"/>
      <c r="L536" s="37"/>
    </row>
    <row r="537" spans="2:12" s="32" customFormat="1" x14ac:dyDescent="0.25">
      <c r="B537" s="36"/>
      <c r="F537" s="10"/>
      <c r="J537" s="37"/>
      <c r="K537" s="37"/>
      <c r="L537" s="37"/>
    </row>
    <row r="538" spans="2:12" s="32" customFormat="1" x14ac:dyDescent="0.25">
      <c r="B538" s="36"/>
      <c r="F538" s="10"/>
      <c r="J538" s="37"/>
      <c r="K538" s="37"/>
      <c r="L538" s="37"/>
    </row>
    <row r="539" spans="2:12" s="32" customFormat="1" x14ac:dyDescent="0.25">
      <c r="B539" s="36"/>
      <c r="F539" s="10"/>
      <c r="J539" s="37"/>
      <c r="K539" s="37"/>
      <c r="L539" s="37"/>
    </row>
    <row r="540" spans="2:12" s="32" customFormat="1" x14ac:dyDescent="0.25">
      <c r="B540" s="36"/>
      <c r="F540" s="10"/>
      <c r="J540" s="37"/>
      <c r="K540" s="37"/>
      <c r="L540" s="37"/>
    </row>
    <row r="541" spans="2:12" s="32" customFormat="1" x14ac:dyDescent="0.25">
      <c r="B541" s="36"/>
      <c r="F541" s="10"/>
      <c r="J541" s="37"/>
      <c r="K541" s="37"/>
      <c r="L541" s="37"/>
    </row>
    <row r="542" spans="2:12" s="32" customFormat="1" x14ac:dyDescent="0.25">
      <c r="B542" s="36"/>
      <c r="F542" s="10"/>
      <c r="J542" s="37"/>
      <c r="K542" s="37"/>
      <c r="L542" s="37"/>
    </row>
    <row r="543" spans="2:12" s="32" customFormat="1" x14ac:dyDescent="0.25">
      <c r="B543" s="36"/>
      <c r="F543" s="10"/>
      <c r="J543" s="37"/>
      <c r="K543" s="37"/>
      <c r="L543" s="37"/>
    </row>
    <row r="544" spans="2:12" s="32" customFormat="1" x14ac:dyDescent="0.25">
      <c r="B544" s="36"/>
      <c r="F544" s="10"/>
      <c r="J544" s="37"/>
      <c r="K544" s="37"/>
      <c r="L544" s="37"/>
    </row>
    <row r="545" spans="2:12" s="32" customFormat="1" x14ac:dyDescent="0.25">
      <c r="B545" s="36"/>
      <c r="F545" s="10"/>
      <c r="J545" s="37"/>
      <c r="K545" s="37"/>
      <c r="L545" s="37"/>
    </row>
    <row r="546" spans="2:12" s="32" customFormat="1" x14ac:dyDescent="0.25">
      <c r="B546" s="36"/>
      <c r="F546" s="10"/>
      <c r="J546" s="37"/>
      <c r="K546" s="37"/>
      <c r="L546" s="37"/>
    </row>
    <row r="547" spans="2:12" s="32" customFormat="1" x14ac:dyDescent="0.25">
      <c r="B547" s="36"/>
      <c r="F547" s="10"/>
      <c r="J547" s="37"/>
      <c r="K547" s="37"/>
      <c r="L547" s="37"/>
    </row>
    <row r="548" spans="2:12" s="32" customFormat="1" x14ac:dyDescent="0.25">
      <c r="B548" s="36"/>
      <c r="F548" s="10"/>
      <c r="J548" s="37"/>
      <c r="K548" s="37"/>
      <c r="L548" s="37"/>
    </row>
    <row r="549" spans="2:12" s="32" customFormat="1" x14ac:dyDescent="0.25">
      <c r="B549" s="36"/>
      <c r="F549" s="10"/>
      <c r="J549" s="37"/>
      <c r="K549" s="37"/>
      <c r="L549" s="37"/>
    </row>
    <row r="550" spans="2:12" s="32" customFormat="1" x14ac:dyDescent="0.25">
      <c r="B550" s="36"/>
      <c r="F550" s="10"/>
      <c r="J550" s="37"/>
      <c r="K550" s="37"/>
      <c r="L550" s="37"/>
    </row>
    <row r="551" spans="2:12" s="32" customFormat="1" x14ac:dyDescent="0.25">
      <c r="B551" s="36"/>
      <c r="F551" s="10"/>
      <c r="J551" s="37"/>
      <c r="K551" s="37"/>
      <c r="L551" s="37"/>
    </row>
    <row r="552" spans="2:12" s="32" customFormat="1" x14ac:dyDescent="0.25">
      <c r="B552" s="36"/>
      <c r="F552" s="10"/>
      <c r="J552" s="37"/>
      <c r="K552" s="37"/>
      <c r="L552" s="37"/>
    </row>
    <row r="553" spans="2:12" s="32" customFormat="1" x14ac:dyDescent="0.25">
      <c r="B553" s="36"/>
      <c r="F553" s="10"/>
      <c r="J553" s="37"/>
      <c r="K553" s="37"/>
      <c r="L553" s="37"/>
    </row>
    <row r="554" spans="2:12" s="32" customFormat="1" x14ac:dyDescent="0.25">
      <c r="B554" s="36"/>
      <c r="F554" s="10"/>
      <c r="J554" s="37"/>
      <c r="K554" s="37"/>
      <c r="L554" s="37"/>
    </row>
    <row r="555" spans="2:12" s="32" customFormat="1" x14ac:dyDescent="0.25">
      <c r="B555" s="36"/>
      <c r="F555" s="10"/>
      <c r="J555" s="37"/>
      <c r="K555" s="37"/>
      <c r="L555" s="37"/>
    </row>
    <row r="556" spans="2:12" s="32" customFormat="1" x14ac:dyDescent="0.25">
      <c r="B556" s="36"/>
      <c r="F556" s="10"/>
      <c r="J556" s="37"/>
      <c r="K556" s="37"/>
      <c r="L556" s="37"/>
    </row>
    <row r="557" spans="2:12" s="32" customFormat="1" x14ac:dyDescent="0.25">
      <c r="B557" s="36"/>
      <c r="F557" s="10"/>
      <c r="J557" s="37"/>
      <c r="K557" s="37"/>
      <c r="L557" s="37"/>
    </row>
    <row r="558" spans="2:12" s="32" customFormat="1" x14ac:dyDescent="0.25">
      <c r="B558" s="36"/>
      <c r="F558" s="10"/>
      <c r="J558" s="37"/>
      <c r="K558" s="37"/>
      <c r="L558" s="37"/>
    </row>
    <row r="559" spans="2:12" s="32" customFormat="1" x14ac:dyDescent="0.25">
      <c r="B559" s="36"/>
      <c r="F559" s="10"/>
      <c r="J559" s="37"/>
      <c r="K559" s="37"/>
      <c r="L559" s="37"/>
    </row>
    <row r="560" spans="2:12" s="32" customFormat="1" x14ac:dyDescent="0.25">
      <c r="B560" s="36"/>
      <c r="F560" s="10"/>
      <c r="J560" s="37"/>
      <c r="K560" s="37"/>
      <c r="L560" s="37"/>
    </row>
    <row r="561" spans="2:12" s="32" customFormat="1" x14ac:dyDescent="0.25">
      <c r="B561" s="36"/>
      <c r="F561" s="10"/>
      <c r="J561" s="37"/>
      <c r="K561" s="37"/>
      <c r="L561" s="37"/>
    </row>
    <row r="562" spans="2:12" s="32" customFormat="1" x14ac:dyDescent="0.25">
      <c r="B562" s="36"/>
      <c r="F562" s="10"/>
      <c r="J562" s="37"/>
      <c r="K562" s="37"/>
      <c r="L562" s="37"/>
    </row>
    <row r="563" spans="2:12" s="32" customFormat="1" x14ac:dyDescent="0.25">
      <c r="B563" s="36"/>
      <c r="F563" s="10"/>
      <c r="J563" s="37"/>
      <c r="K563" s="37"/>
      <c r="L563" s="37"/>
    </row>
    <row r="564" spans="2:12" s="32" customFormat="1" x14ac:dyDescent="0.25">
      <c r="B564" s="36"/>
      <c r="F564" s="10"/>
      <c r="J564" s="37"/>
      <c r="K564" s="37"/>
      <c r="L564" s="37"/>
    </row>
    <row r="565" spans="2:12" s="32" customFormat="1" x14ac:dyDescent="0.25">
      <c r="B565" s="36"/>
      <c r="F565" s="10"/>
      <c r="J565" s="37"/>
      <c r="K565" s="37"/>
      <c r="L565" s="37"/>
    </row>
    <row r="566" spans="2:12" s="32" customFormat="1" x14ac:dyDescent="0.25">
      <c r="B566" s="36"/>
      <c r="F566" s="10"/>
      <c r="J566" s="37"/>
      <c r="K566" s="37"/>
      <c r="L566" s="37"/>
    </row>
    <row r="567" spans="2:12" s="32" customFormat="1" x14ac:dyDescent="0.25">
      <c r="B567" s="36"/>
      <c r="F567" s="10"/>
      <c r="J567" s="37"/>
      <c r="K567" s="37"/>
      <c r="L567" s="37"/>
    </row>
    <row r="568" spans="2:12" s="32" customFormat="1" x14ac:dyDescent="0.25">
      <c r="B568" s="36"/>
      <c r="F568" s="10"/>
      <c r="J568" s="37"/>
      <c r="K568" s="37"/>
      <c r="L568" s="37"/>
    </row>
    <row r="569" spans="2:12" s="32" customFormat="1" x14ac:dyDescent="0.25">
      <c r="B569" s="36"/>
      <c r="F569" s="10"/>
      <c r="J569" s="37"/>
      <c r="K569" s="37"/>
      <c r="L569" s="37"/>
    </row>
    <row r="570" spans="2:12" s="32" customFormat="1" x14ac:dyDescent="0.25">
      <c r="B570" s="36"/>
      <c r="F570" s="10"/>
      <c r="J570" s="37"/>
      <c r="K570" s="37"/>
      <c r="L570" s="37"/>
    </row>
    <row r="571" spans="2:12" s="32" customFormat="1" x14ac:dyDescent="0.25">
      <c r="B571" s="36"/>
      <c r="F571" s="10"/>
      <c r="J571" s="37"/>
      <c r="K571" s="37"/>
      <c r="L571" s="37"/>
    </row>
    <row r="572" spans="2:12" s="32" customFormat="1" x14ac:dyDescent="0.25">
      <c r="B572" s="36"/>
      <c r="F572" s="10"/>
      <c r="J572" s="37"/>
      <c r="K572" s="37"/>
      <c r="L572" s="37"/>
    </row>
    <row r="573" spans="2:12" s="32" customFormat="1" x14ac:dyDescent="0.25">
      <c r="B573" s="36"/>
      <c r="F573" s="10"/>
      <c r="J573" s="37"/>
      <c r="K573" s="37"/>
      <c r="L573" s="37"/>
    </row>
    <row r="574" spans="2:12" s="32" customFormat="1" x14ac:dyDescent="0.25">
      <c r="B574" s="36"/>
      <c r="F574" s="10"/>
      <c r="J574" s="37"/>
      <c r="K574" s="37"/>
      <c r="L574" s="37"/>
    </row>
    <row r="575" spans="2:12" s="32" customFormat="1" x14ac:dyDescent="0.25">
      <c r="B575" s="36"/>
      <c r="F575" s="10"/>
      <c r="J575" s="37"/>
      <c r="K575" s="37"/>
      <c r="L575" s="37"/>
    </row>
    <row r="576" spans="2:12" s="32" customFormat="1" x14ac:dyDescent="0.25">
      <c r="B576" s="36"/>
      <c r="F576" s="10"/>
      <c r="J576" s="37"/>
      <c r="K576" s="37"/>
      <c r="L576" s="37"/>
    </row>
    <row r="577" spans="2:12" s="32" customFormat="1" x14ac:dyDescent="0.25">
      <c r="B577" s="36"/>
      <c r="F577" s="10"/>
      <c r="J577" s="37"/>
      <c r="K577" s="37"/>
      <c r="L577" s="37"/>
    </row>
    <row r="578" spans="2:12" s="32" customFormat="1" x14ac:dyDescent="0.25">
      <c r="B578" s="36"/>
      <c r="F578" s="10"/>
      <c r="J578" s="37"/>
      <c r="K578" s="37"/>
      <c r="L578" s="37"/>
    </row>
    <row r="579" spans="2:12" s="32" customFormat="1" x14ac:dyDescent="0.25">
      <c r="B579" s="36"/>
      <c r="F579" s="10"/>
      <c r="J579" s="37"/>
      <c r="K579" s="37"/>
      <c r="L579" s="37"/>
    </row>
    <row r="580" spans="2:12" s="32" customFormat="1" x14ac:dyDescent="0.25">
      <c r="B580" s="36"/>
      <c r="F580" s="10"/>
      <c r="J580" s="37"/>
      <c r="K580" s="37"/>
      <c r="L580" s="37"/>
    </row>
    <row r="581" spans="2:12" s="32" customFormat="1" x14ac:dyDescent="0.25">
      <c r="B581" s="36"/>
      <c r="F581" s="10"/>
      <c r="J581" s="37"/>
      <c r="K581" s="37"/>
      <c r="L581" s="37"/>
    </row>
    <row r="582" spans="2:12" s="32" customFormat="1" x14ac:dyDescent="0.25">
      <c r="B582" s="36"/>
      <c r="F582" s="10"/>
      <c r="J582" s="37"/>
      <c r="K582" s="37"/>
      <c r="L582" s="37"/>
    </row>
    <row r="583" spans="2:12" s="32" customFormat="1" x14ac:dyDescent="0.25">
      <c r="B583" s="36"/>
      <c r="F583" s="10"/>
      <c r="J583" s="37"/>
      <c r="K583" s="37"/>
      <c r="L583" s="37"/>
    </row>
    <row r="584" spans="2:12" s="32" customFormat="1" x14ac:dyDescent="0.25">
      <c r="B584" s="36"/>
      <c r="F584" s="10"/>
      <c r="J584" s="37"/>
      <c r="K584" s="37"/>
      <c r="L584" s="37"/>
    </row>
    <row r="585" spans="2:12" s="32" customFormat="1" x14ac:dyDescent="0.25">
      <c r="B585" s="36"/>
      <c r="F585" s="10"/>
      <c r="J585" s="37"/>
      <c r="K585" s="37"/>
      <c r="L585" s="37"/>
    </row>
    <row r="586" spans="2:12" s="32" customFormat="1" x14ac:dyDescent="0.25">
      <c r="B586" s="36"/>
      <c r="F586" s="10"/>
      <c r="J586" s="37"/>
      <c r="K586" s="37"/>
      <c r="L586" s="37"/>
    </row>
    <row r="587" spans="2:12" s="32" customFormat="1" x14ac:dyDescent="0.25">
      <c r="B587" s="36"/>
      <c r="F587" s="10"/>
      <c r="J587" s="37"/>
      <c r="K587" s="37"/>
      <c r="L587" s="37"/>
    </row>
    <row r="588" spans="2:12" s="32" customFormat="1" x14ac:dyDescent="0.25">
      <c r="B588" s="36"/>
      <c r="F588" s="10"/>
      <c r="J588" s="37"/>
      <c r="K588" s="37"/>
      <c r="L588" s="37"/>
    </row>
    <row r="589" spans="2:12" s="32" customFormat="1" x14ac:dyDescent="0.25">
      <c r="B589" s="36"/>
      <c r="F589" s="10"/>
      <c r="J589" s="37"/>
      <c r="K589" s="37"/>
      <c r="L589" s="37"/>
    </row>
    <row r="590" spans="2:12" s="32" customFormat="1" x14ac:dyDescent="0.25">
      <c r="B590" s="36"/>
      <c r="F590" s="10"/>
      <c r="J590" s="37"/>
      <c r="K590" s="37"/>
      <c r="L590" s="37"/>
    </row>
    <row r="591" spans="2:12" s="32" customFormat="1" x14ac:dyDescent="0.25">
      <c r="B591" s="36"/>
      <c r="F591" s="10"/>
      <c r="J591" s="37"/>
      <c r="K591" s="37"/>
      <c r="L591" s="37"/>
    </row>
    <row r="592" spans="2:12" s="32" customFormat="1" x14ac:dyDescent="0.25">
      <c r="B592" s="36"/>
      <c r="F592" s="10"/>
      <c r="J592" s="37"/>
      <c r="K592" s="37"/>
      <c r="L592" s="37"/>
    </row>
    <row r="593" spans="2:231" s="32" customFormat="1" x14ac:dyDescent="0.25">
      <c r="B593" s="36"/>
      <c r="F593" s="10"/>
      <c r="J593" s="37"/>
      <c r="K593" s="37"/>
      <c r="L593" s="37"/>
    </row>
    <row r="594" spans="2:231" s="32" customFormat="1" x14ac:dyDescent="0.25">
      <c r="B594" s="36"/>
      <c r="F594" s="10"/>
      <c r="J594" s="37"/>
      <c r="K594" s="37"/>
      <c r="L594" s="37"/>
    </row>
    <row r="595" spans="2:231" s="32" customFormat="1" x14ac:dyDescent="0.25">
      <c r="B595" s="36"/>
      <c r="F595" s="10"/>
      <c r="J595" s="37"/>
      <c r="K595" s="37"/>
      <c r="L595" s="37"/>
    </row>
    <row r="596" spans="2:231" s="32" customFormat="1" x14ac:dyDescent="0.25">
      <c r="B596" s="36"/>
      <c r="F596" s="10"/>
      <c r="J596" s="37"/>
      <c r="K596" s="37"/>
      <c r="L596" s="37"/>
    </row>
    <row r="597" spans="2:231" s="32" customFormat="1" x14ac:dyDescent="0.25">
      <c r="B597" s="36"/>
      <c r="F597" s="10"/>
      <c r="J597" s="37"/>
      <c r="K597" s="37"/>
      <c r="L597" s="37"/>
    </row>
    <row r="598" spans="2:231" x14ac:dyDescent="0.25">
      <c r="B598" s="36"/>
      <c r="C598" s="32"/>
      <c r="D598" s="32"/>
      <c r="E598" s="32"/>
      <c r="F598" s="10"/>
      <c r="G598" s="32"/>
      <c r="H598" s="32"/>
      <c r="I598" s="32"/>
      <c r="J598" s="37"/>
      <c r="K598" s="37"/>
      <c r="L598" s="37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  <c r="BT598" s="32"/>
      <c r="BU598" s="32"/>
      <c r="BV598" s="32"/>
      <c r="BW598" s="32"/>
      <c r="BX598" s="32"/>
      <c r="BY598" s="32"/>
      <c r="BZ598" s="32"/>
      <c r="CA598" s="32"/>
      <c r="CB598" s="32"/>
      <c r="CC598" s="32"/>
      <c r="CD598" s="32"/>
      <c r="CE598" s="32"/>
      <c r="CF598" s="32"/>
      <c r="CG598" s="32"/>
      <c r="CH598" s="32"/>
      <c r="CI598" s="32"/>
      <c r="CJ598" s="32"/>
      <c r="CK598" s="32"/>
      <c r="CL598" s="32"/>
      <c r="CM598" s="32"/>
      <c r="CN598" s="32"/>
      <c r="CO598" s="32"/>
      <c r="CP598" s="32"/>
      <c r="CQ598" s="32"/>
      <c r="CR598" s="32"/>
      <c r="CS598" s="32"/>
      <c r="CT598" s="32"/>
      <c r="CU598" s="32"/>
      <c r="CV598" s="32"/>
      <c r="CW598" s="32"/>
      <c r="CX598" s="32"/>
      <c r="CY598" s="32"/>
      <c r="CZ598" s="32"/>
      <c r="DA598" s="32"/>
      <c r="DB598" s="32"/>
      <c r="DC598" s="32"/>
      <c r="DD598" s="32"/>
      <c r="DE598" s="32"/>
      <c r="DF598" s="32"/>
      <c r="DG598" s="32"/>
      <c r="DH598" s="32"/>
      <c r="DI598" s="32"/>
      <c r="DJ598" s="32"/>
      <c r="DK598" s="32"/>
      <c r="DL598" s="32"/>
      <c r="DM598" s="32"/>
      <c r="DN598" s="32"/>
      <c r="DO598" s="32"/>
      <c r="DP598" s="32"/>
      <c r="DQ598" s="32"/>
      <c r="DR598" s="32"/>
      <c r="DS598" s="32"/>
      <c r="DT598" s="32"/>
      <c r="DU598" s="32"/>
      <c r="DV598" s="32"/>
      <c r="DW598" s="32"/>
      <c r="DX598" s="32"/>
      <c r="DY598" s="32"/>
      <c r="DZ598" s="32"/>
      <c r="EA598" s="32"/>
      <c r="EB598" s="32"/>
      <c r="EC598" s="32"/>
      <c r="ED598" s="32"/>
      <c r="EE598" s="32"/>
      <c r="EF598" s="32"/>
      <c r="EG598" s="32"/>
      <c r="EH598" s="32"/>
      <c r="EI598" s="32"/>
      <c r="EJ598" s="32"/>
      <c r="EK598" s="32"/>
      <c r="EL598" s="32"/>
      <c r="EM598" s="32"/>
      <c r="EN598" s="32"/>
      <c r="EO598" s="32"/>
      <c r="EP598" s="32"/>
      <c r="EQ598" s="32"/>
      <c r="ER598" s="32"/>
      <c r="ES598" s="32"/>
      <c r="ET598" s="32"/>
      <c r="EU598" s="32"/>
      <c r="EV598" s="32"/>
      <c r="EW598" s="32"/>
      <c r="EX598" s="32"/>
      <c r="EY598" s="32"/>
      <c r="EZ598" s="32"/>
      <c r="FA598" s="32"/>
      <c r="FB598" s="32"/>
      <c r="FC598" s="32"/>
      <c r="FD598" s="32"/>
      <c r="FE598" s="32"/>
      <c r="FF598" s="32"/>
      <c r="FG598" s="32"/>
      <c r="FH598" s="32"/>
      <c r="FI598" s="32"/>
      <c r="FJ598" s="32"/>
      <c r="FK598" s="32"/>
      <c r="FL598" s="32"/>
      <c r="FM598" s="32"/>
      <c r="FN598" s="32"/>
      <c r="FO598" s="32"/>
      <c r="FP598" s="32"/>
      <c r="FQ598" s="32"/>
      <c r="FR598" s="32"/>
      <c r="FS598" s="32"/>
      <c r="FT598" s="32"/>
      <c r="FU598" s="32"/>
      <c r="FV598" s="32"/>
      <c r="FW598" s="32"/>
      <c r="FX598" s="32"/>
      <c r="FY598" s="32"/>
      <c r="FZ598" s="32"/>
      <c r="GA598" s="32"/>
      <c r="GB598" s="32"/>
      <c r="GC598" s="32"/>
      <c r="GD598" s="32"/>
      <c r="GE598" s="32"/>
      <c r="GF598" s="32"/>
      <c r="GG598" s="32"/>
      <c r="GH598" s="32"/>
      <c r="GI598" s="32"/>
      <c r="GJ598" s="32"/>
      <c r="GK598" s="32"/>
      <c r="GL598" s="32"/>
      <c r="GM598" s="32"/>
      <c r="GN598" s="32"/>
      <c r="GO598" s="32"/>
      <c r="GP598" s="32"/>
      <c r="GQ598" s="32"/>
      <c r="GR598" s="32"/>
      <c r="GS598" s="32"/>
      <c r="GT598" s="32"/>
      <c r="GU598" s="32"/>
      <c r="GV598" s="32"/>
      <c r="GW598" s="32"/>
      <c r="GX598" s="32"/>
      <c r="GY598" s="32"/>
      <c r="GZ598" s="32"/>
      <c r="HA598" s="32"/>
      <c r="HB598" s="32"/>
      <c r="HC598" s="32"/>
      <c r="HD598" s="32"/>
      <c r="HE598" s="32"/>
      <c r="HF598" s="32"/>
      <c r="HG598" s="32"/>
      <c r="HH598" s="32"/>
      <c r="HI598" s="32"/>
      <c r="HJ598" s="32"/>
      <c r="HK598" s="32"/>
      <c r="HL598" s="32"/>
      <c r="HM598" s="32"/>
      <c r="HN598" s="32"/>
      <c r="HO598" s="32"/>
      <c r="HP598" s="32"/>
      <c r="HQ598" s="32"/>
      <c r="HR598" s="32"/>
      <c r="HS598" s="32"/>
      <c r="HT598" s="32"/>
      <c r="HU598" s="32"/>
      <c r="HV598" s="32"/>
      <c r="HW598" s="32"/>
    </row>
    <row r="599" spans="2:231" x14ac:dyDescent="0.25">
      <c r="B599" s="36"/>
      <c r="C599" s="32"/>
      <c r="D599" s="32"/>
      <c r="E599" s="32"/>
      <c r="F599" s="10"/>
      <c r="G599" s="32"/>
      <c r="H599" s="32"/>
      <c r="I599" s="32"/>
      <c r="J599" s="37"/>
      <c r="K599" s="37"/>
      <c r="L599" s="37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  <c r="BT599" s="32"/>
      <c r="BU599" s="32"/>
      <c r="BV599" s="32"/>
      <c r="BW599" s="32"/>
      <c r="BX599" s="32"/>
      <c r="BY599" s="32"/>
      <c r="BZ599" s="32"/>
      <c r="CA599" s="32"/>
      <c r="CB599" s="32"/>
      <c r="CC599" s="32"/>
      <c r="CD599" s="32"/>
      <c r="CE599" s="32"/>
      <c r="CF599" s="32"/>
      <c r="CG599" s="32"/>
      <c r="CH599" s="32"/>
      <c r="CI599" s="32"/>
      <c r="CJ599" s="32"/>
      <c r="CK599" s="32"/>
      <c r="CL599" s="32"/>
      <c r="CM599" s="32"/>
      <c r="CN599" s="32"/>
      <c r="CO599" s="32"/>
      <c r="CP599" s="32"/>
      <c r="CQ599" s="32"/>
      <c r="CR599" s="32"/>
      <c r="CS599" s="32"/>
      <c r="CT599" s="32"/>
      <c r="CU599" s="32"/>
      <c r="CV599" s="32"/>
      <c r="CW599" s="32"/>
      <c r="CX599" s="32"/>
      <c r="CY599" s="32"/>
      <c r="CZ599" s="32"/>
      <c r="DA599" s="32"/>
      <c r="DB599" s="32"/>
      <c r="DC599" s="32"/>
      <c r="DD599" s="32"/>
      <c r="DE599" s="32"/>
      <c r="DF599" s="32"/>
      <c r="DG599" s="32"/>
      <c r="DH599" s="32"/>
      <c r="DI599" s="32"/>
      <c r="DJ599" s="32"/>
      <c r="DK599" s="32"/>
      <c r="DL599" s="32"/>
      <c r="DM599" s="32"/>
      <c r="DN599" s="32"/>
      <c r="DO599" s="32"/>
      <c r="DP599" s="32"/>
      <c r="DQ599" s="32"/>
      <c r="DR599" s="32"/>
      <c r="DS599" s="32"/>
      <c r="DT599" s="32"/>
      <c r="DU599" s="32"/>
      <c r="DV599" s="32"/>
      <c r="DW599" s="32"/>
      <c r="DX599" s="32"/>
      <c r="DY599" s="32"/>
      <c r="DZ599" s="32"/>
      <c r="EA599" s="32"/>
      <c r="EB599" s="32"/>
      <c r="EC599" s="32"/>
      <c r="ED599" s="32"/>
      <c r="EE599" s="32"/>
      <c r="EF599" s="32"/>
      <c r="EG599" s="32"/>
      <c r="EH599" s="32"/>
      <c r="EI599" s="32"/>
      <c r="EJ599" s="32"/>
      <c r="EK599" s="32"/>
      <c r="EL599" s="32"/>
      <c r="EM599" s="32"/>
      <c r="EN599" s="32"/>
      <c r="EO599" s="32"/>
      <c r="EP599" s="32"/>
      <c r="EQ599" s="32"/>
      <c r="ER599" s="32"/>
      <c r="ES599" s="32"/>
      <c r="ET599" s="32"/>
      <c r="EU599" s="32"/>
      <c r="EV599" s="32"/>
      <c r="EW599" s="32"/>
      <c r="EX599" s="32"/>
      <c r="EY599" s="32"/>
      <c r="EZ599" s="32"/>
      <c r="FA599" s="32"/>
      <c r="FB599" s="32"/>
      <c r="FC599" s="32"/>
      <c r="FD599" s="32"/>
      <c r="FE599" s="32"/>
      <c r="FF599" s="32"/>
      <c r="FG599" s="32"/>
      <c r="FH599" s="32"/>
      <c r="FI599" s="32"/>
      <c r="FJ599" s="32"/>
      <c r="FK599" s="32"/>
      <c r="FL599" s="32"/>
      <c r="FM599" s="32"/>
      <c r="FN599" s="32"/>
      <c r="FO599" s="32"/>
      <c r="FP599" s="32"/>
      <c r="FQ599" s="32"/>
      <c r="FR599" s="32"/>
      <c r="FS599" s="32"/>
      <c r="FT599" s="32"/>
      <c r="FU599" s="32"/>
      <c r="FV599" s="32"/>
      <c r="FW599" s="32"/>
      <c r="FX599" s="32"/>
      <c r="FY599" s="32"/>
      <c r="FZ599" s="32"/>
      <c r="GA599" s="32"/>
      <c r="GB599" s="32"/>
      <c r="GC599" s="32"/>
      <c r="GD599" s="32"/>
      <c r="GE599" s="32"/>
      <c r="GF599" s="32"/>
      <c r="GG599" s="32"/>
      <c r="GH599" s="32"/>
      <c r="GI599" s="32"/>
      <c r="GJ599" s="32"/>
      <c r="GK599" s="32"/>
      <c r="GL599" s="32"/>
      <c r="GM599" s="32"/>
      <c r="GN599" s="32"/>
      <c r="GO599" s="32"/>
      <c r="GP599" s="32"/>
      <c r="GQ599" s="32"/>
      <c r="GR599" s="32"/>
      <c r="GS599" s="32"/>
      <c r="GT599" s="32"/>
      <c r="GU599" s="32"/>
      <c r="GV599" s="32"/>
      <c r="GW599" s="32"/>
      <c r="GX599" s="32"/>
      <c r="GY599" s="32"/>
      <c r="GZ599" s="32"/>
      <c r="HA599" s="32"/>
      <c r="HB599" s="32"/>
      <c r="HC599" s="32"/>
      <c r="HD599" s="32"/>
      <c r="HE599" s="32"/>
      <c r="HF599" s="32"/>
      <c r="HG599" s="32"/>
      <c r="HH599" s="32"/>
      <c r="HI599" s="32"/>
      <c r="HJ599" s="32"/>
      <c r="HK599" s="32"/>
      <c r="HL599" s="32"/>
      <c r="HM599" s="32"/>
      <c r="HN599" s="32"/>
      <c r="HO599" s="32"/>
      <c r="HP599" s="32"/>
      <c r="HQ599" s="32"/>
      <c r="HR599" s="32"/>
      <c r="HS599" s="32"/>
      <c r="HT599" s="32"/>
      <c r="HU599" s="32"/>
      <c r="HV599" s="32"/>
      <c r="HW599" s="32"/>
    </row>
    <row r="600" spans="2:231" x14ac:dyDescent="0.25">
      <c r="B600" s="36"/>
      <c r="C600" s="32"/>
      <c r="D600" s="32"/>
      <c r="E600" s="32"/>
      <c r="F600" s="10"/>
      <c r="G600" s="32"/>
      <c r="H600" s="32"/>
      <c r="I600" s="32"/>
      <c r="J600" s="37"/>
      <c r="K600" s="37"/>
      <c r="L600" s="37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  <c r="BT600" s="32"/>
      <c r="BU600" s="32"/>
      <c r="BV600" s="32"/>
      <c r="BW600" s="32"/>
      <c r="BX600" s="32"/>
      <c r="BY600" s="32"/>
      <c r="BZ600" s="32"/>
      <c r="CA600" s="32"/>
      <c r="CB600" s="32"/>
      <c r="CC600" s="32"/>
      <c r="CD600" s="32"/>
      <c r="CE600" s="32"/>
      <c r="CF600" s="32"/>
      <c r="CG600" s="32"/>
      <c r="CH600" s="32"/>
      <c r="CI600" s="32"/>
      <c r="CJ600" s="32"/>
      <c r="CK600" s="32"/>
      <c r="CL600" s="32"/>
      <c r="CM600" s="32"/>
      <c r="CN600" s="32"/>
      <c r="CO600" s="32"/>
      <c r="CP600" s="32"/>
      <c r="CQ600" s="32"/>
      <c r="CR600" s="32"/>
      <c r="CS600" s="32"/>
      <c r="CT600" s="32"/>
      <c r="CU600" s="32"/>
      <c r="CV600" s="32"/>
      <c r="CW600" s="32"/>
      <c r="CX600" s="32"/>
      <c r="CY600" s="32"/>
      <c r="CZ600" s="32"/>
      <c r="DA600" s="32"/>
      <c r="DB600" s="32"/>
      <c r="DC600" s="32"/>
      <c r="DD600" s="32"/>
      <c r="DE600" s="32"/>
      <c r="DF600" s="32"/>
      <c r="DG600" s="32"/>
      <c r="DH600" s="32"/>
      <c r="DI600" s="32"/>
      <c r="DJ600" s="32"/>
      <c r="DK600" s="32"/>
      <c r="DL600" s="32"/>
      <c r="DM600" s="32"/>
      <c r="DN600" s="32"/>
      <c r="DO600" s="32"/>
      <c r="DP600" s="32"/>
      <c r="DQ600" s="32"/>
      <c r="DR600" s="32"/>
      <c r="DS600" s="32"/>
      <c r="DT600" s="32"/>
      <c r="DU600" s="32"/>
      <c r="DV600" s="32"/>
      <c r="DW600" s="32"/>
      <c r="DX600" s="32"/>
      <c r="DY600" s="32"/>
      <c r="DZ600" s="32"/>
      <c r="EA600" s="32"/>
      <c r="EB600" s="32"/>
      <c r="EC600" s="32"/>
      <c r="ED600" s="32"/>
      <c r="EE600" s="32"/>
      <c r="EF600" s="32"/>
      <c r="EG600" s="32"/>
      <c r="EH600" s="32"/>
      <c r="EI600" s="32"/>
      <c r="EJ600" s="32"/>
      <c r="EK600" s="32"/>
      <c r="EL600" s="32"/>
      <c r="EM600" s="32"/>
      <c r="EN600" s="32"/>
      <c r="EO600" s="32"/>
      <c r="EP600" s="32"/>
      <c r="EQ600" s="32"/>
      <c r="ER600" s="32"/>
      <c r="ES600" s="32"/>
      <c r="ET600" s="32"/>
      <c r="EU600" s="32"/>
      <c r="EV600" s="32"/>
      <c r="EW600" s="32"/>
      <c r="EX600" s="32"/>
      <c r="EY600" s="32"/>
      <c r="EZ600" s="32"/>
      <c r="FA600" s="32"/>
      <c r="FB600" s="32"/>
      <c r="FC600" s="32"/>
      <c r="FD600" s="32"/>
      <c r="FE600" s="32"/>
      <c r="FF600" s="32"/>
      <c r="FG600" s="32"/>
      <c r="FH600" s="32"/>
      <c r="FI600" s="32"/>
      <c r="FJ600" s="32"/>
      <c r="FK600" s="32"/>
      <c r="FL600" s="32"/>
      <c r="FM600" s="32"/>
      <c r="FN600" s="32"/>
      <c r="FO600" s="32"/>
      <c r="FP600" s="32"/>
      <c r="FQ600" s="32"/>
      <c r="FR600" s="32"/>
      <c r="FS600" s="32"/>
      <c r="FT600" s="32"/>
      <c r="FU600" s="32"/>
      <c r="FV600" s="32"/>
      <c r="FW600" s="32"/>
      <c r="FX600" s="32"/>
      <c r="FY600" s="32"/>
      <c r="FZ600" s="32"/>
      <c r="GA600" s="32"/>
      <c r="GB600" s="32"/>
      <c r="GC600" s="32"/>
      <c r="GD600" s="32"/>
      <c r="GE600" s="32"/>
      <c r="GF600" s="32"/>
      <c r="GG600" s="32"/>
      <c r="GH600" s="32"/>
      <c r="GI600" s="32"/>
      <c r="GJ600" s="32"/>
      <c r="GK600" s="32"/>
      <c r="GL600" s="32"/>
      <c r="GM600" s="32"/>
      <c r="GN600" s="32"/>
      <c r="GO600" s="32"/>
      <c r="GP600" s="32"/>
      <c r="GQ600" s="32"/>
      <c r="GR600" s="32"/>
      <c r="GS600" s="32"/>
      <c r="GT600" s="32"/>
      <c r="GU600" s="32"/>
      <c r="GV600" s="32"/>
      <c r="GW600" s="32"/>
      <c r="GX600" s="32"/>
      <c r="GY600" s="32"/>
      <c r="GZ600" s="32"/>
      <c r="HA600" s="32"/>
      <c r="HB600" s="32"/>
      <c r="HC600" s="32"/>
      <c r="HD600" s="32"/>
      <c r="HE600" s="32"/>
      <c r="HF600" s="32"/>
      <c r="HG600" s="32"/>
      <c r="HH600" s="32"/>
      <c r="HI600" s="32"/>
      <c r="HJ600" s="32"/>
      <c r="HK600" s="32"/>
      <c r="HL600" s="32"/>
      <c r="HM600" s="32"/>
      <c r="HN600" s="32"/>
      <c r="HO600" s="32"/>
      <c r="HP600" s="32"/>
      <c r="HQ600" s="32"/>
      <c r="HR600" s="32"/>
      <c r="HS600" s="32"/>
      <c r="HT600" s="32"/>
      <c r="HU600" s="32"/>
      <c r="HV600" s="32"/>
      <c r="HW600" s="32"/>
    </row>
    <row r="601" spans="2:231" x14ac:dyDescent="0.25">
      <c r="B601" s="36"/>
      <c r="C601" s="32"/>
      <c r="D601" s="32"/>
      <c r="E601" s="32"/>
      <c r="F601" s="10"/>
      <c r="G601" s="32"/>
      <c r="H601" s="32"/>
      <c r="I601" s="32"/>
      <c r="J601" s="37"/>
      <c r="K601" s="37"/>
      <c r="L601" s="37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  <c r="BT601" s="32"/>
      <c r="BU601" s="32"/>
      <c r="BV601" s="32"/>
      <c r="BW601" s="32"/>
      <c r="BX601" s="32"/>
      <c r="BY601" s="32"/>
      <c r="BZ601" s="32"/>
      <c r="CA601" s="32"/>
      <c r="CB601" s="32"/>
      <c r="CC601" s="32"/>
      <c r="CD601" s="32"/>
      <c r="CE601" s="32"/>
      <c r="CF601" s="32"/>
      <c r="CG601" s="32"/>
      <c r="CH601" s="32"/>
      <c r="CI601" s="32"/>
      <c r="CJ601" s="32"/>
      <c r="CK601" s="32"/>
      <c r="CL601" s="32"/>
      <c r="CM601" s="32"/>
      <c r="CN601" s="32"/>
      <c r="CO601" s="32"/>
      <c r="CP601" s="32"/>
      <c r="CQ601" s="32"/>
      <c r="CR601" s="32"/>
      <c r="CS601" s="32"/>
      <c r="CT601" s="32"/>
      <c r="CU601" s="32"/>
      <c r="CV601" s="32"/>
      <c r="CW601" s="32"/>
      <c r="CX601" s="32"/>
      <c r="CY601" s="32"/>
      <c r="CZ601" s="32"/>
      <c r="DA601" s="32"/>
      <c r="DB601" s="32"/>
      <c r="DC601" s="32"/>
      <c r="DD601" s="32"/>
      <c r="DE601" s="32"/>
      <c r="DF601" s="32"/>
      <c r="DG601" s="32"/>
      <c r="DH601" s="32"/>
      <c r="DI601" s="32"/>
      <c r="DJ601" s="32"/>
      <c r="DK601" s="32"/>
      <c r="DL601" s="32"/>
      <c r="DM601" s="32"/>
      <c r="DN601" s="32"/>
      <c r="DO601" s="32"/>
      <c r="DP601" s="32"/>
      <c r="DQ601" s="32"/>
      <c r="DR601" s="32"/>
      <c r="DS601" s="32"/>
      <c r="DT601" s="32"/>
      <c r="DU601" s="32"/>
      <c r="DV601" s="32"/>
      <c r="DW601" s="32"/>
      <c r="DX601" s="32"/>
      <c r="DY601" s="32"/>
      <c r="DZ601" s="32"/>
      <c r="EA601" s="32"/>
      <c r="EB601" s="32"/>
      <c r="EC601" s="32"/>
      <c r="ED601" s="32"/>
      <c r="EE601" s="32"/>
      <c r="EF601" s="32"/>
      <c r="EG601" s="32"/>
      <c r="EH601" s="32"/>
      <c r="EI601" s="32"/>
      <c r="EJ601" s="32"/>
      <c r="EK601" s="32"/>
      <c r="EL601" s="32"/>
      <c r="EM601" s="32"/>
      <c r="EN601" s="32"/>
      <c r="EO601" s="32"/>
      <c r="EP601" s="32"/>
      <c r="EQ601" s="32"/>
      <c r="ER601" s="32"/>
      <c r="ES601" s="32"/>
      <c r="ET601" s="32"/>
      <c r="EU601" s="32"/>
      <c r="EV601" s="32"/>
      <c r="EW601" s="32"/>
      <c r="EX601" s="32"/>
      <c r="EY601" s="32"/>
      <c r="EZ601" s="32"/>
      <c r="FA601" s="32"/>
      <c r="FB601" s="32"/>
      <c r="FC601" s="32"/>
      <c r="FD601" s="32"/>
      <c r="FE601" s="32"/>
      <c r="FF601" s="32"/>
      <c r="FG601" s="32"/>
      <c r="FH601" s="32"/>
      <c r="FI601" s="32"/>
      <c r="FJ601" s="32"/>
      <c r="FK601" s="32"/>
      <c r="FL601" s="32"/>
      <c r="FM601" s="32"/>
      <c r="FN601" s="32"/>
      <c r="FO601" s="32"/>
      <c r="FP601" s="32"/>
      <c r="FQ601" s="32"/>
      <c r="FR601" s="32"/>
      <c r="FS601" s="32"/>
      <c r="FT601" s="32"/>
      <c r="FU601" s="32"/>
      <c r="FV601" s="32"/>
      <c r="FW601" s="32"/>
      <c r="FX601" s="32"/>
      <c r="FY601" s="32"/>
      <c r="FZ601" s="32"/>
      <c r="GA601" s="32"/>
      <c r="GB601" s="32"/>
      <c r="GC601" s="32"/>
      <c r="GD601" s="32"/>
      <c r="GE601" s="32"/>
      <c r="GF601" s="32"/>
      <c r="GG601" s="32"/>
      <c r="GH601" s="32"/>
      <c r="GI601" s="32"/>
      <c r="GJ601" s="32"/>
      <c r="GK601" s="32"/>
      <c r="GL601" s="32"/>
      <c r="GM601" s="32"/>
      <c r="GN601" s="32"/>
      <c r="GO601" s="32"/>
      <c r="GP601" s="32"/>
      <c r="GQ601" s="32"/>
      <c r="GR601" s="32"/>
      <c r="GS601" s="32"/>
      <c r="GT601" s="32"/>
      <c r="GU601" s="32"/>
      <c r="GV601" s="32"/>
      <c r="GW601" s="32"/>
      <c r="GX601" s="32"/>
      <c r="GY601" s="32"/>
      <c r="GZ601" s="32"/>
      <c r="HA601" s="32"/>
      <c r="HB601" s="32"/>
      <c r="HC601" s="32"/>
      <c r="HD601" s="32"/>
      <c r="HE601" s="32"/>
      <c r="HF601" s="32"/>
      <c r="HG601" s="32"/>
      <c r="HH601" s="32"/>
      <c r="HI601" s="32"/>
      <c r="HJ601" s="32"/>
      <c r="HK601" s="32"/>
      <c r="HL601" s="32"/>
      <c r="HM601" s="32"/>
      <c r="HN601" s="32"/>
      <c r="HO601" s="32"/>
      <c r="HP601" s="32"/>
      <c r="HQ601" s="32"/>
      <c r="HR601" s="32"/>
      <c r="HS601" s="32"/>
      <c r="HT601" s="32"/>
      <c r="HU601" s="32"/>
      <c r="HV601" s="32"/>
      <c r="HW601" s="32"/>
    </row>
    <row r="602" spans="2:231" x14ac:dyDescent="0.25">
      <c r="B602" s="36"/>
      <c r="C602" s="32"/>
      <c r="D602" s="32"/>
      <c r="E602" s="32"/>
      <c r="F602" s="10"/>
      <c r="G602" s="32"/>
      <c r="H602" s="32"/>
      <c r="I602" s="32"/>
      <c r="J602" s="37"/>
      <c r="K602" s="37"/>
      <c r="L602" s="37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  <c r="BT602" s="32"/>
      <c r="BU602" s="32"/>
      <c r="BV602" s="32"/>
      <c r="BW602" s="32"/>
      <c r="BX602" s="32"/>
      <c r="BY602" s="32"/>
      <c r="BZ602" s="32"/>
      <c r="CA602" s="32"/>
      <c r="CB602" s="32"/>
      <c r="CC602" s="32"/>
      <c r="CD602" s="32"/>
      <c r="CE602" s="32"/>
      <c r="CF602" s="32"/>
      <c r="CG602" s="32"/>
      <c r="CH602" s="32"/>
      <c r="CI602" s="32"/>
      <c r="CJ602" s="32"/>
      <c r="CK602" s="32"/>
      <c r="CL602" s="32"/>
      <c r="CM602" s="32"/>
      <c r="CN602" s="32"/>
      <c r="CO602" s="32"/>
      <c r="CP602" s="32"/>
      <c r="CQ602" s="32"/>
      <c r="CR602" s="32"/>
      <c r="CS602" s="32"/>
      <c r="CT602" s="32"/>
      <c r="CU602" s="32"/>
      <c r="CV602" s="32"/>
      <c r="CW602" s="32"/>
      <c r="CX602" s="32"/>
      <c r="CY602" s="32"/>
      <c r="CZ602" s="32"/>
      <c r="DA602" s="32"/>
      <c r="DB602" s="32"/>
      <c r="DC602" s="32"/>
      <c r="DD602" s="32"/>
      <c r="DE602" s="32"/>
      <c r="DF602" s="32"/>
      <c r="DG602" s="32"/>
      <c r="DH602" s="32"/>
      <c r="DI602" s="32"/>
      <c r="DJ602" s="32"/>
      <c r="DK602" s="32"/>
      <c r="DL602" s="32"/>
      <c r="DM602" s="32"/>
      <c r="DN602" s="32"/>
      <c r="DO602" s="32"/>
      <c r="DP602" s="32"/>
      <c r="DQ602" s="32"/>
      <c r="DR602" s="32"/>
      <c r="DS602" s="32"/>
      <c r="DT602" s="32"/>
      <c r="DU602" s="32"/>
      <c r="DV602" s="32"/>
      <c r="DW602" s="32"/>
      <c r="DX602" s="32"/>
      <c r="DY602" s="32"/>
      <c r="DZ602" s="32"/>
      <c r="EA602" s="32"/>
      <c r="EB602" s="32"/>
      <c r="EC602" s="32"/>
      <c r="ED602" s="32"/>
      <c r="EE602" s="32"/>
      <c r="EF602" s="32"/>
      <c r="EG602" s="32"/>
      <c r="EH602" s="32"/>
      <c r="EI602" s="32"/>
      <c r="EJ602" s="32"/>
      <c r="EK602" s="32"/>
      <c r="EL602" s="32"/>
      <c r="EM602" s="32"/>
      <c r="EN602" s="32"/>
      <c r="EO602" s="32"/>
      <c r="EP602" s="32"/>
      <c r="EQ602" s="32"/>
      <c r="ER602" s="32"/>
      <c r="ES602" s="32"/>
      <c r="ET602" s="32"/>
      <c r="EU602" s="32"/>
      <c r="EV602" s="32"/>
      <c r="EW602" s="32"/>
      <c r="EX602" s="32"/>
      <c r="EY602" s="32"/>
      <c r="EZ602" s="32"/>
      <c r="FA602" s="32"/>
      <c r="FB602" s="32"/>
      <c r="FC602" s="32"/>
      <c r="FD602" s="32"/>
      <c r="FE602" s="32"/>
      <c r="FF602" s="32"/>
      <c r="FG602" s="32"/>
      <c r="FH602" s="32"/>
      <c r="FI602" s="32"/>
      <c r="FJ602" s="32"/>
      <c r="FK602" s="32"/>
      <c r="FL602" s="32"/>
      <c r="FM602" s="32"/>
      <c r="FN602" s="32"/>
      <c r="FO602" s="32"/>
      <c r="FP602" s="32"/>
      <c r="FQ602" s="32"/>
      <c r="FR602" s="32"/>
      <c r="FS602" s="32"/>
      <c r="FT602" s="32"/>
      <c r="FU602" s="32"/>
      <c r="FV602" s="32"/>
      <c r="FW602" s="32"/>
      <c r="FX602" s="32"/>
      <c r="FY602" s="32"/>
      <c r="FZ602" s="32"/>
      <c r="GA602" s="32"/>
      <c r="GB602" s="32"/>
      <c r="GC602" s="32"/>
      <c r="GD602" s="32"/>
      <c r="GE602" s="32"/>
      <c r="GF602" s="32"/>
      <c r="GG602" s="32"/>
      <c r="GH602" s="32"/>
      <c r="GI602" s="32"/>
      <c r="GJ602" s="32"/>
      <c r="GK602" s="32"/>
      <c r="GL602" s="32"/>
      <c r="GM602" s="32"/>
      <c r="GN602" s="32"/>
      <c r="GO602" s="32"/>
      <c r="GP602" s="32"/>
      <c r="GQ602" s="32"/>
      <c r="GR602" s="32"/>
      <c r="GS602" s="32"/>
      <c r="GT602" s="32"/>
      <c r="GU602" s="32"/>
      <c r="GV602" s="32"/>
      <c r="GW602" s="32"/>
      <c r="GX602" s="32"/>
      <c r="GY602" s="32"/>
      <c r="GZ602" s="32"/>
      <c r="HA602" s="32"/>
      <c r="HB602" s="32"/>
      <c r="HC602" s="32"/>
      <c r="HD602" s="32"/>
      <c r="HE602" s="32"/>
      <c r="HF602" s="32"/>
      <c r="HG602" s="32"/>
      <c r="HH602" s="32"/>
      <c r="HI602" s="32"/>
      <c r="HJ602" s="32"/>
      <c r="HK602" s="32"/>
      <c r="HL602" s="32"/>
      <c r="HM602" s="32"/>
      <c r="HN602" s="32"/>
      <c r="HO602" s="32"/>
      <c r="HP602" s="32"/>
      <c r="HQ602" s="32"/>
      <c r="HR602" s="32"/>
      <c r="HS602" s="32"/>
      <c r="HT602" s="32"/>
      <c r="HU602" s="32"/>
      <c r="HV602" s="32"/>
      <c r="HW602" s="32"/>
    </row>
    <row r="603" spans="2:231" x14ac:dyDescent="0.25">
      <c r="B603" s="36"/>
      <c r="C603" s="32"/>
      <c r="D603" s="32"/>
      <c r="E603" s="32"/>
      <c r="F603" s="10"/>
      <c r="G603" s="32"/>
      <c r="H603" s="32"/>
      <c r="I603" s="32"/>
      <c r="J603" s="37"/>
      <c r="K603" s="37"/>
      <c r="L603" s="37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  <c r="BT603" s="32"/>
      <c r="BU603" s="32"/>
      <c r="BV603" s="32"/>
      <c r="BW603" s="32"/>
      <c r="BX603" s="32"/>
      <c r="BY603" s="32"/>
      <c r="BZ603" s="32"/>
      <c r="CA603" s="32"/>
      <c r="CB603" s="32"/>
      <c r="CC603" s="32"/>
      <c r="CD603" s="32"/>
      <c r="CE603" s="32"/>
      <c r="CF603" s="32"/>
      <c r="CG603" s="32"/>
      <c r="CH603" s="32"/>
      <c r="CI603" s="32"/>
      <c r="CJ603" s="32"/>
      <c r="CK603" s="32"/>
      <c r="CL603" s="32"/>
      <c r="CM603" s="32"/>
      <c r="CN603" s="32"/>
      <c r="CO603" s="32"/>
      <c r="CP603" s="32"/>
      <c r="CQ603" s="32"/>
      <c r="CR603" s="32"/>
      <c r="CS603" s="32"/>
      <c r="CT603" s="32"/>
      <c r="CU603" s="32"/>
      <c r="CV603" s="32"/>
      <c r="CW603" s="32"/>
      <c r="CX603" s="32"/>
      <c r="CY603" s="32"/>
      <c r="CZ603" s="32"/>
      <c r="DA603" s="32"/>
      <c r="DB603" s="32"/>
      <c r="DC603" s="32"/>
      <c r="DD603" s="32"/>
      <c r="DE603" s="32"/>
      <c r="DF603" s="32"/>
      <c r="DG603" s="32"/>
      <c r="DH603" s="32"/>
      <c r="DI603" s="32"/>
      <c r="DJ603" s="32"/>
      <c r="DK603" s="32"/>
      <c r="DL603" s="32"/>
      <c r="DM603" s="32"/>
      <c r="DN603" s="32"/>
      <c r="DO603" s="32"/>
      <c r="DP603" s="32"/>
      <c r="DQ603" s="32"/>
      <c r="DR603" s="32"/>
      <c r="DS603" s="32"/>
      <c r="DT603" s="32"/>
      <c r="DU603" s="32"/>
      <c r="DV603" s="32"/>
      <c r="DW603" s="32"/>
      <c r="DX603" s="32"/>
      <c r="DY603" s="32"/>
      <c r="DZ603" s="32"/>
      <c r="EA603" s="32"/>
      <c r="EB603" s="32"/>
      <c r="EC603" s="32"/>
      <c r="ED603" s="32"/>
      <c r="EE603" s="32"/>
      <c r="EF603" s="32"/>
      <c r="EG603" s="32"/>
      <c r="EH603" s="32"/>
      <c r="EI603" s="32"/>
      <c r="EJ603" s="32"/>
      <c r="EK603" s="32"/>
      <c r="EL603" s="32"/>
      <c r="EM603" s="32"/>
      <c r="EN603" s="32"/>
      <c r="EO603" s="32"/>
      <c r="EP603" s="32"/>
      <c r="EQ603" s="32"/>
      <c r="ER603" s="32"/>
      <c r="ES603" s="32"/>
      <c r="ET603" s="32"/>
      <c r="EU603" s="32"/>
      <c r="EV603" s="32"/>
      <c r="EW603" s="32"/>
      <c r="EX603" s="32"/>
      <c r="EY603" s="32"/>
      <c r="EZ603" s="32"/>
      <c r="FA603" s="32"/>
      <c r="FB603" s="32"/>
      <c r="FC603" s="32"/>
      <c r="FD603" s="32"/>
      <c r="FE603" s="32"/>
      <c r="FF603" s="32"/>
      <c r="FG603" s="32"/>
      <c r="FH603" s="32"/>
      <c r="FI603" s="32"/>
      <c r="FJ603" s="32"/>
      <c r="FK603" s="32"/>
      <c r="FL603" s="32"/>
      <c r="FM603" s="32"/>
      <c r="FN603" s="32"/>
      <c r="FO603" s="32"/>
      <c r="FP603" s="32"/>
      <c r="FQ603" s="32"/>
      <c r="FR603" s="32"/>
      <c r="FS603" s="32"/>
      <c r="FT603" s="32"/>
      <c r="FU603" s="32"/>
      <c r="FV603" s="32"/>
      <c r="FW603" s="32"/>
      <c r="FX603" s="32"/>
      <c r="FY603" s="32"/>
      <c r="FZ603" s="32"/>
      <c r="GA603" s="32"/>
      <c r="GB603" s="32"/>
      <c r="GC603" s="32"/>
      <c r="GD603" s="32"/>
      <c r="GE603" s="32"/>
      <c r="GF603" s="32"/>
      <c r="GG603" s="32"/>
      <c r="GH603" s="32"/>
      <c r="GI603" s="32"/>
      <c r="GJ603" s="32"/>
      <c r="GK603" s="32"/>
      <c r="GL603" s="32"/>
      <c r="GM603" s="32"/>
      <c r="GN603" s="32"/>
      <c r="GO603" s="32"/>
      <c r="GP603" s="32"/>
      <c r="GQ603" s="32"/>
      <c r="GR603" s="32"/>
      <c r="GS603" s="32"/>
      <c r="GT603" s="32"/>
      <c r="GU603" s="32"/>
      <c r="GV603" s="32"/>
      <c r="GW603" s="32"/>
      <c r="GX603" s="32"/>
      <c r="GY603" s="32"/>
      <c r="GZ603" s="32"/>
      <c r="HA603" s="32"/>
      <c r="HB603" s="32"/>
      <c r="HC603" s="32"/>
      <c r="HD603" s="32"/>
      <c r="HE603" s="32"/>
      <c r="HF603" s="32"/>
      <c r="HG603" s="32"/>
      <c r="HH603" s="32"/>
      <c r="HI603" s="32"/>
      <c r="HJ603" s="32"/>
      <c r="HK603" s="32"/>
      <c r="HL603" s="32"/>
      <c r="HM603" s="32"/>
      <c r="HN603" s="32"/>
      <c r="HO603" s="32"/>
      <c r="HP603" s="32"/>
      <c r="HQ603" s="32"/>
      <c r="HR603" s="32"/>
      <c r="HS603" s="32"/>
      <c r="HT603" s="32"/>
      <c r="HU603" s="32"/>
      <c r="HV603" s="32"/>
      <c r="HW603" s="32"/>
    </row>
    <row r="604" spans="2:231" ht="40.5" customHeight="1" x14ac:dyDescent="0.25">
      <c r="B604" s="36"/>
      <c r="C604" s="32"/>
      <c r="D604" s="32"/>
      <c r="E604" s="32"/>
      <c r="F604" s="10"/>
      <c r="G604" s="32"/>
      <c r="H604" s="32"/>
      <c r="I604" s="32"/>
      <c r="J604" s="37"/>
      <c r="K604" s="37"/>
      <c r="L604" s="37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  <c r="BT604" s="32"/>
      <c r="BU604" s="32"/>
      <c r="BV604" s="32"/>
      <c r="BW604" s="32"/>
      <c r="BX604" s="32"/>
      <c r="BY604" s="32"/>
      <c r="BZ604" s="32"/>
      <c r="CA604" s="32"/>
      <c r="CB604" s="32"/>
      <c r="CC604" s="32"/>
      <c r="CD604" s="32"/>
      <c r="CE604" s="32"/>
      <c r="CF604" s="32"/>
      <c r="CG604" s="32"/>
      <c r="CH604" s="32"/>
      <c r="CI604" s="32"/>
      <c r="CJ604" s="32"/>
      <c r="CK604" s="32"/>
      <c r="CL604" s="32"/>
      <c r="CM604" s="32"/>
      <c r="CN604" s="32"/>
      <c r="CO604" s="32"/>
      <c r="CP604" s="32"/>
      <c r="CQ604" s="32"/>
      <c r="CR604" s="32"/>
      <c r="CS604" s="32"/>
      <c r="CT604" s="32"/>
      <c r="CU604" s="32"/>
      <c r="CV604" s="32"/>
      <c r="CW604" s="32"/>
      <c r="CX604" s="32"/>
      <c r="CY604" s="32"/>
      <c r="CZ604" s="32"/>
      <c r="DA604" s="32"/>
      <c r="DB604" s="32"/>
      <c r="DC604" s="32"/>
      <c r="DD604" s="32"/>
      <c r="DE604" s="32"/>
      <c r="DF604" s="32"/>
      <c r="DG604" s="32"/>
      <c r="DH604" s="32"/>
      <c r="DI604" s="32"/>
      <c r="DJ604" s="32"/>
      <c r="DK604" s="32"/>
      <c r="DL604" s="32"/>
      <c r="DM604" s="32"/>
      <c r="DN604" s="32"/>
      <c r="DO604" s="32"/>
      <c r="DP604" s="32"/>
      <c r="DQ604" s="32"/>
      <c r="DR604" s="32"/>
      <c r="DS604" s="32"/>
      <c r="DT604" s="32"/>
      <c r="DU604" s="32"/>
      <c r="DV604" s="32"/>
      <c r="DW604" s="32"/>
      <c r="DX604" s="32"/>
      <c r="DY604" s="32"/>
      <c r="DZ604" s="32"/>
      <c r="EA604" s="32"/>
      <c r="EB604" s="32"/>
      <c r="EC604" s="32"/>
      <c r="ED604" s="32"/>
      <c r="EE604" s="32"/>
      <c r="EF604" s="32"/>
      <c r="EG604" s="32"/>
      <c r="EH604" s="32"/>
      <c r="EI604" s="32"/>
      <c r="EJ604" s="32"/>
      <c r="EK604" s="32"/>
      <c r="EL604" s="32"/>
      <c r="EM604" s="32"/>
      <c r="EN604" s="32"/>
      <c r="EO604" s="32"/>
      <c r="EP604" s="32"/>
      <c r="EQ604" s="32"/>
      <c r="ER604" s="32"/>
      <c r="ES604" s="32"/>
      <c r="ET604" s="32"/>
      <c r="EU604" s="32"/>
      <c r="EV604" s="32"/>
      <c r="EW604" s="32"/>
      <c r="EX604" s="32"/>
      <c r="EY604" s="32"/>
      <c r="EZ604" s="32"/>
      <c r="FA604" s="32"/>
      <c r="FB604" s="32"/>
      <c r="FC604" s="32"/>
      <c r="FD604" s="32"/>
      <c r="FE604" s="32"/>
      <c r="FF604" s="32"/>
      <c r="FG604" s="32"/>
      <c r="FH604" s="32"/>
      <c r="FI604" s="32"/>
      <c r="FJ604" s="32"/>
      <c r="FK604" s="32"/>
      <c r="FL604" s="32"/>
      <c r="FM604" s="32"/>
      <c r="FN604" s="32"/>
      <c r="FO604" s="32"/>
      <c r="FP604" s="32"/>
      <c r="FQ604" s="32"/>
      <c r="FR604" s="32"/>
      <c r="FS604" s="32"/>
      <c r="FT604" s="32"/>
      <c r="FU604" s="32"/>
      <c r="FV604" s="32"/>
      <c r="FW604" s="32"/>
      <c r="FX604" s="32"/>
      <c r="FY604" s="32"/>
      <c r="FZ604" s="32"/>
      <c r="GA604" s="32"/>
      <c r="GB604" s="32"/>
      <c r="GC604" s="32"/>
      <c r="GD604" s="32"/>
      <c r="GE604" s="32"/>
      <c r="GF604" s="32"/>
      <c r="GG604" s="32"/>
      <c r="GH604" s="32"/>
      <c r="GI604" s="32"/>
      <c r="GJ604" s="32"/>
      <c r="GK604" s="32"/>
      <c r="GL604" s="32"/>
      <c r="GM604" s="32"/>
      <c r="GN604" s="32"/>
      <c r="GO604" s="32"/>
      <c r="GP604" s="32"/>
      <c r="GQ604" s="32"/>
      <c r="GR604" s="32"/>
      <c r="GS604" s="32"/>
      <c r="GT604" s="32"/>
      <c r="GU604" s="32"/>
      <c r="GV604" s="32"/>
      <c r="GW604" s="32"/>
      <c r="GX604" s="32"/>
      <c r="GY604" s="32"/>
      <c r="GZ604" s="32"/>
      <c r="HA604" s="32"/>
      <c r="HB604" s="32"/>
      <c r="HC604" s="32"/>
      <c r="HD604" s="32"/>
      <c r="HE604" s="32"/>
      <c r="HF604" s="32"/>
      <c r="HG604" s="32"/>
      <c r="HH604" s="32"/>
      <c r="HI604" s="32"/>
      <c r="HJ604" s="32"/>
      <c r="HK604" s="32"/>
      <c r="HL604" s="32"/>
      <c r="HM604" s="32"/>
      <c r="HN604" s="32"/>
      <c r="HO604" s="32"/>
      <c r="HP604" s="32"/>
      <c r="HQ604" s="32"/>
      <c r="HR604" s="32"/>
      <c r="HS604" s="32"/>
      <c r="HT604" s="32"/>
      <c r="HU604" s="32"/>
      <c r="HV604" s="32"/>
      <c r="HW604" s="32"/>
    </row>
    <row r="605" spans="2:231" ht="40.5" customHeight="1" x14ac:dyDescent="0.25">
      <c r="B605" s="36"/>
      <c r="C605" s="32"/>
      <c r="D605" s="32"/>
      <c r="E605" s="32"/>
      <c r="F605" s="10"/>
      <c r="G605" s="32"/>
      <c r="H605" s="32"/>
      <c r="I605" s="32"/>
      <c r="J605" s="37"/>
      <c r="K605" s="37"/>
      <c r="L605" s="37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  <c r="BT605" s="32"/>
      <c r="BU605" s="32"/>
      <c r="BV605" s="32"/>
      <c r="BW605" s="32"/>
      <c r="BX605" s="32"/>
      <c r="BY605" s="32"/>
      <c r="BZ605" s="32"/>
      <c r="CA605" s="32"/>
      <c r="CB605" s="32"/>
      <c r="CC605" s="32"/>
      <c r="CD605" s="32"/>
      <c r="CE605" s="32"/>
      <c r="CF605" s="32"/>
      <c r="CG605" s="32"/>
      <c r="CH605" s="32"/>
      <c r="CI605" s="32"/>
      <c r="CJ605" s="32"/>
      <c r="CK605" s="32"/>
      <c r="CL605" s="32"/>
      <c r="CM605" s="32"/>
      <c r="CN605" s="32"/>
      <c r="CO605" s="32"/>
      <c r="CP605" s="32"/>
      <c r="CQ605" s="32"/>
      <c r="CR605" s="32"/>
      <c r="CS605" s="32"/>
      <c r="CT605" s="32"/>
      <c r="CU605" s="32"/>
      <c r="CV605" s="32"/>
      <c r="CW605" s="32"/>
      <c r="CX605" s="32"/>
      <c r="CY605" s="32"/>
      <c r="CZ605" s="32"/>
      <c r="DA605" s="32"/>
      <c r="DB605" s="32"/>
      <c r="DC605" s="32"/>
      <c r="DD605" s="32"/>
      <c r="DE605" s="32"/>
      <c r="DF605" s="32"/>
      <c r="DG605" s="32"/>
      <c r="DH605" s="32"/>
      <c r="DI605" s="32"/>
      <c r="DJ605" s="32"/>
      <c r="DK605" s="32"/>
      <c r="DL605" s="32"/>
      <c r="DM605" s="32"/>
      <c r="DN605" s="32"/>
      <c r="DO605" s="32"/>
      <c r="DP605" s="32"/>
      <c r="DQ605" s="32"/>
      <c r="DR605" s="32"/>
      <c r="DS605" s="32"/>
      <c r="DT605" s="32"/>
      <c r="DU605" s="32"/>
      <c r="DV605" s="32"/>
      <c r="DW605" s="32"/>
      <c r="DX605" s="32"/>
      <c r="DY605" s="32"/>
      <c r="DZ605" s="32"/>
      <c r="EA605" s="32"/>
      <c r="EB605" s="32"/>
      <c r="EC605" s="32"/>
      <c r="ED605" s="32"/>
      <c r="EE605" s="32"/>
      <c r="EF605" s="32"/>
      <c r="EG605" s="32"/>
      <c r="EH605" s="32"/>
      <c r="EI605" s="32"/>
      <c r="EJ605" s="32"/>
      <c r="EK605" s="32"/>
      <c r="EL605" s="32"/>
      <c r="EM605" s="32"/>
      <c r="EN605" s="32"/>
      <c r="EO605" s="32"/>
      <c r="EP605" s="32"/>
      <c r="EQ605" s="32"/>
      <c r="ER605" s="32"/>
      <c r="ES605" s="32"/>
      <c r="ET605" s="32"/>
      <c r="EU605" s="32"/>
      <c r="EV605" s="32"/>
      <c r="EW605" s="32"/>
      <c r="EX605" s="32"/>
      <c r="EY605" s="32"/>
      <c r="EZ605" s="32"/>
      <c r="FA605" s="32"/>
      <c r="FB605" s="32"/>
      <c r="FC605" s="32"/>
      <c r="FD605" s="32"/>
      <c r="FE605" s="32"/>
      <c r="FF605" s="32"/>
      <c r="FG605" s="32"/>
      <c r="FH605" s="32"/>
      <c r="FI605" s="32"/>
      <c r="FJ605" s="32"/>
      <c r="FK605" s="32"/>
      <c r="FL605" s="32"/>
      <c r="FM605" s="32"/>
      <c r="FN605" s="32"/>
      <c r="FO605" s="32"/>
      <c r="FP605" s="32"/>
      <c r="FQ605" s="32"/>
      <c r="FR605" s="32"/>
      <c r="FS605" s="32"/>
      <c r="FT605" s="32"/>
      <c r="FU605" s="32"/>
      <c r="FV605" s="32"/>
      <c r="FW605" s="32"/>
      <c r="FX605" s="32"/>
      <c r="FY605" s="32"/>
      <c r="FZ605" s="32"/>
      <c r="GA605" s="32"/>
      <c r="GB605" s="32"/>
      <c r="GC605" s="32"/>
      <c r="GD605" s="32"/>
      <c r="GE605" s="32"/>
      <c r="GF605" s="32"/>
      <c r="GG605" s="32"/>
      <c r="GH605" s="32"/>
      <c r="GI605" s="32"/>
      <c r="GJ605" s="32"/>
      <c r="GK605" s="32"/>
      <c r="GL605" s="32"/>
      <c r="GM605" s="32"/>
      <c r="GN605" s="32"/>
      <c r="GO605" s="32"/>
      <c r="GP605" s="32"/>
      <c r="GQ605" s="32"/>
      <c r="GR605" s="32"/>
      <c r="GS605" s="32"/>
      <c r="GT605" s="32"/>
      <c r="GU605" s="32"/>
      <c r="GV605" s="32"/>
      <c r="GW605" s="32"/>
      <c r="GX605" s="32"/>
      <c r="GY605" s="32"/>
      <c r="GZ605" s="32"/>
      <c r="HA605" s="32"/>
      <c r="HB605" s="32"/>
      <c r="HC605" s="32"/>
      <c r="HD605" s="32"/>
      <c r="HE605" s="32"/>
      <c r="HF605" s="32"/>
      <c r="HG605" s="32"/>
      <c r="HH605" s="32"/>
      <c r="HI605" s="32"/>
      <c r="HJ605" s="32"/>
      <c r="HK605" s="32"/>
      <c r="HL605" s="32"/>
      <c r="HM605" s="32"/>
      <c r="HN605" s="32"/>
      <c r="HO605" s="32"/>
      <c r="HP605" s="32"/>
      <c r="HQ605" s="32"/>
      <c r="HR605" s="32"/>
      <c r="HS605" s="32"/>
      <c r="HT605" s="32"/>
      <c r="HU605" s="32"/>
      <c r="HV605" s="32"/>
      <c r="HW605" s="32"/>
    </row>
    <row r="606" spans="2:231" ht="40.5" customHeight="1" x14ac:dyDescent="0.25">
      <c r="B606" s="36"/>
      <c r="C606" s="32"/>
      <c r="D606" s="32"/>
      <c r="E606" s="32"/>
      <c r="F606" s="10"/>
      <c r="G606" s="32"/>
      <c r="H606" s="32"/>
      <c r="I606" s="32"/>
      <c r="J606" s="37"/>
      <c r="K606" s="37"/>
      <c r="L606" s="37"/>
    </row>
    <row r="607" spans="2:231" ht="40.5" customHeight="1" x14ac:dyDescent="0.25">
      <c r="B607" s="36"/>
      <c r="C607" s="32"/>
      <c r="D607" s="32"/>
      <c r="E607" s="32"/>
      <c r="F607" s="10"/>
      <c r="G607" s="32"/>
      <c r="H607" s="32"/>
      <c r="I607" s="32"/>
      <c r="J607" s="37"/>
      <c r="K607" s="37"/>
      <c r="L607" s="37"/>
    </row>
    <row r="608" spans="2:231" ht="40.5" customHeight="1" x14ac:dyDescent="0.25">
      <c r="B608" s="36"/>
      <c r="C608" s="32"/>
      <c r="D608" s="32"/>
      <c r="E608" s="32"/>
      <c r="F608" s="10"/>
      <c r="G608" s="32"/>
      <c r="H608" s="32"/>
      <c r="I608" s="32"/>
      <c r="J608" s="37"/>
      <c r="K608" s="37"/>
      <c r="L608" s="37"/>
    </row>
    <row r="609" spans="2:12" ht="40.5" customHeight="1" x14ac:dyDescent="0.25">
      <c r="B609" s="36"/>
      <c r="C609" s="32"/>
      <c r="D609" s="32"/>
      <c r="E609" s="32"/>
      <c r="F609" s="10"/>
      <c r="G609" s="32"/>
      <c r="H609" s="32"/>
      <c r="I609" s="32"/>
      <c r="J609" s="37"/>
      <c r="K609" s="37"/>
      <c r="L609" s="37"/>
    </row>
    <row r="610" spans="2:12" ht="40.5" customHeight="1" x14ac:dyDescent="0.25">
      <c r="B610" s="36"/>
      <c r="C610" s="32"/>
      <c r="D610" s="32"/>
      <c r="E610" s="32"/>
      <c r="F610" s="10"/>
      <c r="G610" s="32"/>
      <c r="H610" s="32"/>
      <c r="I610" s="32"/>
      <c r="J610" s="37"/>
      <c r="K610" s="37"/>
      <c r="L610" s="37"/>
    </row>
    <row r="611" spans="2:12" ht="40.5" customHeight="1" x14ac:dyDescent="0.25">
      <c r="B611" s="36"/>
      <c r="C611" s="32"/>
      <c r="D611" s="32"/>
      <c r="E611" s="32"/>
      <c r="F611" s="10"/>
      <c r="G611" s="32"/>
      <c r="H611" s="32"/>
      <c r="I611" s="32"/>
      <c r="J611" s="37"/>
      <c r="K611" s="37"/>
      <c r="L611" s="37"/>
    </row>
    <row r="612" spans="2:12" ht="40.5" customHeight="1" x14ac:dyDescent="0.25">
      <c r="B612" s="36"/>
      <c r="C612" s="32"/>
      <c r="D612" s="32"/>
      <c r="E612" s="32"/>
      <c r="F612" s="10"/>
      <c r="G612" s="32"/>
      <c r="H612" s="32"/>
      <c r="I612" s="32"/>
      <c r="J612" s="37"/>
      <c r="K612" s="37"/>
      <c r="L612" s="37"/>
    </row>
    <row r="613" spans="2:12" ht="40.5" customHeight="1" x14ac:dyDescent="0.25">
      <c r="B613" s="36"/>
      <c r="C613" s="32"/>
      <c r="D613" s="32"/>
      <c r="E613" s="32"/>
      <c r="F613" s="10"/>
      <c r="G613" s="32"/>
      <c r="H613" s="32"/>
      <c r="I613" s="32"/>
      <c r="J613" s="37"/>
      <c r="K613" s="37"/>
      <c r="L613" s="37"/>
    </row>
    <row r="614" spans="2:12" ht="40.5" customHeight="1" x14ac:dyDescent="0.25">
      <c r="B614" s="36"/>
      <c r="C614" s="32"/>
      <c r="D614" s="32"/>
      <c r="E614" s="32"/>
      <c r="F614" s="10"/>
      <c r="G614" s="32"/>
      <c r="H614" s="32"/>
      <c r="I614" s="32"/>
      <c r="J614" s="37"/>
      <c r="K614" s="37"/>
      <c r="L614" s="37"/>
    </row>
    <row r="615" spans="2:12" ht="40.5" customHeight="1" x14ac:dyDescent="0.25">
      <c r="B615" s="36"/>
      <c r="C615" s="32"/>
      <c r="D615" s="32"/>
      <c r="E615" s="32"/>
      <c r="F615" s="10"/>
      <c r="G615" s="32"/>
      <c r="H615" s="32"/>
      <c r="I615" s="32"/>
      <c r="J615" s="37"/>
      <c r="K615" s="37"/>
      <c r="L615" s="37"/>
    </row>
    <row r="616" spans="2:12" ht="40.5" customHeight="1" x14ac:dyDescent="0.25">
      <c r="B616" s="36"/>
      <c r="C616" s="32"/>
      <c r="D616" s="32"/>
      <c r="E616" s="32"/>
      <c r="F616" s="10"/>
      <c r="G616" s="32"/>
      <c r="H616" s="32"/>
      <c r="I616" s="32"/>
      <c r="J616" s="37"/>
      <c r="K616" s="37"/>
      <c r="L616" s="37"/>
    </row>
    <row r="617" spans="2:12" ht="40.5" customHeight="1" x14ac:dyDescent="0.25">
      <c r="B617" s="36"/>
      <c r="C617" s="32"/>
      <c r="D617" s="32"/>
      <c r="E617" s="32"/>
      <c r="F617" s="10"/>
      <c r="G617" s="32"/>
      <c r="H617" s="32"/>
      <c r="I617" s="32"/>
      <c r="J617" s="37"/>
      <c r="K617" s="37"/>
      <c r="L617" s="37"/>
    </row>
    <row r="618" spans="2:12" ht="40.5" customHeight="1" x14ac:dyDescent="0.25">
      <c r="B618" s="36"/>
      <c r="C618" s="32"/>
      <c r="D618" s="32"/>
      <c r="E618" s="32"/>
      <c r="F618" s="10"/>
      <c r="G618" s="32"/>
      <c r="H618" s="32"/>
      <c r="I618" s="32"/>
      <c r="J618" s="37"/>
      <c r="K618" s="37"/>
      <c r="L618" s="37"/>
    </row>
    <row r="619" spans="2:12" ht="40.5" customHeight="1" x14ac:dyDescent="0.25">
      <c r="B619" s="36"/>
      <c r="C619" s="32"/>
      <c r="D619" s="32"/>
      <c r="E619" s="32"/>
      <c r="F619" s="10"/>
      <c r="G619" s="32"/>
      <c r="H619" s="32"/>
      <c r="I619" s="32"/>
      <c r="J619" s="37"/>
      <c r="K619" s="37"/>
      <c r="L619" s="37"/>
    </row>
    <row r="620" spans="2:12" ht="40.5" customHeight="1" x14ac:dyDescent="0.25">
      <c r="B620" s="36"/>
      <c r="C620" s="32"/>
      <c r="D620" s="32"/>
      <c r="E620" s="32"/>
      <c r="F620" s="10"/>
      <c r="G620" s="32"/>
      <c r="H620" s="32"/>
      <c r="I620" s="32"/>
      <c r="J620" s="37"/>
      <c r="K620" s="37"/>
      <c r="L620" s="37"/>
    </row>
    <row r="621" spans="2:12" ht="40.5" customHeight="1" x14ac:dyDescent="0.25">
      <c r="B621" s="36"/>
      <c r="C621" s="32"/>
      <c r="D621" s="32"/>
      <c r="E621" s="32"/>
      <c r="F621" s="10"/>
      <c r="G621" s="32"/>
      <c r="H621" s="32"/>
      <c r="I621" s="32"/>
      <c r="J621" s="37"/>
      <c r="K621" s="37"/>
      <c r="L621" s="37"/>
    </row>
    <row r="622" spans="2:12" ht="40.5" customHeight="1" x14ac:dyDescent="0.25">
      <c r="B622" s="36"/>
      <c r="C622" s="32"/>
      <c r="D622" s="32"/>
      <c r="E622" s="32"/>
      <c r="F622" s="10"/>
      <c r="G622" s="32"/>
      <c r="H622" s="32"/>
      <c r="I622" s="32"/>
      <c r="J622" s="37"/>
      <c r="K622" s="37"/>
      <c r="L622" s="37"/>
    </row>
  </sheetData>
  <mergeCells count="30">
    <mergeCell ref="M11:M14"/>
    <mergeCell ref="M17:M18"/>
    <mergeCell ref="M57:M61"/>
    <mergeCell ref="M64:M84"/>
    <mergeCell ref="M87:M91"/>
    <mergeCell ref="M21:M31"/>
    <mergeCell ref="M34:M44"/>
    <mergeCell ref="M47:M49"/>
    <mergeCell ref="M52:M54"/>
    <mergeCell ref="J9:J10"/>
    <mergeCell ref="B9:B10"/>
    <mergeCell ref="C9:C10"/>
    <mergeCell ref="D9:D10"/>
    <mergeCell ref="E9:E10"/>
    <mergeCell ref="B7:M7"/>
    <mergeCell ref="E8:J8"/>
    <mergeCell ref="B2:M2"/>
    <mergeCell ref="M9:M10"/>
    <mergeCell ref="D3:M3"/>
    <mergeCell ref="D4:M4"/>
    <mergeCell ref="D5:M5"/>
    <mergeCell ref="D6:M6"/>
    <mergeCell ref="B5:C5"/>
    <mergeCell ref="B6:C6"/>
    <mergeCell ref="B3:C3"/>
    <mergeCell ref="B4:C4"/>
    <mergeCell ref="F9:F10"/>
    <mergeCell ref="G9:G10"/>
    <mergeCell ref="H9:H10"/>
    <mergeCell ref="I9:I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Nduri</dc:creator>
  <cp:lastModifiedBy>Windows User</cp:lastModifiedBy>
  <dcterms:created xsi:type="dcterms:W3CDTF">2017-02-13T07:39:38Z</dcterms:created>
  <dcterms:modified xsi:type="dcterms:W3CDTF">2018-12-01T11:25:26Z</dcterms:modified>
</cp:coreProperties>
</file>