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45" windowWidth="15600" windowHeight="9240"/>
  </bookViews>
  <sheets>
    <sheet name="SEVAC proposed budget" sheetId="1" r:id="rId1"/>
    <sheet name="SEVAC Budget Notes " sheetId="2" r:id="rId2"/>
  </sheets>
  <calcPr calcId="124519"/>
</workbook>
</file>

<file path=xl/calcChain.xml><?xml version="1.0" encoding="utf-8"?>
<calcChain xmlns="http://schemas.openxmlformats.org/spreadsheetml/2006/main">
  <c r="F21" i="1"/>
  <c r="J21" s="1"/>
  <c r="F36"/>
  <c r="I36" s="1"/>
  <c r="I37" s="1"/>
  <c r="F32"/>
  <c r="H32" s="1"/>
  <c r="F31"/>
  <c r="H31" s="1"/>
  <c r="F30"/>
  <c r="H30" s="1"/>
  <c r="F29"/>
  <c r="H29" s="1"/>
  <c r="F28"/>
  <c r="H28" s="1"/>
  <c r="F27"/>
  <c r="H27" s="1"/>
  <c r="F24"/>
  <c r="H24" s="1"/>
  <c r="F23"/>
  <c r="J23" s="1"/>
  <c r="F22"/>
  <c r="J22" s="1"/>
  <c r="F18"/>
  <c r="I18" s="1"/>
  <c r="F17"/>
  <c r="I17" s="1"/>
  <c r="F16"/>
  <c r="I16" s="1"/>
  <c r="F13"/>
  <c r="I13" s="1"/>
  <c r="F12"/>
  <c r="I12" s="1"/>
  <c r="F11"/>
  <c r="I11" s="1"/>
  <c r="F10"/>
  <c r="I10" s="1"/>
  <c r="F7"/>
  <c r="H7" s="1"/>
  <c r="H8" s="1"/>
  <c r="F6"/>
  <c r="I6" s="1"/>
  <c r="F5"/>
  <c r="I5" s="1"/>
  <c r="F4"/>
  <c r="H33" l="1"/>
  <c r="F33"/>
  <c r="F25"/>
  <c r="F19"/>
  <c r="I19"/>
  <c r="I14"/>
  <c r="F8"/>
  <c r="I4"/>
  <c r="I8" s="1"/>
  <c r="F14"/>
  <c r="J34"/>
  <c r="J38" s="1"/>
  <c r="F34" l="1"/>
  <c r="H25"/>
  <c r="H34" s="1"/>
  <c r="I38"/>
  <c r="F38"/>
  <c r="H38" l="1"/>
</calcChain>
</file>

<file path=xl/sharedStrings.xml><?xml version="1.0" encoding="utf-8"?>
<sst xmlns="http://schemas.openxmlformats.org/spreadsheetml/2006/main" count="83" uniqueCount="75">
  <si>
    <t>No.</t>
  </si>
  <si>
    <t>Item</t>
  </si>
  <si>
    <t xml:space="preserve">Unit </t>
  </si>
  <si>
    <t>Freq</t>
  </si>
  <si>
    <t>Unit Cost   (in UGX)</t>
  </si>
  <si>
    <t xml:space="preserve">Total Cost    (in UGX ) </t>
  </si>
  <si>
    <t xml:space="preserve">Ex Rate </t>
  </si>
  <si>
    <t>Schools contribution</t>
  </si>
  <si>
    <t>Personel</t>
  </si>
  <si>
    <t>1.1.1</t>
  </si>
  <si>
    <t xml:space="preserve">Project Coordinator- 30% L.O.E </t>
  </si>
  <si>
    <t>1.1.2</t>
  </si>
  <si>
    <t>Project Accountant - 20% L.O.E</t>
  </si>
  <si>
    <t>Sub total</t>
  </si>
  <si>
    <t>1.2.1</t>
  </si>
  <si>
    <t>Hire of venue</t>
  </si>
  <si>
    <t>1.2.2</t>
  </si>
  <si>
    <t>Stationery</t>
  </si>
  <si>
    <t>1.2.3</t>
  </si>
  <si>
    <t>1.2.4</t>
  </si>
  <si>
    <t>Meals and Refreshment</t>
  </si>
  <si>
    <t>1.3.1</t>
  </si>
  <si>
    <t>1.3.2</t>
  </si>
  <si>
    <t>1.3.3</t>
  </si>
  <si>
    <t>1.4.1</t>
  </si>
  <si>
    <t>1.4.2</t>
  </si>
  <si>
    <t>1.4.3</t>
  </si>
  <si>
    <t>1.4.4</t>
  </si>
  <si>
    <t>Project monitoring</t>
  </si>
  <si>
    <t>1.5.1</t>
  </si>
  <si>
    <t>Staff transport to monitor project progress</t>
  </si>
  <si>
    <t>OVER ALL PROJECT COST</t>
  </si>
  <si>
    <t>2. Justification of the Budget for the Project</t>
  </si>
  <si>
    <t>Costs</t>
  </si>
  <si>
    <t>Justification of the estimated costs</t>
  </si>
  <si>
    <t>1.1 Personel</t>
  </si>
  <si>
    <t>Trainers of the children</t>
  </si>
  <si>
    <t>caterer of the children</t>
  </si>
  <si>
    <t>1.1.3</t>
  </si>
  <si>
    <t>1.1.4</t>
  </si>
  <si>
    <t>Orientation of the children picked from the street.</t>
  </si>
  <si>
    <t>Accomadation</t>
  </si>
  <si>
    <t>meals for the children</t>
  </si>
  <si>
    <t>Otientation of the parents or caretakers of the children</t>
  </si>
  <si>
    <t>Transport refund for the parents and caretakers</t>
  </si>
  <si>
    <t>How will the public get information</t>
  </si>
  <si>
    <t>Radio talk show</t>
  </si>
  <si>
    <t>printing Tshirts of Life after street</t>
  </si>
  <si>
    <t>Basic needs the children are going to use during orientation and after.</t>
  </si>
  <si>
    <t>Matress</t>
  </si>
  <si>
    <t>Basins</t>
  </si>
  <si>
    <t>1.5.2</t>
  </si>
  <si>
    <t>1.5.3</t>
  </si>
  <si>
    <t>jerrycans</t>
  </si>
  <si>
    <t>Bulackets</t>
  </si>
  <si>
    <t>1.5.4</t>
  </si>
  <si>
    <t>1.5.5</t>
  </si>
  <si>
    <t>Bed shits</t>
  </si>
  <si>
    <t>1.5.6</t>
  </si>
  <si>
    <t>shoes</t>
  </si>
  <si>
    <t>Local Radio adverts</t>
  </si>
  <si>
    <t>The Project coordinator will alocate 30% L.O.E at shs 1,500,000 Per month for 24months, Project Accountant will allocate 20% L.O.E at shs 1,000,000 per month for 24 months. 3 Trianers will allocate L.O.E at Sh.700,000 per month for 24 months, 2 Caterers who will prepare meals for the children will allocate Sh.450,000 per month for 24months</t>
  </si>
  <si>
    <t>1.2 Orientation and training of children picked from the street.</t>
  </si>
  <si>
    <t>Training venues will be hired for 24 day at shs 300,000 , Stationery  for  500 children will procured at shs 30,00per child which will procured 6times, accomdation will be hired for them at sh.300,000 for 24months, meals will procured all togather for 24 months at sh.360,000,000 for the whole 24 months.</t>
  </si>
  <si>
    <t>1.3 Orientation and training of the parents or caters of the children</t>
  </si>
  <si>
    <t>Meals and refreshments will be provided at shs 20,000 per paren t or care taker for 250 parents or caretaker for 6times will be learning, parents or caretaker transport refund will be at shs 30,000 per parent or caretaker for 250 parents  or care takers for the 6 times will be coming and Stationery will at shs 10,000 per parent or care  taker for 250 parent or care taker for 6 times will be coming.</t>
  </si>
  <si>
    <t>1.4 How will the public access information about the project.</t>
  </si>
  <si>
    <t>Outreach Camps</t>
  </si>
  <si>
    <t xml:space="preserve">Local radio advert 8times a month for 24 months each advert at sh.100,000, Radio Talk show once every month for 24 months at Sh. 1,000,000, printing of 800 Tshirts with messages of taking off children from the streets each at Sh. 30,000 for 2 Times, Outreach camps at Sh. 2,000,000 for 4 Times </t>
  </si>
  <si>
    <t>Matress 500 each at Sh.120,000, Basins 500 each at sh.6000, jerry cans each at sh.10,000, Bulackets each at sh 40,000, bed sheets each at sh. 15,000 for 2 times, shoes 500 pairs each at sh.40,000 for two times.</t>
  </si>
  <si>
    <t xml:space="preserve">1.5 basic needs </t>
  </si>
  <si>
    <t>1.6 monitoring</t>
  </si>
  <si>
    <t>the Project will be monitor by 12 staff at each transport at sh.30.000 per month for 24 months.</t>
  </si>
  <si>
    <t>SEVAC contribution</t>
  </si>
  <si>
    <t xml:space="preserve">International Contribution </t>
  </si>
</sst>
</file>

<file path=xl/styles.xml><?xml version="1.0" encoding="utf-8"?>
<styleSheet xmlns="http://schemas.openxmlformats.org/spreadsheetml/2006/main">
  <numFmts count="2">
    <numFmt numFmtId="164" formatCode="&quot; &quot;* #,##0&quot; &quot;;&quot; &quot;* \(#,##0\);&quot; &quot;* &quot;-&quot;??&quot; &quot;"/>
    <numFmt numFmtId="165" formatCode="&quot; &quot;* #,##0.00&quot; &quot;;&quot; &quot;* \(#,##0.00\);&quot; &quot;* &quot;-&quot;??&quot; &quot;"/>
  </numFmts>
  <fonts count="7">
    <font>
      <sz val="12"/>
      <color indexed="8"/>
      <name val="Verdana"/>
    </font>
    <font>
      <b/>
      <sz val="11"/>
      <color indexed="8"/>
      <name val="Calibri"/>
    </font>
    <font>
      <sz val="11"/>
      <color indexed="8"/>
      <name val="Calibri"/>
    </font>
    <font>
      <sz val="11"/>
      <color indexed="8"/>
      <name val="Arial"/>
    </font>
    <font>
      <sz val="11"/>
      <color indexed="8"/>
      <name val="Arial Bold"/>
    </font>
    <font>
      <sz val="11"/>
      <color indexed="8"/>
      <name val="Calibri"/>
      <family val="2"/>
    </font>
    <font>
      <b/>
      <sz val="11"/>
      <color indexed="8"/>
      <name val="Calibri"/>
      <family val="2"/>
    </font>
  </fonts>
  <fills count="6">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theme="4"/>
        <bgColor indexed="64"/>
      </patternFill>
    </fill>
  </fills>
  <borders count="19">
    <border>
      <left/>
      <right/>
      <top/>
      <bottom/>
      <diagonal/>
    </border>
    <border>
      <left style="thin">
        <color indexed="9"/>
      </left>
      <right style="thin">
        <color indexed="9"/>
      </right>
      <top style="thin">
        <color indexed="9"/>
      </top>
      <bottom style="medium">
        <color indexed="8"/>
      </bottom>
      <diagonal/>
    </border>
    <border>
      <left style="thin">
        <color indexed="9"/>
      </left>
      <right style="thin">
        <color indexed="9"/>
      </right>
      <top style="thin">
        <color indexed="9"/>
      </top>
      <bottom style="thin">
        <color indexed="9"/>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9"/>
      </right>
      <top style="thin">
        <color indexed="9"/>
      </top>
      <bottom style="thin">
        <color indexed="9"/>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s>
  <cellStyleXfs count="1">
    <xf numFmtId="0" fontId="0" fillId="0" borderId="0" applyNumberFormat="0" applyFill="0" applyBorder="0" applyProtection="0">
      <alignment vertical="top" wrapText="1"/>
    </xf>
  </cellStyleXfs>
  <cellXfs count="61">
    <xf numFmtId="0" fontId="0" fillId="0" borderId="0" xfId="0" applyFont="1" applyAlignment="1">
      <alignment vertical="top" wrapText="1"/>
    </xf>
    <xf numFmtId="0" fontId="2" fillId="0" borderId="0" xfId="0" applyNumberFormat="1" applyFont="1" applyAlignment="1"/>
    <xf numFmtId="0" fontId="2" fillId="0" borderId="1" xfId="0" applyFont="1" applyBorder="1" applyAlignment="1"/>
    <xf numFmtId="0" fontId="2" fillId="0" borderId="2" xfId="0" applyFont="1" applyBorder="1" applyAlignment="1"/>
    <xf numFmtId="0" fontId="1" fillId="2" borderId="3" xfId="0" applyNumberFormat="1" applyFont="1" applyFill="1" applyBorder="1" applyAlignment="1"/>
    <xf numFmtId="0" fontId="1" fillId="2" borderId="4" xfId="0" applyNumberFormat="1" applyFont="1" applyFill="1" applyBorder="1" applyAlignment="1"/>
    <xf numFmtId="0" fontId="1" fillId="2" borderId="4" xfId="0" applyNumberFormat="1" applyFont="1" applyFill="1" applyBorder="1" applyAlignment="1">
      <alignment wrapText="1"/>
    </xf>
    <xf numFmtId="0" fontId="1" fillId="2" borderId="5" xfId="0" applyNumberFormat="1" applyFont="1" applyFill="1" applyBorder="1" applyAlignment="1">
      <alignment wrapText="1"/>
    </xf>
    <xf numFmtId="0" fontId="2" fillId="0" borderId="6" xfId="0" applyFont="1" applyBorder="1" applyAlignment="1"/>
    <xf numFmtId="0" fontId="2" fillId="0" borderId="7" xfId="0" applyNumberFormat="1" applyFont="1" applyBorder="1" applyAlignment="1">
      <alignment horizontal="right"/>
    </xf>
    <xf numFmtId="0" fontId="1" fillId="0" borderId="8" xfId="0" applyNumberFormat="1" applyFont="1" applyBorder="1" applyAlignment="1"/>
    <xf numFmtId="1" fontId="2" fillId="0" borderId="8" xfId="0" applyNumberFormat="1" applyFont="1" applyBorder="1" applyAlignment="1"/>
    <xf numFmtId="164" fontId="2" fillId="0" borderId="9" xfId="0" applyNumberFormat="1" applyFont="1" applyBorder="1" applyAlignment="1"/>
    <xf numFmtId="0" fontId="2" fillId="0" borderId="8" xfId="0" applyNumberFormat="1" applyFont="1" applyBorder="1" applyAlignment="1"/>
    <xf numFmtId="164" fontId="2" fillId="0" borderId="8" xfId="0" applyNumberFormat="1" applyFont="1" applyBorder="1" applyAlignment="1"/>
    <xf numFmtId="1" fontId="2" fillId="0" borderId="7" xfId="0" applyNumberFormat="1" applyFont="1" applyBorder="1" applyAlignment="1">
      <alignment horizontal="right"/>
    </xf>
    <xf numFmtId="0" fontId="1" fillId="3" borderId="8" xfId="0" applyNumberFormat="1" applyFont="1" applyFill="1" applyBorder="1" applyAlignment="1"/>
    <xf numFmtId="1" fontId="2" fillId="3" borderId="8" xfId="0" applyNumberFormat="1" applyFont="1" applyFill="1" applyBorder="1" applyAlignment="1"/>
    <xf numFmtId="164" fontId="2" fillId="3" borderId="8" xfId="0" applyNumberFormat="1" applyFont="1" applyFill="1" applyBorder="1" applyAlignment="1"/>
    <xf numFmtId="164" fontId="1" fillId="3" borderId="8" xfId="0" applyNumberFormat="1" applyFont="1" applyFill="1" applyBorder="1" applyAlignment="1"/>
    <xf numFmtId="164" fontId="2" fillId="3" borderId="9" xfId="0" applyNumberFormat="1" applyFont="1" applyFill="1" applyBorder="1" applyAlignment="1"/>
    <xf numFmtId="0" fontId="2" fillId="4" borderId="8" xfId="0" applyNumberFormat="1" applyFont="1" applyFill="1" applyBorder="1" applyAlignment="1">
      <alignment wrapText="1"/>
    </xf>
    <xf numFmtId="164" fontId="2" fillId="4" borderId="9" xfId="0" applyNumberFormat="1" applyFont="1" applyFill="1" applyBorder="1" applyAlignment="1"/>
    <xf numFmtId="3" fontId="2" fillId="0" borderId="8" xfId="0" applyNumberFormat="1" applyFont="1" applyBorder="1" applyAlignment="1"/>
    <xf numFmtId="165" fontId="2" fillId="0" borderId="2" xfId="0" applyNumberFormat="1" applyFont="1" applyBorder="1" applyAlignment="1"/>
    <xf numFmtId="164" fontId="2" fillId="0" borderId="2" xfId="0" applyNumberFormat="1" applyFont="1" applyBorder="1" applyAlignment="1"/>
    <xf numFmtId="1" fontId="2" fillId="0" borderId="7" xfId="0" applyNumberFormat="1" applyFont="1" applyBorder="1" applyAlignment="1"/>
    <xf numFmtId="164" fontId="1" fillId="3" borderId="9" xfId="0" applyNumberFormat="1" applyFont="1" applyFill="1" applyBorder="1" applyAlignment="1"/>
    <xf numFmtId="0" fontId="2" fillId="0" borderId="7" xfId="0" applyNumberFormat="1" applyFont="1" applyBorder="1" applyAlignment="1"/>
    <xf numFmtId="1" fontId="2" fillId="3" borderId="9" xfId="0" applyNumberFormat="1" applyFont="1" applyFill="1" applyBorder="1" applyAlignment="1"/>
    <xf numFmtId="1" fontId="2" fillId="0" borderId="13" xfId="0" applyNumberFormat="1" applyFont="1" applyBorder="1" applyAlignment="1"/>
    <xf numFmtId="0" fontId="1" fillId="2" borderId="14" xfId="0" applyNumberFormat="1" applyFont="1" applyFill="1" applyBorder="1" applyAlignment="1"/>
    <xf numFmtId="1" fontId="2" fillId="2" borderId="14" xfId="0" applyNumberFormat="1" applyFont="1" applyFill="1" applyBorder="1" applyAlignment="1"/>
    <xf numFmtId="164" fontId="1" fillId="2" borderId="14" xfId="0" applyNumberFormat="1" applyFont="1" applyFill="1" applyBorder="1" applyAlignment="1"/>
    <xf numFmtId="164" fontId="1" fillId="2" borderId="15" xfId="0" applyNumberFormat="1" applyFont="1" applyFill="1" applyBorder="1" applyAlignment="1"/>
    <xf numFmtId="0" fontId="2" fillId="0" borderId="0" xfId="0" applyNumberFormat="1" applyFont="1" applyAlignment="1"/>
    <xf numFmtId="1" fontId="3" fillId="0" borderId="1" xfId="0" applyNumberFormat="1" applyFont="1" applyBorder="1" applyAlignment="1"/>
    <xf numFmtId="0" fontId="4" fillId="0" borderId="1" xfId="0" applyNumberFormat="1" applyFont="1" applyBorder="1" applyAlignment="1">
      <alignment horizontal="left" wrapText="1"/>
    </xf>
    <xf numFmtId="0" fontId="4" fillId="0" borderId="3" xfId="0" applyNumberFormat="1" applyFont="1" applyBorder="1" applyAlignment="1">
      <alignment horizontal="center" wrapText="1"/>
    </xf>
    <xf numFmtId="0" fontId="4" fillId="4" borderId="5" xfId="0" applyNumberFormat="1" applyFont="1" applyFill="1" applyBorder="1" applyAlignment="1">
      <alignment horizontal="center"/>
    </xf>
    <xf numFmtId="0" fontId="2" fillId="0" borderId="9" xfId="0" applyNumberFormat="1" applyFont="1" applyBorder="1" applyAlignment="1">
      <alignment wrapText="1"/>
    </xf>
    <xf numFmtId="0" fontId="2" fillId="0" borderId="7" xfId="0" applyNumberFormat="1" applyFont="1" applyBorder="1" applyAlignment="1">
      <alignment wrapText="1"/>
    </xf>
    <xf numFmtId="0" fontId="2" fillId="0" borderId="13" xfId="0" applyNumberFormat="1" applyFont="1" applyBorder="1" applyAlignment="1">
      <alignment wrapText="1"/>
    </xf>
    <xf numFmtId="0" fontId="2" fillId="0" borderId="15" xfId="0" applyNumberFormat="1" applyFont="1" applyBorder="1" applyAlignment="1"/>
    <xf numFmtId="0" fontId="2" fillId="5" borderId="8" xfId="0" applyNumberFormat="1" applyFont="1" applyFill="1" applyBorder="1" applyAlignment="1"/>
    <xf numFmtId="164" fontId="2" fillId="5" borderId="8" xfId="0" applyNumberFormat="1" applyFont="1" applyFill="1" applyBorder="1" applyAlignment="1"/>
    <xf numFmtId="164" fontId="2" fillId="5" borderId="9" xfId="0" applyNumberFormat="1" applyFont="1" applyFill="1" applyBorder="1" applyAlignment="1"/>
    <xf numFmtId="0" fontId="5" fillId="5" borderId="8" xfId="0" applyNumberFormat="1" applyFont="1" applyFill="1" applyBorder="1" applyAlignment="1"/>
    <xf numFmtId="0" fontId="5" fillId="0" borderId="8" xfId="0" applyNumberFormat="1" applyFont="1" applyBorder="1" applyAlignment="1"/>
    <xf numFmtId="0" fontId="6" fillId="0" borderId="8" xfId="0" applyNumberFormat="1" applyFont="1" applyBorder="1" applyAlignment="1"/>
    <xf numFmtId="0" fontId="5" fillId="0" borderId="7" xfId="0" applyNumberFormat="1" applyFont="1" applyBorder="1" applyAlignment="1">
      <alignment horizontal="right"/>
    </xf>
    <xf numFmtId="164" fontId="5" fillId="5" borderId="8" xfId="0" applyNumberFormat="1" applyFont="1" applyFill="1" applyBorder="1" applyAlignment="1"/>
    <xf numFmtId="0" fontId="1" fillId="0" borderId="10" xfId="0" applyNumberFormat="1" applyFont="1" applyBorder="1" applyAlignment="1"/>
    <xf numFmtId="1" fontId="1" fillId="0" borderId="11" xfId="0" applyNumberFormat="1" applyFont="1" applyBorder="1" applyAlignment="1"/>
    <xf numFmtId="1" fontId="1" fillId="0" borderId="12" xfId="0" applyNumberFormat="1" applyFont="1" applyBorder="1" applyAlignment="1"/>
    <xf numFmtId="0" fontId="1" fillId="0" borderId="10" xfId="0" applyNumberFormat="1" applyFont="1" applyBorder="1" applyAlignment="1">
      <alignment horizontal="left"/>
    </xf>
    <xf numFmtId="1" fontId="1" fillId="0" borderId="11" xfId="0" applyNumberFormat="1" applyFont="1" applyBorder="1" applyAlignment="1">
      <alignment horizontal="left"/>
    </xf>
    <xf numFmtId="1" fontId="1" fillId="0" borderId="12" xfId="0" applyNumberFormat="1" applyFont="1" applyBorder="1" applyAlignment="1">
      <alignment horizontal="left"/>
    </xf>
    <xf numFmtId="0" fontId="1" fillId="0" borderId="16" xfId="0" applyNumberFormat="1" applyFont="1" applyBorder="1" applyAlignment="1"/>
    <xf numFmtId="0" fontId="1" fillId="0" borderId="17" xfId="0" applyNumberFormat="1" applyFont="1" applyBorder="1" applyAlignment="1"/>
    <xf numFmtId="0" fontId="1" fillId="0" borderId="18" xfId="0" applyNumberFormat="1" applyFont="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00"/>
      <rgbColor rgb="FF9CC2E5"/>
      <rgbColor rgb="FF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38"/>
  <sheetViews>
    <sheetView showGridLines="0" tabSelected="1" topLeftCell="A19" workbookViewId="0">
      <selection activeCell="H37" sqref="H37"/>
    </sheetView>
  </sheetViews>
  <sheetFormatPr defaultColWidth="6.59765625" defaultRowHeight="15" customHeight="1"/>
  <cols>
    <col min="1" max="1" width="5" style="1" customWidth="1"/>
    <col min="2" max="2" width="23.69921875" style="1" customWidth="1"/>
    <col min="3" max="3" width="5" style="1" customWidth="1"/>
    <col min="4" max="4" width="6.19921875" style="1" customWidth="1"/>
    <col min="5" max="5" width="7.5" style="1" customWidth="1"/>
    <col min="6" max="6" width="10.3984375" style="1" customWidth="1"/>
    <col min="7" max="7" width="5.69921875" style="1" customWidth="1"/>
    <col min="8" max="8" width="9.3984375" style="1" customWidth="1"/>
    <col min="9" max="9" width="9.19921875" style="1" customWidth="1"/>
    <col min="10" max="10" width="9.3984375" style="1" customWidth="1"/>
    <col min="11" max="11" width="6.59765625" style="1" customWidth="1"/>
    <col min="12" max="12" width="10.69921875" style="1" customWidth="1"/>
    <col min="13" max="13" width="10" style="1" customWidth="1"/>
    <col min="14" max="256" width="6.59765625" style="1" customWidth="1"/>
  </cols>
  <sheetData>
    <row r="1" spans="1:13" ht="15.75" customHeight="1">
      <c r="A1" s="2"/>
      <c r="B1" s="2"/>
      <c r="C1" s="2"/>
      <c r="D1" s="2"/>
      <c r="E1" s="2"/>
      <c r="F1" s="2"/>
      <c r="G1" s="2"/>
      <c r="H1" s="2"/>
      <c r="I1" s="2"/>
      <c r="J1" s="2"/>
      <c r="K1" s="3"/>
      <c r="L1" s="3"/>
      <c r="M1" s="3"/>
    </row>
    <row r="2" spans="1:13" ht="75" customHeight="1">
      <c r="A2" s="4" t="s">
        <v>0</v>
      </c>
      <c r="B2" s="5" t="s">
        <v>1</v>
      </c>
      <c r="C2" s="5" t="s">
        <v>2</v>
      </c>
      <c r="D2" s="5" t="s">
        <v>3</v>
      </c>
      <c r="E2" s="6" t="s">
        <v>4</v>
      </c>
      <c r="F2" s="6" t="s">
        <v>5</v>
      </c>
      <c r="G2" s="6" t="s">
        <v>6</v>
      </c>
      <c r="H2" s="6" t="s">
        <v>74</v>
      </c>
      <c r="I2" s="6" t="s">
        <v>73</v>
      </c>
      <c r="J2" s="7" t="s">
        <v>7</v>
      </c>
      <c r="K2" s="8"/>
      <c r="L2" s="3"/>
      <c r="M2" s="3"/>
    </row>
    <row r="3" spans="1:13" ht="17.100000000000001" customHeight="1">
      <c r="A3" s="9">
        <v>1.1000000000000001</v>
      </c>
      <c r="B3" s="10" t="s">
        <v>8</v>
      </c>
      <c r="C3" s="11"/>
      <c r="D3" s="11"/>
      <c r="E3" s="11"/>
      <c r="F3" s="11"/>
      <c r="G3" s="11"/>
      <c r="H3" s="11"/>
      <c r="I3" s="11"/>
      <c r="J3" s="12"/>
      <c r="K3" s="8"/>
      <c r="L3" s="3"/>
      <c r="M3" s="3"/>
    </row>
    <row r="4" spans="1:13" ht="17.100000000000001" customHeight="1">
      <c r="A4" s="9" t="s">
        <v>9</v>
      </c>
      <c r="B4" s="13" t="s">
        <v>10</v>
      </c>
      <c r="C4" s="13">
        <v>24</v>
      </c>
      <c r="D4" s="13">
        <v>1</v>
      </c>
      <c r="E4" s="14">
        <v>1500000</v>
      </c>
      <c r="F4" s="14">
        <f>C4*D4*E4</f>
        <v>36000000</v>
      </c>
      <c r="G4" s="14">
        <v>3607</v>
      </c>
      <c r="H4" s="14"/>
      <c r="I4" s="14">
        <f>F4/G4</f>
        <v>9980.593290823399</v>
      </c>
      <c r="J4" s="12"/>
      <c r="K4" s="8"/>
      <c r="L4" s="3"/>
      <c r="M4" s="3"/>
    </row>
    <row r="5" spans="1:13" ht="17.100000000000001" customHeight="1">
      <c r="A5" s="9" t="s">
        <v>11</v>
      </c>
      <c r="B5" s="13" t="s">
        <v>12</v>
      </c>
      <c r="C5" s="13">
        <v>24</v>
      </c>
      <c r="D5" s="13">
        <v>1</v>
      </c>
      <c r="E5" s="14">
        <v>1000000</v>
      </c>
      <c r="F5" s="14">
        <f>C5*D5*E5</f>
        <v>24000000</v>
      </c>
      <c r="G5" s="14">
        <v>3607</v>
      </c>
      <c r="H5" s="14"/>
      <c r="I5" s="14">
        <f>F5/G5</f>
        <v>6653.728860548933</v>
      </c>
      <c r="J5" s="12"/>
      <c r="K5" s="8"/>
      <c r="L5" s="3"/>
      <c r="M5" s="3"/>
    </row>
    <row r="6" spans="1:13" ht="17.100000000000001" customHeight="1">
      <c r="A6" s="15" t="s">
        <v>38</v>
      </c>
      <c r="B6" s="13" t="s">
        <v>36</v>
      </c>
      <c r="C6" s="13">
        <v>24</v>
      </c>
      <c r="D6" s="13">
        <v>3</v>
      </c>
      <c r="E6" s="14">
        <v>700000</v>
      </c>
      <c r="F6" s="14">
        <f>C6*D6*E6</f>
        <v>50400000</v>
      </c>
      <c r="G6" s="14">
        <v>3607</v>
      </c>
      <c r="H6" s="14"/>
      <c r="I6" s="14">
        <f>F6/G6</f>
        <v>13972.830607152759</v>
      </c>
      <c r="J6" s="12"/>
      <c r="K6" s="8"/>
      <c r="L6" s="3"/>
      <c r="M6" s="3"/>
    </row>
    <row r="7" spans="1:13" ht="17.100000000000001" customHeight="1">
      <c r="A7" s="15" t="s">
        <v>39</v>
      </c>
      <c r="B7" s="13" t="s">
        <v>37</v>
      </c>
      <c r="C7" s="13">
        <v>24</v>
      </c>
      <c r="D7" s="13">
        <v>2</v>
      </c>
      <c r="E7" s="14">
        <v>450000</v>
      </c>
      <c r="F7" s="14">
        <f>C7*D7*E7</f>
        <v>21600000</v>
      </c>
      <c r="G7" s="14">
        <v>3607</v>
      </c>
      <c r="H7" s="14">
        <f>F7/G7</f>
        <v>5988.3559744940394</v>
      </c>
      <c r="I7" s="14"/>
      <c r="J7" s="12"/>
      <c r="K7" s="8"/>
      <c r="L7" s="3"/>
      <c r="M7" s="3"/>
    </row>
    <row r="8" spans="1:13" ht="17.100000000000001" customHeight="1">
      <c r="A8" s="15"/>
      <c r="B8" s="16" t="s">
        <v>13</v>
      </c>
      <c r="C8" s="17"/>
      <c r="D8" s="17"/>
      <c r="E8" s="18"/>
      <c r="F8" s="19">
        <f>SUM(F4:F7)</f>
        <v>132000000</v>
      </c>
      <c r="G8" s="19"/>
      <c r="H8" s="19">
        <f>SUM(H4:H7)</f>
        <v>5988.3559744940394</v>
      </c>
      <c r="I8" s="19">
        <f>SUM(I4:I7)</f>
        <v>30607.152758525091</v>
      </c>
      <c r="J8" s="20">
        <v>0</v>
      </c>
      <c r="K8" s="8"/>
      <c r="L8" s="3"/>
      <c r="M8" s="3"/>
    </row>
    <row r="9" spans="1:13" ht="17.100000000000001" customHeight="1">
      <c r="A9" s="9">
        <v>1.2</v>
      </c>
      <c r="B9" s="52" t="s">
        <v>40</v>
      </c>
      <c r="C9" s="53"/>
      <c r="D9" s="53"/>
      <c r="E9" s="53"/>
      <c r="F9" s="53"/>
      <c r="G9" s="53"/>
      <c r="H9" s="53"/>
      <c r="I9" s="53"/>
      <c r="J9" s="54"/>
      <c r="K9" s="8"/>
      <c r="L9" s="3"/>
      <c r="M9" s="3"/>
    </row>
    <row r="10" spans="1:13" ht="17.100000000000001" customHeight="1">
      <c r="A10" s="9" t="s">
        <v>14</v>
      </c>
      <c r="B10" s="13" t="s">
        <v>15</v>
      </c>
      <c r="C10" s="13">
        <v>24</v>
      </c>
      <c r="D10" s="13">
        <v>1</v>
      </c>
      <c r="E10" s="14">
        <v>300000</v>
      </c>
      <c r="F10" s="14">
        <f>C10*D10*E10</f>
        <v>7200000</v>
      </c>
      <c r="G10" s="14">
        <v>3607</v>
      </c>
      <c r="H10" s="14"/>
      <c r="I10" s="14">
        <f>F10/G10</f>
        <v>1996.1186581646798</v>
      </c>
      <c r="J10" s="12"/>
      <c r="K10" s="8"/>
      <c r="L10" s="3"/>
      <c r="M10" s="3"/>
    </row>
    <row r="11" spans="1:13" ht="17.100000000000001" customHeight="1">
      <c r="A11" s="9" t="s">
        <v>16</v>
      </c>
      <c r="B11" s="13" t="s">
        <v>17</v>
      </c>
      <c r="C11" s="13">
        <v>6</v>
      </c>
      <c r="D11" s="13">
        <v>500</v>
      </c>
      <c r="E11" s="14">
        <v>30000</v>
      </c>
      <c r="F11" s="14">
        <f>C11*D11*E11</f>
        <v>90000000</v>
      </c>
      <c r="G11" s="14">
        <v>3607</v>
      </c>
      <c r="H11" s="14"/>
      <c r="I11" s="14">
        <f>F11/G11</f>
        <v>24951.483227058496</v>
      </c>
      <c r="J11" s="12"/>
      <c r="K11" s="8"/>
      <c r="L11" s="3"/>
      <c r="M11" s="3"/>
    </row>
    <row r="12" spans="1:13" ht="17.100000000000001" customHeight="1">
      <c r="A12" s="9" t="s">
        <v>18</v>
      </c>
      <c r="B12" s="13" t="s">
        <v>41</v>
      </c>
      <c r="C12" s="13">
        <v>24</v>
      </c>
      <c r="D12" s="13">
        <v>1</v>
      </c>
      <c r="E12" s="14">
        <v>300000</v>
      </c>
      <c r="F12" s="14">
        <f>C12*D12*E12</f>
        <v>7200000</v>
      </c>
      <c r="G12" s="14">
        <v>3607</v>
      </c>
      <c r="H12" s="14"/>
      <c r="I12" s="14">
        <f>F12/G12</f>
        <v>1996.1186581646798</v>
      </c>
      <c r="J12" s="12"/>
      <c r="K12" s="8"/>
      <c r="L12" s="3"/>
      <c r="M12" s="3"/>
    </row>
    <row r="13" spans="1:13" ht="17.100000000000001" customHeight="1">
      <c r="A13" s="9" t="s">
        <v>19</v>
      </c>
      <c r="B13" s="13" t="s">
        <v>42</v>
      </c>
      <c r="C13" s="13">
        <v>24</v>
      </c>
      <c r="D13" s="13">
        <v>500</v>
      </c>
      <c r="E13" s="14">
        <v>30000</v>
      </c>
      <c r="F13" s="14">
        <f>C13*D13*E13</f>
        <v>360000000</v>
      </c>
      <c r="G13" s="14">
        <v>3607</v>
      </c>
      <c r="H13" s="14"/>
      <c r="I13" s="14">
        <f>F13/G13</f>
        <v>99805.932908233983</v>
      </c>
      <c r="J13" s="12"/>
      <c r="K13" s="8"/>
      <c r="L13" s="3"/>
      <c r="M13" s="3"/>
    </row>
    <row r="14" spans="1:13" ht="17.100000000000001" customHeight="1">
      <c r="A14" s="15"/>
      <c r="B14" s="16" t="s">
        <v>13</v>
      </c>
      <c r="C14" s="17"/>
      <c r="D14" s="17"/>
      <c r="E14" s="18"/>
      <c r="F14" s="19">
        <f>SUM(F10:F13)</f>
        <v>464400000</v>
      </c>
      <c r="G14" s="19"/>
      <c r="H14" s="19">
        <v>0</v>
      </c>
      <c r="I14" s="19">
        <f>SUM(I10:I13)</f>
        <v>128749.65345162184</v>
      </c>
      <c r="J14" s="20">
        <v>0</v>
      </c>
      <c r="K14" s="8"/>
      <c r="L14" s="3"/>
      <c r="M14" s="3"/>
    </row>
    <row r="15" spans="1:13" ht="17.100000000000001" customHeight="1">
      <c r="A15" s="9">
        <v>1.3</v>
      </c>
      <c r="B15" s="52" t="s">
        <v>43</v>
      </c>
      <c r="C15" s="53"/>
      <c r="D15" s="53"/>
      <c r="E15" s="53"/>
      <c r="F15" s="53"/>
      <c r="G15" s="53"/>
      <c r="H15" s="53"/>
      <c r="I15" s="53"/>
      <c r="J15" s="54"/>
      <c r="K15" s="8"/>
      <c r="L15" s="3"/>
      <c r="M15" s="3"/>
    </row>
    <row r="16" spans="1:13" ht="17.100000000000001" customHeight="1">
      <c r="A16" s="9" t="s">
        <v>21</v>
      </c>
      <c r="B16" s="13" t="s">
        <v>20</v>
      </c>
      <c r="C16" s="13">
        <v>6</v>
      </c>
      <c r="D16" s="13">
        <v>250</v>
      </c>
      <c r="E16" s="14">
        <v>20000</v>
      </c>
      <c r="F16" s="14">
        <f>C16*D16*E16</f>
        <v>30000000</v>
      </c>
      <c r="G16" s="14">
        <v>3607</v>
      </c>
      <c r="H16" s="14"/>
      <c r="I16" s="14">
        <f>F16/G16</f>
        <v>8317.1610756861664</v>
      </c>
      <c r="J16" s="12"/>
      <c r="K16" s="8"/>
      <c r="L16" s="3"/>
      <c r="M16" s="3"/>
    </row>
    <row r="17" spans="1:13" ht="30" customHeight="1">
      <c r="A17" s="9" t="s">
        <v>22</v>
      </c>
      <c r="B17" s="21" t="s">
        <v>44</v>
      </c>
      <c r="C17" s="13">
        <v>6</v>
      </c>
      <c r="D17" s="13">
        <v>250</v>
      </c>
      <c r="E17" s="14">
        <v>30000</v>
      </c>
      <c r="F17" s="14">
        <f>C17*D17*E17</f>
        <v>45000000</v>
      </c>
      <c r="G17" s="14">
        <v>3607</v>
      </c>
      <c r="H17" s="14"/>
      <c r="I17" s="14">
        <f>F17/G17</f>
        <v>12475.741613529248</v>
      </c>
      <c r="J17" s="12"/>
      <c r="K17" s="8"/>
      <c r="L17" s="3"/>
      <c r="M17" s="3"/>
    </row>
    <row r="18" spans="1:13" ht="17.100000000000001" customHeight="1">
      <c r="A18" s="9" t="s">
        <v>23</v>
      </c>
      <c r="B18" s="13" t="s">
        <v>17</v>
      </c>
      <c r="C18" s="13">
        <v>6</v>
      </c>
      <c r="D18" s="13">
        <v>250</v>
      </c>
      <c r="E18" s="14">
        <v>10000</v>
      </c>
      <c r="F18" s="14">
        <f>C18*D18*E18</f>
        <v>15000000</v>
      </c>
      <c r="G18" s="14">
        <v>3607</v>
      </c>
      <c r="H18" s="14"/>
      <c r="I18" s="14">
        <f>F18/G18</f>
        <v>4158.5805378430832</v>
      </c>
      <c r="J18" s="12"/>
      <c r="K18" s="8"/>
      <c r="L18" s="3"/>
      <c r="M18" s="3"/>
    </row>
    <row r="19" spans="1:13" ht="17.100000000000001" customHeight="1">
      <c r="A19" s="15"/>
      <c r="B19" s="16" t="s">
        <v>13</v>
      </c>
      <c r="C19" s="17"/>
      <c r="D19" s="17"/>
      <c r="E19" s="18"/>
      <c r="F19" s="19">
        <f>SUM(F16:F18)</f>
        <v>90000000</v>
      </c>
      <c r="G19" s="19"/>
      <c r="H19" s="19">
        <v>0</v>
      </c>
      <c r="I19" s="19">
        <f>SUM(I16:I18)</f>
        <v>24951.483227058496</v>
      </c>
      <c r="J19" s="20">
        <v>0</v>
      </c>
      <c r="K19" s="8"/>
      <c r="L19" s="3"/>
      <c r="M19" s="3"/>
    </row>
    <row r="20" spans="1:13" ht="17.100000000000001" customHeight="1">
      <c r="A20" s="9">
        <v>1.4</v>
      </c>
      <c r="B20" s="55" t="s">
        <v>45</v>
      </c>
      <c r="C20" s="56"/>
      <c r="D20" s="56"/>
      <c r="E20" s="56"/>
      <c r="F20" s="56"/>
      <c r="G20" s="56"/>
      <c r="H20" s="56"/>
      <c r="I20" s="56"/>
      <c r="J20" s="57"/>
      <c r="K20" s="8"/>
      <c r="L20" s="3"/>
      <c r="M20" s="3"/>
    </row>
    <row r="21" spans="1:13" ht="30" customHeight="1">
      <c r="A21" s="9" t="s">
        <v>24</v>
      </c>
      <c r="B21" s="21" t="s">
        <v>60</v>
      </c>
      <c r="C21" s="13">
        <v>24</v>
      </c>
      <c r="D21" s="13">
        <v>8</v>
      </c>
      <c r="E21" s="14">
        <v>100000</v>
      </c>
      <c r="F21" s="14">
        <f>C21*D21*E21+SUM(C21:E21)</f>
        <v>19300032</v>
      </c>
      <c r="G21" s="14">
        <v>3607</v>
      </c>
      <c r="H21" s="14"/>
      <c r="I21" s="14"/>
      <c r="J21" s="22">
        <f>F21/G21</f>
        <v>5350.7158303299138</v>
      </c>
      <c r="K21" s="8"/>
      <c r="L21" s="3"/>
      <c r="M21" s="3"/>
    </row>
    <row r="22" spans="1:13" ht="17.100000000000001" customHeight="1">
      <c r="A22" s="9" t="s">
        <v>25</v>
      </c>
      <c r="B22" s="13" t="s">
        <v>46</v>
      </c>
      <c r="C22" s="13">
        <v>24</v>
      </c>
      <c r="D22" s="13">
        <v>1</v>
      </c>
      <c r="E22" s="14">
        <v>1000000</v>
      </c>
      <c r="F22" s="14">
        <f t="shared" ref="F22:F32" si="0">C22*D22*E22</f>
        <v>24000000</v>
      </c>
      <c r="G22" s="14">
        <v>3607</v>
      </c>
      <c r="H22" s="14"/>
      <c r="I22" s="14"/>
      <c r="J22" s="22">
        <f>F22/G22</f>
        <v>6653.728860548933</v>
      </c>
      <c r="K22" s="8"/>
      <c r="L22" s="3"/>
      <c r="M22" s="3"/>
    </row>
    <row r="23" spans="1:13" ht="17.100000000000001" customHeight="1">
      <c r="A23" s="9" t="s">
        <v>26</v>
      </c>
      <c r="B23" s="13" t="s">
        <v>67</v>
      </c>
      <c r="C23" s="13">
        <v>4</v>
      </c>
      <c r="D23" s="13">
        <v>1</v>
      </c>
      <c r="E23" s="14">
        <v>2000000</v>
      </c>
      <c r="F23" s="14">
        <f t="shared" si="0"/>
        <v>8000000</v>
      </c>
      <c r="G23" s="14">
        <v>3607</v>
      </c>
      <c r="H23" s="14"/>
      <c r="I23" s="14"/>
      <c r="J23" s="22">
        <f>F23/G23</f>
        <v>2217.9096201829775</v>
      </c>
      <c r="K23" s="8"/>
      <c r="L23" s="3"/>
      <c r="M23" s="3"/>
    </row>
    <row r="24" spans="1:13" ht="17.100000000000001" customHeight="1">
      <c r="A24" s="9" t="s">
        <v>27</v>
      </c>
      <c r="B24" s="13" t="s">
        <v>47</v>
      </c>
      <c r="C24" s="23">
        <v>800</v>
      </c>
      <c r="D24" s="13">
        <v>2</v>
      </c>
      <c r="E24" s="14">
        <v>30000</v>
      </c>
      <c r="F24" s="14">
        <f t="shared" si="0"/>
        <v>48000000</v>
      </c>
      <c r="G24" s="14">
        <v>3607</v>
      </c>
      <c r="H24" s="14">
        <f t="shared" ref="H24:H32" si="1">F24/G24</f>
        <v>13307.457721097866</v>
      </c>
      <c r="I24" s="14"/>
      <c r="J24" s="12"/>
      <c r="K24" s="8"/>
      <c r="L24" s="24"/>
      <c r="M24" s="24"/>
    </row>
    <row r="25" spans="1:13" ht="17.100000000000001" customHeight="1">
      <c r="A25" s="9"/>
      <c r="B25" s="47" t="s">
        <v>13</v>
      </c>
      <c r="C25" s="44"/>
      <c r="D25" s="44"/>
      <c r="E25" s="45"/>
      <c r="F25" s="45">
        <f>SUM(F21:F24)</f>
        <v>99300032</v>
      </c>
      <c r="G25" s="45"/>
      <c r="H25" s="44" t="e">
        <f>F25/G25+SUM(H24)</f>
        <v>#DIV/0!</v>
      </c>
      <c r="I25" s="45"/>
      <c r="J25" s="46"/>
      <c r="K25" s="8"/>
      <c r="L25" s="25"/>
      <c r="M25" s="25"/>
    </row>
    <row r="26" spans="1:13" ht="17.100000000000001" customHeight="1">
      <c r="A26" s="9">
        <v>1.5</v>
      </c>
      <c r="B26" s="49" t="s">
        <v>48</v>
      </c>
      <c r="C26" s="13"/>
      <c r="D26" s="13"/>
      <c r="E26" s="14"/>
      <c r="F26" s="14"/>
      <c r="G26" s="14"/>
      <c r="H26" s="14"/>
      <c r="I26" s="14"/>
      <c r="J26" s="12"/>
      <c r="K26" s="8"/>
      <c r="L26" s="3"/>
      <c r="M26" s="3"/>
    </row>
    <row r="27" spans="1:13" ht="17.100000000000001" customHeight="1">
      <c r="A27" s="50" t="s">
        <v>29</v>
      </c>
      <c r="B27" s="48" t="s">
        <v>49</v>
      </c>
      <c r="C27" s="13">
        <v>1</v>
      </c>
      <c r="D27" s="13">
        <v>500</v>
      </c>
      <c r="E27" s="14">
        <v>120000</v>
      </c>
      <c r="F27" s="14">
        <f t="shared" si="0"/>
        <v>60000000</v>
      </c>
      <c r="G27" s="14">
        <v>3607</v>
      </c>
      <c r="H27" s="14">
        <f t="shared" si="1"/>
        <v>16634.322151372333</v>
      </c>
      <c r="I27" s="14"/>
      <c r="J27" s="12"/>
      <c r="K27" s="8"/>
      <c r="L27" s="3"/>
      <c r="M27" s="3"/>
    </row>
    <row r="28" spans="1:13" ht="17.100000000000001" customHeight="1">
      <c r="A28" s="50" t="s">
        <v>51</v>
      </c>
      <c r="B28" s="48" t="s">
        <v>50</v>
      </c>
      <c r="C28" s="13">
        <v>1</v>
      </c>
      <c r="D28" s="13">
        <v>500</v>
      </c>
      <c r="E28" s="14">
        <v>6000</v>
      </c>
      <c r="F28" s="14">
        <f t="shared" si="0"/>
        <v>3000000</v>
      </c>
      <c r="G28" s="14">
        <v>3607</v>
      </c>
      <c r="H28" s="14">
        <f t="shared" si="1"/>
        <v>831.71610756861662</v>
      </c>
      <c r="I28" s="14"/>
      <c r="J28" s="12"/>
      <c r="K28" s="8"/>
      <c r="L28" s="3"/>
      <c r="M28" s="3"/>
    </row>
    <row r="29" spans="1:13" ht="17.100000000000001" customHeight="1">
      <c r="A29" s="50" t="s">
        <v>52</v>
      </c>
      <c r="B29" s="48" t="s">
        <v>53</v>
      </c>
      <c r="C29" s="13">
        <v>1</v>
      </c>
      <c r="D29" s="13">
        <v>500</v>
      </c>
      <c r="E29" s="14">
        <v>10000</v>
      </c>
      <c r="F29" s="14">
        <f t="shared" si="0"/>
        <v>5000000</v>
      </c>
      <c r="G29" s="14">
        <v>3607</v>
      </c>
      <c r="H29" s="14">
        <f t="shared" si="1"/>
        <v>1386.193512614361</v>
      </c>
      <c r="I29" s="14"/>
      <c r="J29" s="12"/>
      <c r="K29" s="8"/>
      <c r="L29" s="3"/>
      <c r="M29" s="3"/>
    </row>
    <row r="30" spans="1:13" ht="17.100000000000001" customHeight="1">
      <c r="A30" s="50" t="s">
        <v>55</v>
      </c>
      <c r="B30" s="48" t="s">
        <v>54</v>
      </c>
      <c r="C30" s="13">
        <v>1</v>
      </c>
      <c r="D30" s="13">
        <v>500</v>
      </c>
      <c r="E30" s="14">
        <v>40000</v>
      </c>
      <c r="F30" s="14">
        <f t="shared" si="0"/>
        <v>20000000</v>
      </c>
      <c r="G30" s="14">
        <v>3607</v>
      </c>
      <c r="H30" s="14">
        <f t="shared" si="1"/>
        <v>5544.774050457444</v>
      </c>
      <c r="I30" s="14"/>
      <c r="J30" s="12"/>
      <c r="K30" s="8"/>
      <c r="L30" s="3"/>
      <c r="M30" s="3"/>
    </row>
    <row r="31" spans="1:13" ht="17.100000000000001" customHeight="1">
      <c r="A31" s="50" t="s">
        <v>56</v>
      </c>
      <c r="B31" s="48" t="s">
        <v>57</v>
      </c>
      <c r="C31" s="13">
        <v>2</v>
      </c>
      <c r="D31" s="13">
        <v>500</v>
      </c>
      <c r="E31" s="14">
        <v>15000</v>
      </c>
      <c r="F31" s="14">
        <f t="shared" si="0"/>
        <v>15000000</v>
      </c>
      <c r="G31" s="14">
        <v>3607</v>
      </c>
      <c r="H31" s="14">
        <f t="shared" si="1"/>
        <v>4158.5805378430832</v>
      </c>
      <c r="I31" s="14"/>
      <c r="J31" s="12"/>
      <c r="K31" s="8"/>
      <c r="L31" s="3"/>
      <c r="M31" s="3"/>
    </row>
    <row r="32" spans="1:13" ht="17.100000000000001" customHeight="1">
      <c r="A32" s="50" t="s">
        <v>58</v>
      </c>
      <c r="B32" s="48" t="s">
        <v>59</v>
      </c>
      <c r="C32" s="13">
        <v>2</v>
      </c>
      <c r="D32" s="13">
        <v>500</v>
      </c>
      <c r="E32" s="14">
        <v>40000</v>
      </c>
      <c r="F32" s="14">
        <f t="shared" si="0"/>
        <v>40000000</v>
      </c>
      <c r="G32" s="14">
        <v>3607</v>
      </c>
      <c r="H32" s="14">
        <f t="shared" si="1"/>
        <v>11089.548100914888</v>
      </c>
      <c r="I32" s="14"/>
      <c r="J32" s="12"/>
      <c r="K32" s="8"/>
      <c r="L32" s="3"/>
      <c r="M32" s="3"/>
    </row>
    <row r="33" spans="1:13" ht="17.100000000000001" customHeight="1">
      <c r="A33" s="9"/>
      <c r="B33" s="47" t="s">
        <v>13</v>
      </c>
      <c r="C33" s="44"/>
      <c r="D33" s="44"/>
      <c r="E33" s="45"/>
      <c r="F33" s="45">
        <f>SUM(F27:F32)</f>
        <v>143000000</v>
      </c>
      <c r="G33" s="45"/>
      <c r="H33" s="45">
        <f>SUM(H27:H32)</f>
        <v>39645.134460770721</v>
      </c>
      <c r="I33" s="51"/>
      <c r="J33" s="46"/>
      <c r="K33" s="8"/>
      <c r="L33" s="3"/>
      <c r="M33" s="3"/>
    </row>
    <row r="34" spans="1:13" ht="17.100000000000001" customHeight="1">
      <c r="A34" s="26"/>
      <c r="B34" s="16" t="s">
        <v>13</v>
      </c>
      <c r="C34" s="17"/>
      <c r="D34" s="17"/>
      <c r="E34" s="17"/>
      <c r="F34" s="19">
        <f>SUM(F21:F33)</f>
        <v>484600064</v>
      </c>
      <c r="G34" s="19"/>
      <c r="H34" s="19" t="e">
        <f>SUM(H24:H33)</f>
        <v>#DIV/0!</v>
      </c>
      <c r="I34" s="18">
        <v>0</v>
      </c>
      <c r="J34" s="27">
        <f>SUM(J21:J33)</f>
        <v>14222.354311061825</v>
      </c>
      <c r="K34" s="8"/>
      <c r="L34" s="3"/>
      <c r="M34" s="3"/>
    </row>
    <row r="35" spans="1:13" ht="17.100000000000001" customHeight="1">
      <c r="A35" s="28">
        <v>1.5</v>
      </c>
      <c r="B35" s="58" t="s">
        <v>28</v>
      </c>
      <c r="C35" s="59"/>
      <c r="D35" s="59"/>
      <c r="E35" s="59"/>
      <c r="F35" s="59"/>
      <c r="G35" s="59"/>
      <c r="H35" s="59"/>
      <c r="I35" s="59"/>
      <c r="J35" s="60"/>
      <c r="K35" s="8"/>
      <c r="L35" s="3"/>
      <c r="M35" s="3"/>
    </row>
    <row r="36" spans="1:13" ht="30" customHeight="1">
      <c r="A36" s="9" t="s">
        <v>29</v>
      </c>
      <c r="B36" s="21" t="s">
        <v>30</v>
      </c>
      <c r="C36" s="13">
        <v>24</v>
      </c>
      <c r="D36" s="13">
        <v>12</v>
      </c>
      <c r="E36" s="14">
        <v>30000</v>
      </c>
      <c r="F36" s="14">
        <f>C36*D36*E36</f>
        <v>8640000</v>
      </c>
      <c r="G36" s="14">
        <v>3607</v>
      </c>
      <c r="H36" s="14"/>
      <c r="I36" s="14">
        <f>F36/G36</f>
        <v>2395.3423897976159</v>
      </c>
      <c r="J36" s="12"/>
      <c r="K36" s="8"/>
      <c r="L36" s="3"/>
      <c r="M36" s="3"/>
    </row>
    <row r="37" spans="1:13" ht="17.100000000000001" customHeight="1">
      <c r="A37" s="15"/>
      <c r="B37" s="16" t="s">
        <v>13</v>
      </c>
      <c r="C37" s="17"/>
      <c r="D37" s="17"/>
      <c r="E37" s="18"/>
      <c r="F37" s="19">
        <v>8640000</v>
      </c>
      <c r="G37" s="19"/>
      <c r="H37" s="19"/>
      <c r="I37" s="19">
        <f>I36</f>
        <v>2395.3423897976159</v>
      </c>
      <c r="J37" s="29"/>
      <c r="K37" s="8"/>
      <c r="L37" s="3"/>
      <c r="M37" s="3"/>
    </row>
    <row r="38" spans="1:13" ht="15.75" customHeight="1" thickBot="1">
      <c r="A38" s="30"/>
      <c r="B38" s="31" t="s">
        <v>31</v>
      </c>
      <c r="C38" s="32"/>
      <c r="D38" s="32"/>
      <c r="E38" s="32"/>
      <c r="F38" s="33">
        <f>F8+F14+F19+F34+F37</f>
        <v>1179640064</v>
      </c>
      <c r="G38" s="33"/>
      <c r="H38" s="33" t="e">
        <f>H34+H19+H14+H8</f>
        <v>#DIV/0!</v>
      </c>
      <c r="I38" s="33">
        <f>I37+I34+I19+I14+I8</f>
        <v>186703.63182700306</v>
      </c>
      <c r="J38" s="34">
        <f>J34+J19+J14+J8</f>
        <v>14222.354311061825</v>
      </c>
      <c r="K38" s="8"/>
      <c r="L38" s="3"/>
      <c r="M38" s="3"/>
    </row>
  </sheetData>
  <mergeCells count="4">
    <mergeCell ref="B15:J15"/>
    <mergeCell ref="B9:J9"/>
    <mergeCell ref="B20:J20"/>
    <mergeCell ref="B35:J35"/>
  </mergeCells>
  <pageMargins left="0.75" right="0.75" top="1" bottom="1" header="0.5" footer="0.5"/>
  <pageSetup orientation="landscape" r:id="rId1"/>
  <headerFooter>
    <oddHeader>&amp;C&amp;"Calibri,Bold"&amp;11&amp;K000000Network For Community Development (NCD)
Uganda School Sanitation Project</oddHeader>
    <oddFooter>&amp;L&amp;"Helvetica,Regular"&amp;12&amp;K000000&amp;P</oddFooter>
  </headerFooter>
</worksheet>
</file>

<file path=xl/worksheets/sheet2.xml><?xml version="1.0" encoding="utf-8"?>
<worksheet xmlns="http://schemas.openxmlformats.org/spreadsheetml/2006/main" xmlns:r="http://schemas.openxmlformats.org/officeDocument/2006/relationships">
  <dimension ref="A1:IV8"/>
  <sheetViews>
    <sheetView showGridLines="0" workbookViewId="0">
      <selection activeCell="A8" sqref="A8"/>
    </sheetView>
  </sheetViews>
  <sheetFormatPr defaultColWidth="6.59765625" defaultRowHeight="15" customHeight="1"/>
  <cols>
    <col min="1" max="1" width="10.5" style="35" customWidth="1"/>
    <col min="2" max="2" width="79.09765625" style="35" customWidth="1"/>
    <col min="3" max="256" width="6.59765625" style="35" customWidth="1"/>
  </cols>
  <sheetData>
    <row r="1" spans="1:5" ht="18" customHeight="1">
      <c r="A1" s="36"/>
      <c r="B1" s="37" t="s">
        <v>32</v>
      </c>
      <c r="C1" s="3"/>
      <c r="D1" s="3"/>
      <c r="E1" s="3"/>
    </row>
    <row r="2" spans="1:5" ht="17.45" customHeight="1">
      <c r="A2" s="38" t="s">
        <v>33</v>
      </c>
      <c r="B2" s="39" t="s">
        <v>34</v>
      </c>
      <c r="C2" s="8"/>
      <c r="D2" s="3"/>
      <c r="E2" s="3"/>
    </row>
    <row r="3" spans="1:5" ht="30.75" customHeight="1">
      <c r="A3" s="28" t="s">
        <v>35</v>
      </c>
      <c r="B3" s="40" t="s">
        <v>61</v>
      </c>
      <c r="C3" s="8"/>
      <c r="D3" s="3"/>
      <c r="E3" s="3"/>
    </row>
    <row r="4" spans="1:5" ht="47.25" customHeight="1">
      <c r="A4" s="41" t="s">
        <v>62</v>
      </c>
      <c r="B4" s="40" t="s">
        <v>63</v>
      </c>
      <c r="C4" s="8"/>
      <c r="D4" s="3"/>
      <c r="E4" s="3"/>
    </row>
    <row r="5" spans="1:5" ht="43.5" customHeight="1">
      <c r="A5" s="41" t="s">
        <v>64</v>
      </c>
      <c r="B5" s="40" t="s">
        <v>65</v>
      </c>
      <c r="C5" s="8"/>
      <c r="D5" s="3"/>
      <c r="E5" s="3"/>
    </row>
    <row r="6" spans="1:5" ht="30.75" customHeight="1" thickBot="1">
      <c r="A6" s="42" t="s">
        <v>66</v>
      </c>
      <c r="B6" s="43" t="s">
        <v>68</v>
      </c>
      <c r="C6" s="8"/>
      <c r="D6" s="3"/>
      <c r="E6" s="3"/>
    </row>
    <row r="7" spans="1:5" customFormat="1" ht="17.100000000000001" customHeight="1">
      <c r="A7" s="3" t="s">
        <v>70</v>
      </c>
      <c r="B7" s="3" t="s">
        <v>69</v>
      </c>
      <c r="C7" s="3"/>
      <c r="D7" s="3"/>
      <c r="E7" s="3"/>
    </row>
    <row r="8" spans="1:5" customFormat="1" ht="17.100000000000001" customHeight="1">
      <c r="A8" s="3" t="s">
        <v>71</v>
      </c>
      <c r="B8" s="3" t="s">
        <v>72</v>
      </c>
      <c r="C8" s="3"/>
      <c r="D8" s="3"/>
      <c r="E8" s="3"/>
    </row>
  </sheetData>
  <pageMargins left="0.75" right="0.75" top="1" bottom="1" header="0.5" footer="0.5"/>
  <pageSetup orientation="landscape"/>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SEVAC proposed budget</vt:lpstr>
      <vt:lpstr>SEVAC Budget Notes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PC1</cp:lastModifiedBy>
  <dcterms:created xsi:type="dcterms:W3CDTF">2018-05-18T17:38:02Z</dcterms:created>
  <dcterms:modified xsi:type="dcterms:W3CDTF">2018-05-18T17:38:03Z</dcterms:modified>
</cp:coreProperties>
</file>