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9A542F4-BE23-4262-A1BF-AC09B459BF6E}" xr6:coauthVersionLast="32" xr6:coauthVersionMax="32" xr10:uidLastSave="{00000000-0000-0000-0000-000000000000}"/>
  <bookViews>
    <workbookView xWindow="360" yWindow="105" windowWidth="14355" windowHeight="4695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F23" i="1" l="1"/>
  <c r="F15" i="1" l="1"/>
  <c r="D15" i="1"/>
  <c r="E60" i="1" l="1"/>
  <c r="G60" i="1"/>
  <c r="H60" i="1"/>
  <c r="H61" i="1" l="1"/>
  <c r="H62" i="1" s="1"/>
  <c r="G61" i="1"/>
  <c r="G62" i="1" s="1"/>
  <c r="E61" i="1"/>
  <c r="E62" i="1" s="1"/>
  <c r="D52" i="1"/>
  <c r="D42" i="1"/>
  <c r="F42" i="1" s="1"/>
  <c r="I42" i="1" s="1"/>
  <c r="D32" i="1"/>
  <c r="F32" i="1" s="1"/>
  <c r="I32" i="1" s="1"/>
  <c r="F48" i="1" l="1"/>
  <c r="F47" i="1"/>
  <c r="D48" i="1" l="1"/>
  <c r="I48" i="1" s="1"/>
  <c r="D47" i="1"/>
  <c r="I47" i="1" s="1"/>
  <c r="D33" i="1" l="1"/>
  <c r="D17" i="1"/>
  <c r="D18" i="1"/>
  <c r="D19" i="1"/>
  <c r="D16" i="1"/>
  <c r="F33" i="1" l="1"/>
  <c r="I33" i="1" s="1"/>
  <c r="D24" i="1"/>
  <c r="D53" i="1"/>
  <c r="F53" i="1" s="1"/>
  <c r="I53" i="1" s="1"/>
  <c r="D54" i="1"/>
  <c r="F54" i="1" s="1"/>
  <c r="I54" i="1" s="1"/>
  <c r="D55" i="1"/>
  <c r="F55" i="1" s="1"/>
  <c r="I55" i="1" s="1"/>
  <c r="D56" i="1"/>
  <c r="F56" i="1" s="1"/>
  <c r="I56" i="1" s="1"/>
  <c r="D57" i="1"/>
  <c r="F57" i="1" s="1"/>
  <c r="I57" i="1" s="1"/>
  <c r="D58" i="1"/>
  <c r="F58" i="1" s="1"/>
  <c r="I58" i="1" s="1"/>
  <c r="F52" i="1"/>
  <c r="I52" i="1" s="1"/>
  <c r="D41" i="1"/>
  <c r="D31" i="1"/>
  <c r="D37" i="1"/>
  <c r="D23" i="1"/>
  <c r="D25" i="1"/>
  <c r="F25" i="1" s="1"/>
  <c r="I25" i="1" s="1"/>
  <c r="D26" i="1"/>
  <c r="D8" i="1"/>
  <c r="F8" i="1" s="1"/>
  <c r="I8" i="1" s="1"/>
  <c r="D9" i="1"/>
  <c r="F9" i="1" s="1"/>
  <c r="I9" i="1" s="1"/>
  <c r="D10" i="1"/>
  <c r="F10" i="1" s="1"/>
  <c r="I10" i="1" s="1"/>
  <c r="D11" i="1"/>
  <c r="F11" i="1" s="1"/>
  <c r="I11" i="1" s="1"/>
  <c r="D20" i="1"/>
  <c r="D38" i="1" l="1"/>
  <c r="D28" i="1"/>
  <c r="D43" i="1"/>
  <c r="D34" i="1"/>
  <c r="D49" i="1"/>
  <c r="D59" i="1"/>
  <c r="D12" i="1"/>
  <c r="D60" i="1" l="1"/>
  <c r="F59" i="1"/>
  <c r="F49" i="1"/>
  <c r="F41" i="1"/>
  <c r="I41" i="1" s="1"/>
  <c r="F37" i="1"/>
  <c r="I37" i="1" s="1"/>
  <c r="F31" i="1"/>
  <c r="I31" i="1" s="1"/>
  <c r="D61" i="1" l="1"/>
  <c r="D62" i="1" s="1"/>
  <c r="E19" i="2"/>
  <c r="I59" i="1"/>
  <c r="I49" i="1"/>
  <c r="E18" i="2"/>
  <c r="F34" i="1"/>
  <c r="F38" i="1"/>
  <c r="F43" i="1"/>
  <c r="F26" i="1"/>
  <c r="I26" i="1" s="1"/>
  <c r="F24" i="1"/>
  <c r="I24" i="1" s="1"/>
  <c r="I23" i="1"/>
  <c r="F17" i="1"/>
  <c r="I17" i="1" s="1"/>
  <c r="F18" i="1"/>
  <c r="I18" i="1" s="1"/>
  <c r="F19" i="1"/>
  <c r="I19" i="1" s="1"/>
  <c r="F16" i="1"/>
  <c r="I16" i="1" s="1"/>
  <c r="I15" i="1"/>
  <c r="I38" i="1" l="1"/>
  <c r="E15" i="3" s="1"/>
  <c r="E16" i="2"/>
  <c r="I34" i="1"/>
  <c r="E17" i="3"/>
  <c r="E17" i="2"/>
  <c r="E18" i="3"/>
  <c r="I43" i="1"/>
  <c r="E15" i="2"/>
  <c r="F12" i="1"/>
  <c r="F20" i="1"/>
  <c r="E13" i="2" s="1"/>
  <c r="F28" i="1"/>
  <c r="E14" i="2" s="1"/>
  <c r="F60" i="1" l="1"/>
  <c r="I28" i="1"/>
  <c r="E14" i="3"/>
  <c r="E16" i="3"/>
  <c r="I12" i="1"/>
  <c r="I20" i="1"/>
  <c r="E12" i="2"/>
  <c r="E20" i="2" s="1"/>
  <c r="E11" i="3" l="1"/>
  <c r="I60" i="1"/>
  <c r="F61" i="1"/>
  <c r="F62" i="1" s="1"/>
  <c r="E21" i="2"/>
  <c r="E22" i="2" s="1"/>
  <c r="E6" i="2" s="1"/>
  <c r="E13" i="3"/>
  <c r="E12" i="3"/>
  <c r="I61" i="1" l="1"/>
  <c r="I62" i="1" s="1"/>
  <c r="E7" i="2"/>
  <c r="E24" i="2" s="1"/>
  <c r="E19" i="3"/>
  <c r="E20" i="3" s="1"/>
  <c r="E21" i="3" s="1"/>
  <c r="E5" i="3" s="1"/>
  <c r="E6" i="3" s="1"/>
  <c r="E23" i="3" s="1"/>
</calcChain>
</file>

<file path=xl/sharedStrings.xml><?xml version="1.0" encoding="utf-8"?>
<sst xmlns="http://schemas.openxmlformats.org/spreadsheetml/2006/main" count="101" uniqueCount="74">
  <si>
    <t>PARTICULARS</t>
  </si>
  <si>
    <t>UNIT</t>
  </si>
  <si>
    <t>Project Manager</t>
  </si>
  <si>
    <t>Project Supervisor</t>
  </si>
  <si>
    <t>Project Monitoring and Evaluation officer</t>
  </si>
  <si>
    <t>Rent</t>
  </si>
  <si>
    <t>Telephone</t>
  </si>
  <si>
    <t>Office expense and supplies</t>
  </si>
  <si>
    <t>Internet and communication</t>
  </si>
  <si>
    <t>Counseling</t>
  </si>
  <si>
    <t>Training and development</t>
  </si>
  <si>
    <t>Auditor</t>
  </si>
  <si>
    <t>Local :</t>
  </si>
  <si>
    <t>Staff Medical</t>
  </si>
  <si>
    <t>Upper Basic</t>
  </si>
  <si>
    <t>Feeding</t>
  </si>
  <si>
    <t>Clothing</t>
  </si>
  <si>
    <t>health care</t>
  </si>
  <si>
    <t>Home support</t>
  </si>
  <si>
    <t>PROJECT PERSONNEL:</t>
  </si>
  <si>
    <t>CONSULTANTS:</t>
  </si>
  <si>
    <t>Travel and Transportation:</t>
  </si>
  <si>
    <t>INSURANCE:</t>
  </si>
  <si>
    <t>CHILD CARE:</t>
  </si>
  <si>
    <t>Education:</t>
  </si>
  <si>
    <t>OTHER CHILD SUPPORT:</t>
  </si>
  <si>
    <t>Educational supplies</t>
  </si>
  <si>
    <t>Miscellanous</t>
  </si>
  <si>
    <t>Space:</t>
  </si>
  <si>
    <t>Utilities</t>
  </si>
  <si>
    <t>Volunteers</t>
  </si>
  <si>
    <t>$</t>
  </si>
  <si>
    <t>Legal fees</t>
  </si>
  <si>
    <t>Nursery/primary</t>
  </si>
  <si>
    <t xml:space="preserve"> COST PER MONTH</t>
  </si>
  <si>
    <t>Sub Total</t>
  </si>
  <si>
    <t>EXPECTED OPERATING EXPENSES</t>
  </si>
  <si>
    <t>Consultancy</t>
  </si>
  <si>
    <t>Contigency(2%)</t>
  </si>
  <si>
    <t>Total operating expenses</t>
  </si>
  <si>
    <t>Surplus</t>
  </si>
  <si>
    <t>Project personnel</t>
  </si>
  <si>
    <t>Space</t>
  </si>
  <si>
    <t>Travel and Transportation</t>
  </si>
  <si>
    <t>Insurance</t>
  </si>
  <si>
    <t>Child care</t>
  </si>
  <si>
    <t>Other child support</t>
  </si>
  <si>
    <t>STREET CHILDREN EMPOWERMENT ORGANIZATION FOR DEVELOPING COUNTRIES</t>
  </si>
  <si>
    <t>Grand Total</t>
  </si>
  <si>
    <t>Total</t>
  </si>
  <si>
    <t>Contigency  2%</t>
  </si>
  <si>
    <t>Web sanitization</t>
  </si>
  <si>
    <t xml:space="preserve">   COST PER YEAR </t>
  </si>
  <si>
    <t>SENSITIZATION:</t>
  </si>
  <si>
    <t>UNIT COST</t>
  </si>
  <si>
    <t>Sensitization</t>
  </si>
  <si>
    <t>Project accountant</t>
  </si>
  <si>
    <t>Staffs (Local)</t>
  </si>
  <si>
    <t>Staffs (International)</t>
  </si>
  <si>
    <t>Others</t>
  </si>
  <si>
    <t>Recreational activities</t>
  </si>
  <si>
    <t>CHILDREN</t>
  </si>
  <si>
    <t xml:space="preserve">NO OF </t>
  </si>
  <si>
    <t>QUATERLY</t>
  </si>
  <si>
    <t>COST(5 YEARS)</t>
  </si>
  <si>
    <t>STREET CHILDREN EMPOWERMENT ORGANISATION FOR DEVELOPING COUNTRIES</t>
  </si>
  <si>
    <t>BASORI VILLAGE,GAMBIA,WEST AFRICA, PROJECT BUDGET FOR THE PERIOD</t>
  </si>
  <si>
    <t xml:space="preserve"> SEPTEMBER 2018 -AUGUST 2023 </t>
  </si>
  <si>
    <t>BUDGET FOR THE PERIOD SEPTEMBER 2018 -AUGUST 2019 (GAMBIA BASORI VILLAGE)</t>
  </si>
  <si>
    <t>BUDGET FOR THE PERIOD SEPTEMBER 2018 -AUGUST 2023 (GAMBIA BASORI VILLAGE)</t>
  </si>
  <si>
    <t>EXPECTED FUNDING</t>
  </si>
  <si>
    <t>PROJECT Support</t>
  </si>
  <si>
    <t xml:space="preserve">Total funding 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</si>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</sst>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Bodoni MT"/>
      <family val="1"/>
    </font>
    <font>
      <b/>
      <u/>
      <sz val="14"/>
      <color theme="1"/>
      <name val="Bodoni MT"/>
      <family val="1"/>
    </font>
    <font>
      <b/>
      <sz val="11"/>
      <color theme="1"/>
      <name val="Bodoni MT"/>
      <family val="1"/>
    </font>
    <font>
      <b/>
      <sz val="14"/>
      <color theme="1"/>
      <name val="Bodoni MT"/>
      <family val="1"/>
    </font>
    <font>
      <b/>
      <sz val="12"/>
      <color theme="1"/>
      <name val="Bodoni MT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Bodoni MT"/>
      <family val="1"/>
    </font>
    <font>
      <b/>
      <u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4" fontId="7" fillId="0" borderId="1" xfId="0" applyNumberFormat="1" applyFont="1" applyBorder="1"/>
    <xf numFmtId="0" fontId="8" fillId="0" borderId="1" xfId="0" applyFont="1" applyBorder="1"/>
    <xf numFmtId="164" fontId="7" fillId="0" borderId="1" xfId="0" applyNumberFormat="1" applyFont="1" applyBorder="1"/>
    <xf numFmtId="165" fontId="9" fillId="0" borderId="1" xfId="1" applyNumberFormat="1" applyFont="1" applyBorder="1"/>
    <xf numFmtId="43" fontId="7" fillId="0" borderId="1" xfId="1" applyFont="1" applyBorder="1"/>
    <xf numFmtId="0" fontId="10" fillId="0" borderId="1" xfId="0" applyFont="1" applyBorder="1"/>
    <xf numFmtId="43" fontId="11" fillId="0" borderId="6" xfId="1" applyFont="1" applyBorder="1"/>
    <xf numFmtId="0" fontId="9" fillId="0" borderId="1" xfId="0" applyFont="1" applyBorder="1"/>
    <xf numFmtId="165" fontId="9" fillId="0" borderId="5" xfId="1" applyNumberFormat="1" applyFont="1" applyBorder="1"/>
    <xf numFmtId="0" fontId="12" fillId="0" borderId="1" xfId="0" applyFont="1" applyBorder="1"/>
    <xf numFmtId="43" fontId="9" fillId="0" borderId="1" xfId="1" applyFont="1" applyBorder="1"/>
    <xf numFmtId="43" fontId="9" fillId="0" borderId="4" xfId="1" applyFont="1" applyBorder="1"/>
    <xf numFmtId="165" fontId="9" fillId="0" borderId="2" xfId="1" applyNumberFormat="1" applyFont="1" applyBorder="1"/>
    <xf numFmtId="165" fontId="9" fillId="0" borderId="3" xfId="1" applyNumberFormat="1" applyFont="1" applyBorder="1"/>
    <xf numFmtId="165" fontId="11" fillId="0" borderId="6" xfId="1" applyNumberFormat="1" applyFont="1" applyBorder="1"/>
    <xf numFmtId="0" fontId="6" fillId="0" borderId="1" xfId="0" applyFont="1" applyBorder="1"/>
    <xf numFmtId="0" fontId="13" fillId="0" borderId="0" xfId="0" applyFont="1"/>
    <xf numFmtId="0" fontId="12" fillId="0" borderId="0" xfId="0" applyFont="1" applyBorder="1"/>
    <xf numFmtId="6" fontId="0" fillId="0" borderId="1" xfId="0" applyNumberFormat="1" applyBorder="1" applyAlignment="1">
      <alignment horizontal="center"/>
    </xf>
    <xf numFmtId="0" fontId="13" fillId="0" borderId="1" xfId="0" applyFont="1" applyBorder="1"/>
    <xf numFmtId="43" fontId="14" fillId="0" borderId="1" xfId="1" applyFont="1" applyBorder="1"/>
    <xf numFmtId="43" fontId="11" fillId="0" borderId="1" xfId="1" applyFont="1" applyBorder="1"/>
    <xf numFmtId="43" fontId="11" fillId="0" borderId="4" xfId="1" applyFont="1" applyBorder="1"/>
    <xf numFmtId="165" fontId="11" fillId="0" borderId="1" xfId="1" applyNumberFormat="1" applyFont="1" applyBorder="1"/>
    <xf numFmtId="43" fontId="2" fillId="0" borderId="1" xfId="1" applyFont="1" applyBorder="1"/>
    <xf numFmtId="43" fontId="1" fillId="0" borderId="1" xfId="1" applyFont="1" applyBorder="1"/>
    <xf numFmtId="0" fontId="1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5" xfId="0" applyBorder="1"/>
    <xf numFmtId="43" fontId="2" fillId="0" borderId="6" xfId="0" applyNumberFormat="1" applyFont="1" applyBorder="1"/>
    <xf numFmtId="43" fontId="0" fillId="0" borderId="1" xfId="1" applyFont="1" applyBorder="1" applyAlignment="1">
      <alignment horizontal="center"/>
    </xf>
    <xf numFmtId="165" fontId="16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6"/>
  <sheetViews>
    <sheetView tabSelected="1" topLeftCell="A51" zoomScale="110" zoomScaleNormal="110" workbookViewId="0">
      <selection activeCell="C61" sqref="C61"/>
    </sheetView>
  </sheetViews>
  <sheetFormatPr defaultRowHeight="15" x14ac:dyDescent="0.25"/>
  <cols>
    <col min="1" max="1" width="36.7109375" customWidth="1"/>
    <col min="2" max="2" width="9.7109375" customWidth="1"/>
    <col min="3" max="3" width="13.28515625" customWidth="1"/>
    <col min="4" max="4" width="11.140625" customWidth="1"/>
    <col min="5" max="5" width="0.28515625" hidden="1" customWidth="1"/>
    <col min="6" max="6" width="16.85546875" customWidth="1"/>
    <col min="7" max="8" width="0.140625" hidden="1" customWidth="1"/>
    <col min="9" max="9" width="13.85546875" customWidth="1"/>
    <col min="10" max="10" width="15.42578125" customWidth="1"/>
  </cols>
  <sheetData>
    <row r="1" spans="1:12" ht="18.75" x14ac:dyDescent="0.3">
      <c r="A1" s="27" t="s">
        <v>65</v>
      </c>
      <c r="B1" s="5"/>
      <c r="C1" s="5"/>
      <c r="D1" s="5"/>
      <c r="E1" s="5"/>
      <c r="F1" s="5"/>
      <c r="G1" s="31"/>
      <c r="H1" s="2"/>
      <c r="I1" s="2"/>
      <c r="J1" s="2"/>
      <c r="K1" s="2"/>
      <c r="L1" s="2"/>
    </row>
    <row r="2" spans="1:12" ht="18.75" x14ac:dyDescent="0.3">
      <c r="A2" s="27" t="s">
        <v>66</v>
      </c>
      <c r="B2" s="5"/>
      <c r="C2" s="5"/>
      <c r="D2" s="5"/>
      <c r="E2" s="5"/>
      <c r="F2" s="5"/>
      <c r="G2" s="31"/>
      <c r="H2" s="2"/>
      <c r="I2" s="2"/>
      <c r="J2" s="2"/>
      <c r="K2" s="2"/>
      <c r="L2" s="2"/>
    </row>
    <row r="3" spans="1:12" ht="18.75" x14ac:dyDescent="0.3">
      <c r="A3" s="27" t="s">
        <v>67</v>
      </c>
      <c r="B3" s="5"/>
      <c r="C3" s="5"/>
      <c r="D3" s="5"/>
      <c r="E3" s="5"/>
      <c r="F3" s="5"/>
      <c r="G3" s="31"/>
      <c r="H3" s="2"/>
      <c r="I3" s="2"/>
      <c r="J3" s="2"/>
      <c r="K3" s="2"/>
      <c r="L3" s="2"/>
    </row>
    <row r="4" spans="1:12" ht="21" x14ac:dyDescent="0.35">
      <c r="A4" s="1"/>
      <c r="B4" s="38" t="s">
        <v>1</v>
      </c>
      <c r="C4" s="38" t="s">
        <v>54</v>
      </c>
      <c r="D4" s="38" t="s">
        <v>34</v>
      </c>
      <c r="E4" s="1"/>
      <c r="F4" s="38" t="s">
        <v>52</v>
      </c>
      <c r="G4" s="5"/>
      <c r="H4" s="5"/>
      <c r="I4" s="38" t="s">
        <v>64</v>
      </c>
      <c r="J4" s="2"/>
      <c r="K4" s="2"/>
      <c r="L4" s="2"/>
    </row>
    <row r="5" spans="1:12" ht="18.75" x14ac:dyDescent="0.3">
      <c r="A5" s="5" t="s">
        <v>0</v>
      </c>
      <c r="B5" s="2"/>
      <c r="C5" s="6" t="s">
        <v>31</v>
      </c>
      <c r="D5" s="39" t="s">
        <v>31</v>
      </c>
      <c r="E5" s="2"/>
      <c r="F5" s="6" t="s">
        <v>31</v>
      </c>
      <c r="G5" s="6"/>
      <c r="H5" s="2"/>
      <c r="I5" s="6" t="s">
        <v>31</v>
      </c>
      <c r="J5" s="6"/>
      <c r="K5" s="2"/>
      <c r="L5" s="2"/>
    </row>
    <row r="6" spans="1:12" ht="15.75" x14ac:dyDescent="0.25">
      <c r="A6" s="4" t="s">
        <v>19</v>
      </c>
      <c r="B6" s="2"/>
      <c r="C6" s="2"/>
      <c r="D6" s="7"/>
      <c r="E6" s="2"/>
      <c r="F6" s="2"/>
      <c r="G6" s="30"/>
      <c r="H6" s="2"/>
      <c r="I6" s="2"/>
      <c r="J6" s="30"/>
      <c r="K6" s="2"/>
      <c r="L6" s="2"/>
    </row>
    <row r="7" spans="1:12" x14ac:dyDescent="0.25">
      <c r="A7" s="2"/>
      <c r="B7" s="2"/>
      <c r="C7" s="7"/>
      <c r="D7" s="7"/>
      <c r="E7" s="2"/>
      <c r="F7" s="8"/>
      <c r="G7" s="8"/>
      <c r="H7" s="2"/>
      <c r="I7" s="8"/>
      <c r="J7" s="8"/>
      <c r="K7" s="2"/>
      <c r="L7" s="2"/>
    </row>
    <row r="8" spans="1:12" x14ac:dyDescent="0.25">
      <c r="A8" s="2" t="s">
        <v>2</v>
      </c>
      <c r="B8" s="2">
        <v>1</v>
      </c>
      <c r="C8" s="7">
        <v>1000</v>
      </c>
      <c r="D8" s="7">
        <f t="shared" ref="D8:D11" si="0">C8*B8</f>
        <v>1000</v>
      </c>
      <c r="E8" s="2"/>
      <c r="F8" s="8">
        <f t="shared" ref="F8:F11" si="1">D8*B8*12</f>
        <v>12000</v>
      </c>
      <c r="G8" s="8"/>
      <c r="H8" s="2"/>
      <c r="I8" s="8">
        <f t="shared" ref="I8:I11" si="2">F8*5</f>
        <v>60000</v>
      </c>
      <c r="J8" s="8"/>
      <c r="K8" s="2"/>
      <c r="L8" s="2"/>
    </row>
    <row r="9" spans="1:12" x14ac:dyDescent="0.25">
      <c r="A9" s="2" t="s">
        <v>3</v>
      </c>
      <c r="B9" s="2">
        <v>1</v>
      </c>
      <c r="C9" s="7">
        <v>800</v>
      </c>
      <c r="D9" s="7">
        <f t="shared" si="0"/>
        <v>800</v>
      </c>
      <c r="E9" s="2"/>
      <c r="F9" s="8">
        <f t="shared" si="1"/>
        <v>9600</v>
      </c>
      <c r="G9" s="8"/>
      <c r="H9" s="2"/>
      <c r="I9" s="8">
        <f t="shared" si="2"/>
        <v>48000</v>
      </c>
      <c r="J9" s="8"/>
      <c r="K9" s="2"/>
      <c r="L9" s="2"/>
    </row>
    <row r="10" spans="1:12" x14ac:dyDescent="0.25">
      <c r="A10" s="2" t="s">
        <v>56</v>
      </c>
      <c r="B10" s="2">
        <v>1</v>
      </c>
      <c r="C10" s="7">
        <v>800</v>
      </c>
      <c r="D10" s="7">
        <f t="shared" si="0"/>
        <v>800</v>
      </c>
      <c r="E10" s="2"/>
      <c r="F10" s="8">
        <f t="shared" si="1"/>
        <v>9600</v>
      </c>
      <c r="G10" s="8"/>
      <c r="H10" s="2"/>
      <c r="I10" s="8">
        <f t="shared" si="2"/>
        <v>48000</v>
      </c>
      <c r="J10" s="8"/>
      <c r="K10" s="2"/>
      <c r="L10" s="2"/>
    </row>
    <row r="11" spans="1:12" x14ac:dyDescent="0.25">
      <c r="A11" s="2" t="s">
        <v>4</v>
      </c>
      <c r="B11" s="2">
        <v>1</v>
      </c>
      <c r="C11" s="7">
        <v>800</v>
      </c>
      <c r="D11" s="7">
        <f t="shared" si="0"/>
        <v>800</v>
      </c>
      <c r="E11" s="2"/>
      <c r="F11" s="8">
        <f t="shared" si="1"/>
        <v>9600</v>
      </c>
      <c r="G11" s="8"/>
      <c r="H11" s="2"/>
      <c r="I11" s="8">
        <f t="shared" si="2"/>
        <v>48000</v>
      </c>
      <c r="J11" s="8"/>
      <c r="K11" s="2"/>
      <c r="L11" s="2"/>
    </row>
    <row r="12" spans="1:12" x14ac:dyDescent="0.25">
      <c r="A12" s="3" t="s">
        <v>35</v>
      </c>
      <c r="B12" s="2"/>
      <c r="C12" s="2"/>
      <c r="D12" s="36">
        <f>SUM(D7:D11)</f>
        <v>3400</v>
      </c>
      <c r="E12" s="2"/>
      <c r="F12" s="9">
        <f>SUM(F7:F11)</f>
        <v>40800</v>
      </c>
      <c r="G12" s="9"/>
      <c r="H12" s="2"/>
      <c r="I12" s="9">
        <f>SUM(I7:I11)</f>
        <v>204000</v>
      </c>
      <c r="J12" s="9"/>
      <c r="K12" s="2"/>
      <c r="L12" s="2"/>
    </row>
    <row r="13" spans="1:12" x14ac:dyDescent="0.25">
      <c r="A13" s="2"/>
      <c r="B13" s="2"/>
      <c r="C13" s="2"/>
      <c r="D13" s="7"/>
      <c r="E13" s="2"/>
      <c r="F13" s="8"/>
      <c r="G13" s="2"/>
      <c r="H13" s="2"/>
      <c r="I13" s="2"/>
      <c r="J13" s="2"/>
      <c r="K13" s="2"/>
      <c r="L13" s="2"/>
    </row>
    <row r="14" spans="1:12" ht="15.75" x14ac:dyDescent="0.25">
      <c r="A14" s="4" t="s">
        <v>28</v>
      </c>
      <c r="B14" s="2"/>
      <c r="C14" s="2"/>
      <c r="D14" s="7"/>
      <c r="E14" s="2"/>
      <c r="F14" s="2"/>
      <c r="G14" s="8"/>
      <c r="H14" s="2"/>
      <c r="I14" s="2"/>
      <c r="J14" s="2"/>
      <c r="K14" s="2"/>
      <c r="L14" s="2"/>
    </row>
    <row r="15" spans="1:12" x14ac:dyDescent="0.25">
      <c r="A15" s="2" t="s">
        <v>5</v>
      </c>
      <c r="B15" s="2">
        <v>1</v>
      </c>
      <c r="C15" s="7">
        <v>700</v>
      </c>
      <c r="D15" s="7">
        <f>C15*1</f>
        <v>700</v>
      </c>
      <c r="E15" s="2"/>
      <c r="F15" s="8">
        <f>C15*12</f>
        <v>8400</v>
      </c>
      <c r="G15" s="8"/>
      <c r="H15" s="2"/>
      <c r="I15" s="8">
        <f>F15*5</f>
        <v>42000</v>
      </c>
      <c r="J15" s="8"/>
      <c r="K15" s="2"/>
      <c r="L15" s="2"/>
    </row>
    <row r="16" spans="1:12" x14ac:dyDescent="0.25">
      <c r="A16" s="2" t="s">
        <v>6</v>
      </c>
      <c r="B16" s="2">
        <v>1</v>
      </c>
      <c r="C16" s="7">
        <v>50</v>
      </c>
      <c r="D16" s="7">
        <f>B16*C16</f>
        <v>50</v>
      </c>
      <c r="E16" s="2"/>
      <c r="F16" s="8">
        <f t="shared" ref="F16:F19" si="3">D16*12</f>
        <v>600</v>
      </c>
      <c r="G16" s="8"/>
      <c r="H16" s="2"/>
      <c r="I16" s="8">
        <f t="shared" ref="I16:I19" si="4">F16*5</f>
        <v>3000</v>
      </c>
      <c r="J16" s="8"/>
      <c r="K16" s="2"/>
      <c r="L16" s="2"/>
    </row>
    <row r="17" spans="1:12" x14ac:dyDescent="0.25">
      <c r="A17" s="2" t="s">
        <v>29</v>
      </c>
      <c r="B17" s="2">
        <v>1</v>
      </c>
      <c r="C17" s="7">
        <v>50</v>
      </c>
      <c r="D17" s="7">
        <f t="shared" ref="D17:D19" si="5">B17*C17</f>
        <v>50</v>
      </c>
      <c r="E17" s="2"/>
      <c r="F17" s="8">
        <f t="shared" si="3"/>
        <v>600</v>
      </c>
      <c r="G17" s="8"/>
      <c r="H17" s="2"/>
      <c r="I17" s="8">
        <f t="shared" si="4"/>
        <v>3000</v>
      </c>
      <c r="J17" s="8"/>
      <c r="K17" s="2"/>
      <c r="L17" s="2"/>
    </row>
    <row r="18" spans="1:12" x14ac:dyDescent="0.25">
      <c r="A18" s="2" t="s">
        <v>7</v>
      </c>
      <c r="B18" s="2">
        <v>1</v>
      </c>
      <c r="C18" s="7">
        <v>250</v>
      </c>
      <c r="D18" s="7">
        <f t="shared" si="5"/>
        <v>250</v>
      </c>
      <c r="E18" s="2"/>
      <c r="F18" s="8">
        <f t="shared" si="3"/>
        <v>3000</v>
      </c>
      <c r="G18" s="8"/>
      <c r="H18" s="2"/>
      <c r="I18" s="8">
        <f t="shared" si="4"/>
        <v>15000</v>
      </c>
      <c r="J18" s="8"/>
      <c r="K18" s="2"/>
      <c r="L18" s="2"/>
    </row>
    <row r="19" spans="1:12" x14ac:dyDescent="0.25">
      <c r="A19" s="2" t="s">
        <v>8</v>
      </c>
      <c r="B19" s="2">
        <v>1</v>
      </c>
      <c r="C19" s="7">
        <v>150</v>
      </c>
      <c r="D19" s="7">
        <f t="shared" si="5"/>
        <v>150</v>
      </c>
      <c r="E19" s="2"/>
      <c r="F19" s="8">
        <f t="shared" si="3"/>
        <v>1800</v>
      </c>
      <c r="G19" s="8"/>
      <c r="H19" s="2"/>
      <c r="I19" s="8">
        <f t="shared" si="4"/>
        <v>9000</v>
      </c>
      <c r="J19" s="9"/>
      <c r="K19" s="2"/>
      <c r="L19" s="2"/>
    </row>
    <row r="20" spans="1:12" x14ac:dyDescent="0.25">
      <c r="A20" s="3" t="s">
        <v>35</v>
      </c>
      <c r="B20" s="2"/>
      <c r="C20" s="2"/>
      <c r="D20" s="36">
        <f>SUM(D15:D19)</f>
        <v>1200</v>
      </c>
      <c r="E20" s="2"/>
      <c r="F20" s="9">
        <f>SUM(F15:F19)</f>
        <v>14400</v>
      </c>
      <c r="G20" s="9"/>
      <c r="H20" s="2"/>
      <c r="I20" s="9">
        <f>SUM(I15:I19)</f>
        <v>72000</v>
      </c>
      <c r="J20" s="2"/>
      <c r="K20" s="2"/>
      <c r="L20" s="2"/>
    </row>
    <row r="21" spans="1:12" x14ac:dyDescent="0.25">
      <c r="A21" s="2"/>
      <c r="B21" s="2"/>
      <c r="C21" s="2"/>
      <c r="D21" s="7"/>
      <c r="E21" s="2"/>
      <c r="F21" s="9"/>
      <c r="G21" s="2"/>
      <c r="H21" s="2"/>
      <c r="I21" s="2"/>
      <c r="J21" s="8"/>
      <c r="K21" s="2"/>
      <c r="L21" s="2"/>
    </row>
    <row r="22" spans="1:12" ht="15.75" x14ac:dyDescent="0.25">
      <c r="A22" s="4" t="s">
        <v>20</v>
      </c>
      <c r="B22" s="2"/>
      <c r="C22" s="2"/>
      <c r="D22" s="7"/>
      <c r="E22" s="2"/>
      <c r="F22" s="2"/>
      <c r="G22" s="2"/>
      <c r="H22" s="2"/>
      <c r="I22" s="2"/>
      <c r="J22" s="8"/>
      <c r="K22" s="2"/>
      <c r="L22" s="2"/>
    </row>
    <row r="23" spans="1:12" x14ac:dyDescent="0.25">
      <c r="A23" s="2" t="s">
        <v>9</v>
      </c>
      <c r="B23" s="2"/>
      <c r="C23" s="7">
        <v>100</v>
      </c>
      <c r="D23" s="37">
        <f t="shared" ref="D23:D26" si="6">C23*1</f>
        <v>100</v>
      </c>
      <c r="E23" s="2"/>
      <c r="F23" s="8">
        <f>D23*12</f>
        <v>1200</v>
      </c>
      <c r="G23" s="8"/>
      <c r="H23" s="2"/>
      <c r="I23" s="8">
        <f t="shared" ref="I23:I26" si="7">F23*5</f>
        <v>6000</v>
      </c>
      <c r="J23" s="8"/>
      <c r="K23" s="2"/>
      <c r="L23" s="2"/>
    </row>
    <row r="24" spans="1:12" x14ac:dyDescent="0.25">
      <c r="A24" s="2" t="s">
        <v>10</v>
      </c>
      <c r="B24" s="2" t="s">
        <v>63</v>
      </c>
      <c r="C24" s="7">
        <v>500</v>
      </c>
      <c r="D24" s="37">
        <f>C24*1</f>
        <v>500</v>
      </c>
      <c r="E24" s="2"/>
      <c r="F24" s="8">
        <f>D24*3</f>
        <v>1500</v>
      </c>
      <c r="G24" s="8"/>
      <c r="H24" s="2"/>
      <c r="I24" s="8">
        <f t="shared" si="7"/>
        <v>7500</v>
      </c>
      <c r="J24" s="8"/>
      <c r="K24" s="2"/>
      <c r="L24" s="2"/>
    </row>
    <row r="25" spans="1:12" x14ac:dyDescent="0.25">
      <c r="A25" s="2" t="s">
        <v>11</v>
      </c>
      <c r="B25" s="2"/>
      <c r="C25" s="7">
        <v>500</v>
      </c>
      <c r="D25" s="37">
        <f t="shared" si="6"/>
        <v>500</v>
      </c>
      <c r="E25" s="2"/>
      <c r="F25" s="8">
        <f>D25*1</f>
        <v>500</v>
      </c>
      <c r="G25" s="8"/>
      <c r="H25" s="2"/>
      <c r="I25" s="8">
        <f t="shared" si="7"/>
        <v>2500</v>
      </c>
      <c r="J25" s="8"/>
      <c r="K25" s="2"/>
      <c r="L25" s="2"/>
    </row>
    <row r="26" spans="1:12" x14ac:dyDescent="0.25">
      <c r="A26" s="2" t="s">
        <v>32</v>
      </c>
      <c r="B26" s="2"/>
      <c r="C26" s="7">
        <v>500</v>
      </c>
      <c r="D26" s="37">
        <f t="shared" si="6"/>
        <v>500</v>
      </c>
      <c r="E26" s="2"/>
      <c r="F26" s="8">
        <f>D26*1</f>
        <v>500</v>
      </c>
      <c r="G26" s="8"/>
      <c r="H26" s="2"/>
      <c r="I26" s="8">
        <f t="shared" si="7"/>
        <v>2500</v>
      </c>
      <c r="J26" s="9"/>
      <c r="K26" s="2"/>
      <c r="L26" s="2"/>
    </row>
    <row r="27" spans="1:12" x14ac:dyDescent="0.25">
      <c r="A27" s="2"/>
      <c r="B27" s="2"/>
      <c r="C27" s="2"/>
      <c r="D27" s="37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3" t="s">
        <v>35</v>
      </c>
      <c r="B28" s="2"/>
      <c r="C28" s="2"/>
      <c r="D28" s="36">
        <f>SUM(D23:D27)</f>
        <v>1600</v>
      </c>
      <c r="E28" s="2"/>
      <c r="F28" s="9">
        <f>SUM(F23:F27)</f>
        <v>3700</v>
      </c>
      <c r="G28" s="9"/>
      <c r="H28" s="2"/>
      <c r="I28" s="9">
        <f>SUM(I23:I27)</f>
        <v>18500</v>
      </c>
      <c r="J28" s="2"/>
      <c r="K28" s="2"/>
      <c r="L28" s="2"/>
    </row>
    <row r="29" spans="1:12" ht="15.75" x14ac:dyDescent="0.25">
      <c r="A29" s="4" t="s">
        <v>21</v>
      </c>
      <c r="B29" s="2"/>
      <c r="C29" s="2"/>
      <c r="D29" s="7"/>
      <c r="E29" s="2"/>
      <c r="F29" s="2"/>
      <c r="G29" s="2"/>
      <c r="H29" s="2"/>
      <c r="I29" s="2"/>
      <c r="J29" s="8"/>
      <c r="K29" s="2"/>
      <c r="L29" s="2"/>
    </row>
    <row r="30" spans="1:12" x14ac:dyDescent="0.25">
      <c r="A30" s="2" t="s">
        <v>12</v>
      </c>
      <c r="B30" s="2"/>
      <c r="C30" s="2"/>
      <c r="D30" s="7"/>
      <c r="E30" s="2"/>
      <c r="F30" s="2"/>
      <c r="G30" s="2"/>
      <c r="H30" s="2"/>
      <c r="I30" s="2"/>
      <c r="J30" s="8"/>
      <c r="K30" s="2"/>
      <c r="L30" s="2"/>
    </row>
    <row r="31" spans="1:12" x14ac:dyDescent="0.25">
      <c r="A31" s="2" t="s">
        <v>57</v>
      </c>
      <c r="B31" s="2"/>
      <c r="C31" s="7">
        <v>100</v>
      </c>
      <c r="D31" s="7">
        <f t="shared" ref="D31:D32" si="8">C31*1</f>
        <v>100</v>
      </c>
      <c r="E31" s="2"/>
      <c r="F31" s="8">
        <f>D31*12</f>
        <v>1200</v>
      </c>
      <c r="G31" s="8"/>
      <c r="H31" s="2"/>
      <c r="I31" s="8">
        <f t="shared" ref="I31:I33" si="9">F31*5</f>
        <v>6000</v>
      </c>
      <c r="J31" s="8"/>
      <c r="K31" s="2"/>
      <c r="L31" s="2"/>
    </row>
    <row r="32" spans="1:12" x14ac:dyDescent="0.25">
      <c r="A32" s="2" t="s">
        <v>58</v>
      </c>
      <c r="B32" s="2">
        <v>1</v>
      </c>
      <c r="C32" s="7">
        <v>1500</v>
      </c>
      <c r="D32" s="7">
        <f t="shared" si="8"/>
        <v>1500</v>
      </c>
      <c r="E32" s="2"/>
      <c r="F32" s="8">
        <f>D32*2</f>
        <v>3000</v>
      </c>
      <c r="G32" s="8"/>
      <c r="H32" s="2"/>
      <c r="I32" s="8">
        <f t="shared" si="9"/>
        <v>15000</v>
      </c>
      <c r="J32" s="8"/>
      <c r="K32" s="2"/>
      <c r="L32" s="2"/>
    </row>
    <row r="33" spans="1:12" x14ac:dyDescent="0.25">
      <c r="A33" s="2" t="s">
        <v>30</v>
      </c>
      <c r="B33" s="2">
        <v>5</v>
      </c>
      <c r="C33" s="7">
        <v>100</v>
      </c>
      <c r="D33" s="7">
        <f>C33*10</f>
        <v>1000</v>
      </c>
      <c r="E33" s="2"/>
      <c r="F33" s="8">
        <f>D33*12</f>
        <v>12000</v>
      </c>
      <c r="G33" s="8"/>
      <c r="H33" s="2"/>
      <c r="I33" s="8">
        <f t="shared" si="9"/>
        <v>60000</v>
      </c>
      <c r="J33" s="8"/>
      <c r="K33" s="2"/>
      <c r="L33" s="2"/>
    </row>
    <row r="34" spans="1:12" x14ac:dyDescent="0.25">
      <c r="A34" s="3" t="s">
        <v>35</v>
      </c>
      <c r="B34" s="2"/>
      <c r="C34" s="2"/>
      <c r="D34" s="36">
        <f>SUM(D31:D33)</f>
        <v>2600</v>
      </c>
      <c r="E34" s="2"/>
      <c r="F34" s="9">
        <f>SUM(F31:F33)</f>
        <v>16200</v>
      </c>
      <c r="G34" s="9"/>
      <c r="H34" s="2"/>
      <c r="I34" s="9">
        <f>SUM(I31:I33)</f>
        <v>81000</v>
      </c>
      <c r="J34" s="9"/>
      <c r="K34" s="2"/>
      <c r="L34" s="2"/>
    </row>
    <row r="35" spans="1:12" x14ac:dyDescent="0.25">
      <c r="A35" s="3"/>
      <c r="B35" s="2"/>
      <c r="C35" s="2"/>
      <c r="D35" s="7"/>
      <c r="E35" s="2"/>
      <c r="F35" s="8"/>
      <c r="G35" s="2"/>
      <c r="H35" s="2"/>
      <c r="I35" s="2"/>
      <c r="J35" s="2"/>
      <c r="K35" s="2"/>
      <c r="L35" s="2"/>
    </row>
    <row r="36" spans="1:12" ht="15.75" x14ac:dyDescent="0.25">
      <c r="A36" s="4" t="s">
        <v>22</v>
      </c>
      <c r="B36" s="2"/>
      <c r="C36" s="2"/>
      <c r="D36" s="7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 t="s">
        <v>13</v>
      </c>
      <c r="B37" s="2"/>
      <c r="C37" s="7">
        <v>250</v>
      </c>
      <c r="D37" s="7">
        <f>C37*1</f>
        <v>250</v>
      </c>
      <c r="E37" s="2"/>
      <c r="F37" s="8">
        <f>D37*12</f>
        <v>3000</v>
      </c>
      <c r="G37" s="8"/>
      <c r="H37" s="2"/>
      <c r="I37" s="8">
        <f>F37*5</f>
        <v>15000</v>
      </c>
      <c r="J37" s="8"/>
      <c r="K37" s="2"/>
      <c r="L37" s="2"/>
    </row>
    <row r="38" spans="1:12" x14ac:dyDescent="0.25">
      <c r="A38" s="3" t="s">
        <v>35</v>
      </c>
      <c r="B38" s="2"/>
      <c r="C38" s="2"/>
      <c r="D38" s="36">
        <f>SUM(D37:D37)</f>
        <v>250</v>
      </c>
      <c r="E38" s="2"/>
      <c r="F38" s="9">
        <f>SUM(F37:F37)</f>
        <v>3000</v>
      </c>
      <c r="G38" s="9"/>
      <c r="H38" s="2"/>
      <c r="I38" s="9">
        <f>SUM(I37:I37)</f>
        <v>15000</v>
      </c>
      <c r="J38" s="8"/>
      <c r="K38" s="2"/>
      <c r="L38" s="2"/>
    </row>
    <row r="39" spans="1:12" x14ac:dyDescent="0.25">
      <c r="A39" s="3"/>
      <c r="B39" s="2"/>
      <c r="C39" s="2"/>
      <c r="D39" s="7"/>
      <c r="E39" s="2"/>
      <c r="F39" s="9"/>
      <c r="G39" s="2"/>
      <c r="H39" s="2"/>
      <c r="I39" s="2"/>
      <c r="J39" s="8"/>
      <c r="K39" s="2"/>
      <c r="L39" s="2"/>
    </row>
    <row r="40" spans="1:12" ht="15.75" x14ac:dyDescent="0.25">
      <c r="A40" s="4" t="s">
        <v>53</v>
      </c>
      <c r="B40" s="2"/>
      <c r="C40" s="2"/>
      <c r="D40" s="7"/>
      <c r="E40" s="2"/>
      <c r="F40" s="2"/>
      <c r="G40" s="2"/>
      <c r="H40" s="2"/>
      <c r="I40" s="2"/>
      <c r="J40" s="9"/>
      <c r="K40" s="2"/>
      <c r="L40" s="2"/>
    </row>
    <row r="41" spans="1:12" x14ac:dyDescent="0.25">
      <c r="A41" s="2" t="s">
        <v>51</v>
      </c>
      <c r="B41" s="2"/>
      <c r="C41" s="7">
        <v>500</v>
      </c>
      <c r="D41" s="7">
        <f t="shared" ref="D41:D42" si="10">C41*1</f>
        <v>500</v>
      </c>
      <c r="E41" s="2"/>
      <c r="F41" s="7">
        <f>+D41*1</f>
        <v>500</v>
      </c>
      <c r="G41" s="8"/>
      <c r="H41" s="2"/>
      <c r="I41" s="8">
        <f t="shared" ref="I41:I42" si="11">F41*5</f>
        <v>2500</v>
      </c>
      <c r="J41" s="2"/>
      <c r="K41" s="2"/>
      <c r="L41" s="2"/>
    </row>
    <row r="42" spans="1:12" x14ac:dyDescent="0.25">
      <c r="A42" s="2" t="s">
        <v>59</v>
      </c>
      <c r="B42" s="2"/>
      <c r="C42" s="7">
        <v>500</v>
      </c>
      <c r="D42" s="7">
        <f t="shared" si="10"/>
        <v>500</v>
      </c>
      <c r="E42" s="2"/>
      <c r="F42" s="7">
        <f>+D42*1</f>
        <v>500</v>
      </c>
      <c r="G42" s="8"/>
      <c r="H42" s="2"/>
      <c r="I42" s="8">
        <f t="shared" si="11"/>
        <v>2500</v>
      </c>
      <c r="J42" s="2"/>
      <c r="K42" s="2"/>
      <c r="L42" s="2"/>
    </row>
    <row r="43" spans="1:12" x14ac:dyDescent="0.25">
      <c r="A43" s="3" t="s">
        <v>35</v>
      </c>
      <c r="B43" s="2"/>
      <c r="C43" s="2"/>
      <c r="D43" s="36">
        <f>SUM(D41:D42)</f>
        <v>1000</v>
      </c>
      <c r="E43" s="2"/>
      <c r="F43" s="9">
        <f>SUM(F41:F42)</f>
        <v>1000</v>
      </c>
      <c r="G43" s="9"/>
      <c r="H43" s="2"/>
      <c r="I43" s="9">
        <f>SUM(I41:I42)</f>
        <v>5000</v>
      </c>
      <c r="J43" s="8"/>
      <c r="K43" s="2"/>
      <c r="L43" s="2"/>
    </row>
    <row r="44" spans="1:12" x14ac:dyDescent="0.25">
      <c r="A44" s="2"/>
      <c r="B44" s="2"/>
      <c r="C44" s="2"/>
      <c r="D44" s="7"/>
      <c r="E44" s="2"/>
      <c r="F44" s="9"/>
      <c r="G44" s="2"/>
      <c r="H44" s="2"/>
      <c r="I44" s="2"/>
      <c r="J44" s="8"/>
      <c r="K44" s="2"/>
      <c r="L44" s="2"/>
    </row>
    <row r="45" spans="1:12" ht="15.75" x14ac:dyDescent="0.25">
      <c r="A45" s="4" t="s">
        <v>23</v>
      </c>
      <c r="B45" s="3" t="s">
        <v>62</v>
      </c>
      <c r="C45" s="2"/>
      <c r="D45" s="7"/>
      <c r="E45" s="2"/>
      <c r="F45" s="2"/>
      <c r="G45" s="2"/>
      <c r="H45" s="2"/>
      <c r="I45" s="2"/>
      <c r="J45" s="8"/>
      <c r="K45" s="2"/>
      <c r="L45" s="2"/>
    </row>
    <row r="46" spans="1:12" x14ac:dyDescent="0.25">
      <c r="A46" s="3" t="s">
        <v>24</v>
      </c>
      <c r="B46" s="3" t="s">
        <v>61</v>
      </c>
      <c r="C46" s="2"/>
      <c r="D46" s="7"/>
      <c r="E46" s="2"/>
      <c r="F46" s="2"/>
      <c r="G46" s="2"/>
      <c r="H46" s="2"/>
      <c r="I46" s="2"/>
      <c r="J46" s="9"/>
      <c r="K46" s="2"/>
      <c r="L46" s="2"/>
    </row>
    <row r="47" spans="1:12" x14ac:dyDescent="0.25">
      <c r="A47" s="2" t="s">
        <v>33</v>
      </c>
      <c r="B47" s="2">
        <v>25</v>
      </c>
      <c r="C47" s="7">
        <v>100</v>
      </c>
      <c r="D47" s="43">
        <f>C47*B47</f>
        <v>2500</v>
      </c>
      <c r="E47" s="2"/>
      <c r="F47" s="8">
        <f>B47*C47*3</f>
        <v>7500</v>
      </c>
      <c r="G47" s="8"/>
      <c r="H47" s="2"/>
      <c r="I47" s="8">
        <f>F47*5</f>
        <v>37500</v>
      </c>
      <c r="J47" s="2"/>
      <c r="K47" s="2"/>
      <c r="L47" s="2"/>
    </row>
    <row r="48" spans="1:12" x14ac:dyDescent="0.25">
      <c r="A48" s="2" t="s">
        <v>14</v>
      </c>
      <c r="B48" s="2">
        <v>25</v>
      </c>
      <c r="C48" s="7">
        <v>120</v>
      </c>
      <c r="D48" s="7">
        <f>C48*B48</f>
        <v>3000</v>
      </c>
      <c r="E48" s="2"/>
      <c r="F48" s="8">
        <f t="shared" ref="F48" si="12">B48*C48*3</f>
        <v>9000</v>
      </c>
      <c r="G48" s="8"/>
      <c r="H48" s="2"/>
      <c r="I48" s="8">
        <f t="shared" ref="I48" si="13">F48*5</f>
        <v>45000</v>
      </c>
      <c r="J48" s="2"/>
      <c r="K48" s="2"/>
      <c r="L48" s="2"/>
    </row>
    <row r="49" spans="1:12" x14ac:dyDescent="0.25">
      <c r="A49" s="3" t="s">
        <v>35</v>
      </c>
      <c r="B49" s="2"/>
      <c r="C49" s="2"/>
      <c r="D49" s="36">
        <f>SUM(D47:D48)</f>
        <v>5500</v>
      </c>
      <c r="E49" s="2"/>
      <c r="F49" s="9">
        <f>SUM(F47:F48)</f>
        <v>16500</v>
      </c>
      <c r="G49" s="9"/>
      <c r="H49" s="2"/>
      <c r="I49" s="9">
        <f>SUM(I47:I48)</f>
        <v>82500</v>
      </c>
      <c r="J49" s="8"/>
      <c r="K49" s="2"/>
      <c r="L49" s="2"/>
    </row>
    <row r="50" spans="1:12" x14ac:dyDescent="0.25">
      <c r="A50" s="2"/>
      <c r="B50" s="2"/>
      <c r="C50" s="2"/>
      <c r="D50" s="7"/>
      <c r="E50" s="2"/>
      <c r="F50" s="2"/>
      <c r="G50" s="2"/>
      <c r="H50" s="2"/>
      <c r="I50" s="2"/>
      <c r="J50" s="9"/>
      <c r="K50" s="2"/>
      <c r="L50" s="2"/>
    </row>
    <row r="51" spans="1:12" ht="15.75" x14ac:dyDescent="0.25">
      <c r="A51" s="4" t="s">
        <v>25</v>
      </c>
      <c r="B51" s="2"/>
      <c r="C51" s="2"/>
      <c r="D51" s="7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 t="s">
        <v>15</v>
      </c>
      <c r="B52" s="2">
        <v>50</v>
      </c>
      <c r="C52" s="2">
        <v>150</v>
      </c>
      <c r="D52" s="7">
        <f>C52*B52/12</f>
        <v>625</v>
      </c>
      <c r="E52" s="2"/>
      <c r="F52" s="8">
        <f t="shared" ref="F52:F58" si="14">D52*12</f>
        <v>7500</v>
      </c>
      <c r="G52" s="8"/>
      <c r="H52" s="2"/>
      <c r="I52" s="8">
        <f>F52*5</f>
        <v>37500</v>
      </c>
      <c r="J52" s="2"/>
      <c r="K52" s="2"/>
      <c r="L52" s="2"/>
    </row>
    <row r="53" spans="1:12" x14ac:dyDescent="0.25">
      <c r="A53" s="2" t="s">
        <v>16</v>
      </c>
      <c r="B53" s="2">
        <v>50</v>
      </c>
      <c r="C53" s="2">
        <v>120</v>
      </c>
      <c r="D53" s="7">
        <f t="shared" ref="D53:D58" si="15">C53*B53/12</f>
        <v>500</v>
      </c>
      <c r="E53" s="2"/>
      <c r="F53" s="8">
        <f t="shared" si="14"/>
        <v>6000</v>
      </c>
      <c r="G53" s="8"/>
      <c r="H53" s="2"/>
      <c r="I53" s="8">
        <f t="shared" ref="I53:I57" si="16">F53*5</f>
        <v>30000</v>
      </c>
      <c r="J53" s="2"/>
      <c r="K53" s="2"/>
      <c r="L53" s="2"/>
    </row>
    <row r="54" spans="1:12" x14ac:dyDescent="0.25">
      <c r="A54" s="2" t="s">
        <v>17</v>
      </c>
      <c r="B54" s="2">
        <v>50</v>
      </c>
      <c r="C54" s="2">
        <v>140</v>
      </c>
      <c r="D54" s="7">
        <f t="shared" si="15"/>
        <v>583.33333333333337</v>
      </c>
      <c r="E54" s="2"/>
      <c r="F54" s="8">
        <f t="shared" si="14"/>
        <v>7000</v>
      </c>
      <c r="G54" s="8"/>
      <c r="H54" s="2"/>
      <c r="I54" s="8">
        <f t="shared" si="16"/>
        <v>35000</v>
      </c>
      <c r="J54" s="8"/>
      <c r="K54" s="2"/>
      <c r="L54" s="2"/>
    </row>
    <row r="55" spans="1:12" x14ac:dyDescent="0.25">
      <c r="A55" s="2" t="s">
        <v>18</v>
      </c>
      <c r="B55" s="2">
        <v>50</v>
      </c>
      <c r="C55" s="2">
        <v>60</v>
      </c>
      <c r="D55" s="7">
        <f t="shared" si="15"/>
        <v>250</v>
      </c>
      <c r="E55" s="2"/>
      <c r="F55" s="8">
        <f t="shared" si="14"/>
        <v>3000</v>
      </c>
      <c r="G55" s="8"/>
      <c r="H55" s="2"/>
      <c r="I55" s="8">
        <f t="shared" si="16"/>
        <v>15000</v>
      </c>
      <c r="J55" s="8"/>
      <c r="K55" s="2"/>
      <c r="L55" s="2"/>
    </row>
    <row r="56" spans="1:12" x14ac:dyDescent="0.25">
      <c r="A56" s="2" t="s">
        <v>60</v>
      </c>
      <c r="B56" s="2">
        <v>50</v>
      </c>
      <c r="C56" s="2">
        <v>25</v>
      </c>
      <c r="D56" s="7">
        <f t="shared" si="15"/>
        <v>104.16666666666667</v>
      </c>
      <c r="E56" s="2"/>
      <c r="F56" s="8">
        <f t="shared" si="14"/>
        <v>1250</v>
      </c>
      <c r="G56" s="8"/>
      <c r="H56" s="2"/>
      <c r="I56" s="8">
        <f t="shared" si="16"/>
        <v>6250</v>
      </c>
      <c r="J56" s="8"/>
      <c r="K56" s="2"/>
      <c r="L56" s="2"/>
    </row>
    <row r="57" spans="1:12" x14ac:dyDescent="0.25">
      <c r="A57" s="2" t="s">
        <v>26</v>
      </c>
      <c r="B57" s="2">
        <v>50</v>
      </c>
      <c r="C57" s="2">
        <v>50</v>
      </c>
      <c r="D57" s="7">
        <f t="shared" si="15"/>
        <v>208.33333333333334</v>
      </c>
      <c r="E57" s="2"/>
      <c r="F57" s="8">
        <f t="shared" si="14"/>
        <v>2500</v>
      </c>
      <c r="G57" s="8"/>
      <c r="H57" s="2"/>
      <c r="I57" s="8">
        <f t="shared" si="16"/>
        <v>12500</v>
      </c>
      <c r="J57" s="9"/>
      <c r="K57" s="2"/>
      <c r="L57" s="2"/>
    </row>
    <row r="58" spans="1:12" x14ac:dyDescent="0.25">
      <c r="A58" s="40" t="s">
        <v>27</v>
      </c>
      <c r="B58" s="2">
        <v>1</v>
      </c>
      <c r="C58" s="2">
        <v>500</v>
      </c>
      <c r="D58" s="7">
        <f t="shared" si="15"/>
        <v>41.666666666666664</v>
      </c>
      <c r="E58" s="2"/>
      <c r="F58" s="8">
        <f t="shared" si="14"/>
        <v>500</v>
      </c>
      <c r="G58" s="8"/>
      <c r="H58" s="2"/>
      <c r="I58" s="8">
        <f>F58*5</f>
        <v>2500</v>
      </c>
      <c r="J58" s="2"/>
      <c r="K58" s="2"/>
      <c r="L58" s="2"/>
    </row>
    <row r="59" spans="1:12" x14ac:dyDescent="0.25">
      <c r="A59" s="3" t="s">
        <v>35</v>
      </c>
      <c r="B59" s="2"/>
      <c r="C59" s="2"/>
      <c r="D59" s="36">
        <f>SUM(D52:D58)</f>
        <v>2312.5</v>
      </c>
      <c r="E59" s="2"/>
      <c r="F59" s="9">
        <f>SUM(F52:F58)</f>
        <v>27750</v>
      </c>
      <c r="G59" s="9"/>
      <c r="H59" s="2"/>
      <c r="I59" s="9">
        <f>SUM(I52:I58)</f>
        <v>138750</v>
      </c>
      <c r="J59" s="2"/>
      <c r="K59" s="2"/>
      <c r="L59" s="2"/>
    </row>
    <row r="60" spans="1:12" x14ac:dyDescent="0.25">
      <c r="A60" s="3" t="s">
        <v>49</v>
      </c>
      <c r="B60" s="2"/>
      <c r="C60" s="2"/>
      <c r="D60" s="36">
        <f t="shared" ref="D60:I60" si="17">D12+D20+D28+D34+D38+D43+D49+D59</f>
        <v>17862.5</v>
      </c>
      <c r="E60" s="36">
        <f t="shared" si="17"/>
        <v>0</v>
      </c>
      <c r="F60" s="36">
        <f t="shared" si="17"/>
        <v>123350</v>
      </c>
      <c r="G60" s="36">
        <f t="shared" si="17"/>
        <v>0</v>
      </c>
      <c r="H60" s="36">
        <f t="shared" si="17"/>
        <v>0</v>
      </c>
      <c r="I60" s="36">
        <f t="shared" si="17"/>
        <v>616750</v>
      </c>
      <c r="J60" s="8"/>
      <c r="K60" s="2"/>
      <c r="L60" s="2"/>
    </row>
    <row r="61" spans="1:12" x14ac:dyDescent="0.25">
      <c r="A61" s="2" t="s">
        <v>50</v>
      </c>
      <c r="B61" s="2"/>
      <c r="C61" s="2"/>
      <c r="D61" s="8">
        <f>2%*D60</f>
        <v>357.25</v>
      </c>
      <c r="E61" s="8">
        <f t="shared" ref="E61:I61" si="18">2%*E60</f>
        <v>0</v>
      </c>
      <c r="F61" s="8">
        <f t="shared" si="18"/>
        <v>2467</v>
      </c>
      <c r="G61" s="8">
        <f t="shared" si="18"/>
        <v>0</v>
      </c>
      <c r="H61" s="8">
        <f t="shared" si="18"/>
        <v>0</v>
      </c>
      <c r="I61" s="8">
        <f t="shared" si="18"/>
        <v>12335</v>
      </c>
      <c r="J61" s="8"/>
      <c r="K61" s="2"/>
      <c r="L61" s="2"/>
    </row>
    <row r="62" spans="1:12" ht="15.75" thickBot="1" x14ac:dyDescent="0.3">
      <c r="A62" s="3" t="s">
        <v>48</v>
      </c>
      <c r="B62" s="2"/>
      <c r="C62" s="2"/>
      <c r="D62" s="42">
        <f>SUM(D60:D61)</f>
        <v>18219.75</v>
      </c>
      <c r="E62" s="42">
        <f t="shared" ref="E62:I62" si="19">SUM(E60:E61)</f>
        <v>0</v>
      </c>
      <c r="F62" s="42">
        <f t="shared" si="19"/>
        <v>125817</v>
      </c>
      <c r="G62" s="42">
        <f t="shared" si="19"/>
        <v>0</v>
      </c>
      <c r="H62" s="42">
        <f t="shared" si="19"/>
        <v>0</v>
      </c>
      <c r="I62" s="42">
        <f t="shared" si="19"/>
        <v>629085</v>
      </c>
      <c r="J62" s="8"/>
      <c r="K62" s="2"/>
      <c r="L62" s="2"/>
    </row>
    <row r="63" spans="1:12" ht="15.75" thickTop="1" x14ac:dyDescent="0.25">
      <c r="A63" s="2"/>
      <c r="B63" s="2"/>
      <c r="C63" s="2"/>
      <c r="D63" s="41"/>
      <c r="E63" s="2"/>
      <c r="F63" s="41"/>
      <c r="G63" s="2"/>
      <c r="H63" s="2"/>
      <c r="I63" s="41"/>
      <c r="J63" s="8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8"/>
      <c r="K64" s="2"/>
      <c r="L64" s="2"/>
    </row>
    <row r="65" spans="1:12" x14ac:dyDescent="0.25">
      <c r="J65" s="8"/>
      <c r="K65" s="2"/>
      <c r="L65" s="2"/>
    </row>
    <row r="66" spans="1:12" x14ac:dyDescent="0.25">
      <c r="J66" s="8"/>
      <c r="K66" s="2"/>
      <c r="L66" s="2"/>
    </row>
    <row r="67" spans="1:12" x14ac:dyDescent="0.25">
      <c r="J67" s="8"/>
      <c r="K67" s="2"/>
      <c r="L67" s="2"/>
    </row>
    <row r="68" spans="1:12" x14ac:dyDescent="0.25">
      <c r="J68" s="9"/>
      <c r="K68" s="2"/>
      <c r="L68" s="2"/>
    </row>
    <row r="69" spans="1:12" x14ac:dyDescent="0.25">
      <c r="J69" s="8"/>
      <c r="K69" s="2"/>
      <c r="L69" s="2"/>
    </row>
    <row r="70" spans="1:12" x14ac:dyDescent="0.25">
      <c r="J70" s="9"/>
      <c r="K70" s="2"/>
      <c r="L70" s="2"/>
    </row>
    <row r="71" spans="1:12" x14ac:dyDescent="0.25">
      <c r="J71" s="2"/>
      <c r="K71" s="2"/>
      <c r="L71" s="2"/>
    </row>
    <row r="72" spans="1:12" x14ac:dyDescent="0.25"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 spans="1:12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 spans="1:12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 spans="1:12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 spans="1:12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 spans="1:12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 spans="1:12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 spans="1:12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 spans="1:12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 spans="1:12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 spans="1:12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 spans="1:12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 spans="1:12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 spans="1:12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 spans="1:12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 spans="1:12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 spans="1:12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 spans="1:12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 spans="1:12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 spans="1:12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 spans="1:1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 spans="1:1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 spans="1:1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 spans="1:12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 spans="1:12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 spans="1:12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 spans="1:12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 spans="1:12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 spans="1:12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 spans="1:1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 spans="1:1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 spans="1:1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 spans="1:1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 spans="1:1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 spans="1:1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 spans="1:1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 spans="1:1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 spans="1:1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 spans="1:1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 spans="1:1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 spans="1:1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 spans="1:1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 spans="1:1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 spans="1:1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 spans="1:1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 spans="1:1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 spans="1:1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</sheetData>
  <printOptions headings="1" gridLines="1"/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topLeftCell="A16" workbookViewId="0">
      <selection activeCell="C7" sqref="C7"/>
    </sheetView>
  </sheetViews>
  <sheetFormatPr defaultRowHeight="15" x14ac:dyDescent="0.25"/>
  <cols>
    <col min="3" max="3" width="26.5703125" customWidth="1"/>
    <col min="4" max="4" width="14.28515625" customWidth="1"/>
    <col min="5" max="5" width="17.7109375" customWidth="1"/>
    <col min="6" max="6" width="14.5703125" customWidth="1"/>
    <col min="9" max="9" width="10" bestFit="1" customWidth="1"/>
  </cols>
  <sheetData>
    <row r="1" spans="1:13" x14ac:dyDescent="0.25">
      <c r="A1" s="2"/>
      <c r="B1" s="2"/>
      <c r="C1" s="2"/>
      <c r="D1" s="2"/>
      <c r="E1" s="2"/>
      <c r="F1" s="2"/>
      <c r="G1" s="2"/>
    </row>
    <row r="2" spans="1:13" ht="18.75" x14ac:dyDescent="0.3">
      <c r="A2" s="27" t="s">
        <v>47</v>
      </c>
      <c r="B2" s="5"/>
      <c r="C2" s="5"/>
      <c r="D2" s="5"/>
      <c r="E2" s="5"/>
      <c r="F2" s="5"/>
      <c r="G2" s="31"/>
      <c r="H2" s="28"/>
      <c r="I2" s="28"/>
      <c r="J2" s="28"/>
      <c r="K2" s="28"/>
      <c r="L2" s="28"/>
      <c r="M2" s="28"/>
    </row>
    <row r="3" spans="1:13" ht="18.75" x14ac:dyDescent="0.3">
      <c r="A3" s="27" t="s">
        <v>68</v>
      </c>
      <c r="B3" s="5"/>
      <c r="C3" s="5"/>
      <c r="D3" s="5"/>
      <c r="E3" s="5"/>
      <c r="F3" s="5"/>
      <c r="G3" s="31"/>
      <c r="H3" s="28"/>
      <c r="I3" s="28"/>
      <c r="J3" s="28"/>
      <c r="K3" s="28"/>
      <c r="L3" s="28"/>
      <c r="M3" s="28"/>
    </row>
    <row r="4" spans="1:13" x14ac:dyDescent="0.25">
      <c r="A4" s="10"/>
      <c r="B4" s="10"/>
      <c r="C4" s="11"/>
      <c r="D4" s="10"/>
      <c r="E4" s="11" t="s">
        <v>31</v>
      </c>
      <c r="F4" s="12"/>
      <c r="G4" s="2"/>
    </row>
    <row r="5" spans="1:13" ht="18.75" x14ac:dyDescent="0.3">
      <c r="A5" s="13" t="s">
        <v>70</v>
      </c>
      <c r="B5" s="10"/>
      <c r="C5" s="10"/>
      <c r="D5" s="10"/>
      <c r="E5" s="10"/>
      <c r="F5" s="14"/>
      <c r="G5" s="2"/>
    </row>
    <row r="6" spans="1:13" ht="18.75" x14ac:dyDescent="0.3">
      <c r="A6" s="21" t="s">
        <v>71</v>
      </c>
      <c r="B6" s="44"/>
      <c r="C6" s="44"/>
      <c r="D6" s="15"/>
      <c r="E6" s="33">
        <f>E22</f>
        <v>125817</v>
      </c>
      <c r="F6" s="15"/>
      <c r="G6" s="2"/>
    </row>
    <row r="7" spans="1:13" ht="19.5" thickBot="1" x14ac:dyDescent="0.35">
      <c r="A7" s="17" t="s">
        <v>73</v>
      </c>
      <c r="B7" s="15"/>
      <c r="C7" s="15"/>
      <c r="D7" s="15"/>
      <c r="E7" s="18">
        <f>SUM(E6:E6)</f>
        <v>125817</v>
      </c>
      <c r="F7" s="15"/>
      <c r="G7" s="2"/>
    </row>
    <row r="8" spans="1:13" ht="15.75" thickTop="1" x14ac:dyDescent="0.25">
      <c r="A8" s="19"/>
      <c r="B8" s="15"/>
      <c r="C8" s="15"/>
      <c r="D8" s="15"/>
      <c r="E8" s="20"/>
      <c r="F8" s="15"/>
      <c r="G8" s="2"/>
    </row>
    <row r="9" spans="1:13" x14ac:dyDescent="0.25">
      <c r="A9" s="19"/>
      <c r="B9" s="15"/>
      <c r="C9" s="15"/>
      <c r="D9" s="15"/>
      <c r="E9" s="15"/>
      <c r="F9" s="15"/>
      <c r="G9" s="2"/>
    </row>
    <row r="10" spans="1:13" x14ac:dyDescent="0.25">
      <c r="A10" s="19"/>
      <c r="B10" s="15"/>
      <c r="C10" s="15"/>
      <c r="D10" s="15"/>
      <c r="E10" s="15"/>
      <c r="F10" s="15"/>
      <c r="G10" s="2"/>
    </row>
    <row r="11" spans="1:13" ht="18.75" x14ac:dyDescent="0.3">
      <c r="A11" s="13" t="s">
        <v>36</v>
      </c>
      <c r="B11" s="15"/>
      <c r="C11" s="15"/>
      <c r="D11" s="15"/>
      <c r="E11" s="15"/>
      <c r="F11" s="15"/>
      <c r="G11" s="2"/>
    </row>
    <row r="12" spans="1:13" ht="18.75" x14ac:dyDescent="0.3">
      <c r="A12" s="21" t="s">
        <v>41</v>
      </c>
      <c r="B12" s="15"/>
      <c r="C12" s="15"/>
      <c r="D12" s="15"/>
      <c r="E12" s="16">
        <f>Sheet1!F12</f>
        <v>40800</v>
      </c>
      <c r="F12" s="15"/>
      <c r="G12" s="2"/>
    </row>
    <row r="13" spans="1:13" ht="18.75" x14ac:dyDescent="0.3">
      <c r="A13" s="21" t="s">
        <v>42</v>
      </c>
      <c r="B13" s="15"/>
      <c r="C13" s="15"/>
      <c r="D13" s="15"/>
      <c r="E13" s="16">
        <f>Sheet1!F20</f>
        <v>14400</v>
      </c>
      <c r="F13" s="15"/>
      <c r="G13" s="2"/>
    </row>
    <row r="14" spans="1:13" ht="18.75" x14ac:dyDescent="0.3">
      <c r="A14" s="21" t="s">
        <v>37</v>
      </c>
      <c r="B14" s="15"/>
      <c r="C14" s="15"/>
      <c r="D14" s="15"/>
      <c r="E14" s="16">
        <f>Sheet1!F28</f>
        <v>3700</v>
      </c>
      <c r="F14" s="15"/>
      <c r="G14" s="2"/>
    </row>
    <row r="15" spans="1:13" ht="18.75" x14ac:dyDescent="0.3">
      <c r="A15" s="21" t="s">
        <v>43</v>
      </c>
      <c r="B15" s="15"/>
      <c r="C15" s="15"/>
      <c r="D15" s="15"/>
      <c r="E15" s="16">
        <f>Sheet1!F34</f>
        <v>16200</v>
      </c>
      <c r="F15" s="15"/>
      <c r="G15" s="2"/>
    </row>
    <row r="16" spans="1:13" ht="18.75" x14ac:dyDescent="0.3">
      <c r="A16" s="21" t="s">
        <v>44</v>
      </c>
      <c r="B16" s="15"/>
      <c r="C16" s="15"/>
      <c r="D16" s="15"/>
      <c r="E16" s="16">
        <f>Sheet1!F38</f>
        <v>3000</v>
      </c>
      <c r="F16" s="15"/>
      <c r="G16" s="2"/>
    </row>
    <row r="17" spans="1:7" ht="18.75" x14ac:dyDescent="0.3">
      <c r="A17" s="29" t="s">
        <v>55</v>
      </c>
      <c r="B17" s="15"/>
      <c r="C17" s="15"/>
      <c r="D17" s="15"/>
      <c r="E17" s="16">
        <f>Sheet1!F43</f>
        <v>1000</v>
      </c>
      <c r="F17" s="15"/>
      <c r="G17" s="2"/>
    </row>
    <row r="18" spans="1:7" ht="18.75" x14ac:dyDescent="0.3">
      <c r="A18" s="29" t="s">
        <v>45</v>
      </c>
      <c r="B18" s="15"/>
      <c r="C18" s="15"/>
      <c r="D18" s="15"/>
      <c r="E18" s="16">
        <f>Sheet1!F49</f>
        <v>16500</v>
      </c>
      <c r="F18" s="15"/>
      <c r="G18" s="2"/>
    </row>
    <row r="19" spans="1:7" ht="18.75" x14ac:dyDescent="0.3">
      <c r="A19" s="29" t="s">
        <v>46</v>
      </c>
      <c r="B19" s="15"/>
      <c r="C19" s="15"/>
      <c r="D19" s="15"/>
      <c r="E19" s="16">
        <f>Sheet1!F59</f>
        <v>27750</v>
      </c>
      <c r="F19" s="15"/>
      <c r="G19" s="2"/>
    </row>
    <row r="20" spans="1:7" x14ac:dyDescent="0.25">
      <c r="B20" s="15"/>
      <c r="C20" s="15"/>
      <c r="D20" s="15"/>
      <c r="E20" s="22">
        <f>SUM(E12:E19)</f>
        <v>123350</v>
      </c>
      <c r="F20" s="15"/>
      <c r="G20" s="2"/>
    </row>
    <row r="21" spans="1:7" ht="18.75" x14ac:dyDescent="0.3">
      <c r="A21" s="17" t="s">
        <v>38</v>
      </c>
      <c r="B21" s="15"/>
      <c r="C21" s="15"/>
      <c r="D21" s="15"/>
      <c r="E21" s="22">
        <f>2%*E20</f>
        <v>2467</v>
      </c>
      <c r="F21" s="15"/>
      <c r="G21" s="2"/>
    </row>
    <row r="22" spans="1:7" ht="18.75" x14ac:dyDescent="0.3">
      <c r="A22" s="17" t="s">
        <v>39</v>
      </c>
      <c r="B22" s="15"/>
      <c r="C22" s="15"/>
      <c r="D22" s="15"/>
      <c r="E22" s="23">
        <f>SUM(E20:E21)</f>
        <v>125817</v>
      </c>
      <c r="F22" s="15"/>
      <c r="G22" s="2"/>
    </row>
    <row r="23" spans="1:7" x14ac:dyDescent="0.25">
      <c r="A23" s="19"/>
      <c r="B23" s="15"/>
      <c r="C23" s="15"/>
      <c r="D23" s="24"/>
      <c r="E23" s="15"/>
      <c r="F23" s="25"/>
      <c r="G23" s="2"/>
    </row>
    <row r="24" spans="1:7" ht="19.5" thickBot="1" x14ac:dyDescent="0.35">
      <c r="A24" s="17" t="s">
        <v>40</v>
      </c>
      <c r="B24" s="15"/>
      <c r="C24" s="15"/>
      <c r="D24" s="24"/>
      <c r="E24" s="26">
        <f>E7-E22</f>
        <v>0</v>
      </c>
      <c r="F24" s="25"/>
      <c r="G24" s="2"/>
    </row>
    <row r="25" spans="1:7" ht="15.75" thickTop="1" x14ac:dyDescent="0.25">
      <c r="A25" s="19"/>
      <c r="B25" s="15"/>
      <c r="C25" s="15"/>
      <c r="D25" s="24"/>
      <c r="E25" s="20"/>
      <c r="F25" s="25"/>
      <c r="G25" s="2"/>
    </row>
    <row r="26" spans="1:7" x14ac:dyDescent="0.25">
      <c r="A26" s="19"/>
      <c r="B26" s="15"/>
      <c r="C26" s="15"/>
      <c r="D26" s="24"/>
      <c r="E26" s="15"/>
      <c r="F26" s="25"/>
      <c r="G26" s="2"/>
    </row>
    <row r="27" spans="1:7" x14ac:dyDescent="0.25">
      <c r="A27" s="19"/>
      <c r="B27" s="15"/>
      <c r="C27" s="22"/>
      <c r="D27" s="24"/>
      <c r="E27" s="15"/>
      <c r="F27" s="25"/>
      <c r="G27" s="2"/>
    </row>
    <row r="28" spans="1:7" x14ac:dyDescent="0.25">
      <c r="A28" s="19"/>
      <c r="B28" s="15"/>
      <c r="C28" s="15"/>
      <c r="D28" s="15"/>
      <c r="E28" s="15"/>
      <c r="F28" s="15"/>
      <c r="G28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topLeftCell="A19" workbookViewId="0">
      <selection activeCell="D7" sqref="D7"/>
    </sheetView>
  </sheetViews>
  <sheetFormatPr defaultRowHeight="15" x14ac:dyDescent="0.25"/>
  <cols>
    <col min="2" max="2" width="14.140625" customWidth="1"/>
    <col min="3" max="3" width="14.7109375" customWidth="1"/>
    <col min="4" max="4" width="15.5703125" customWidth="1"/>
    <col min="5" max="5" width="18.7109375" customWidth="1"/>
    <col min="6" max="6" width="12.7109375" customWidth="1"/>
    <col min="7" max="7" width="11.42578125" customWidth="1"/>
  </cols>
  <sheetData>
    <row r="1" spans="1:7" ht="18.75" x14ac:dyDescent="0.3">
      <c r="A1" s="27" t="s">
        <v>47</v>
      </c>
      <c r="B1" s="5"/>
      <c r="C1" s="5"/>
      <c r="D1" s="5"/>
      <c r="E1" s="5"/>
      <c r="F1" s="5"/>
      <c r="G1" s="31"/>
    </row>
    <row r="2" spans="1:7" ht="18.75" x14ac:dyDescent="0.3">
      <c r="A2" s="27" t="s">
        <v>69</v>
      </c>
      <c r="B2" s="5"/>
      <c r="C2" s="5"/>
      <c r="D2" s="5"/>
      <c r="E2" s="5"/>
      <c r="F2" s="5"/>
      <c r="G2" s="31"/>
    </row>
    <row r="3" spans="1:7" x14ac:dyDescent="0.25">
      <c r="A3" s="10"/>
      <c r="B3" s="10"/>
      <c r="C3" s="11"/>
      <c r="D3" s="10"/>
      <c r="E3" s="11" t="s">
        <v>31</v>
      </c>
      <c r="F3" s="12"/>
      <c r="G3" s="2"/>
    </row>
    <row r="4" spans="1:7" ht="18.75" x14ac:dyDescent="0.3">
      <c r="A4" s="13" t="s">
        <v>70</v>
      </c>
      <c r="B4" s="10"/>
      <c r="C4" s="10"/>
      <c r="D4" s="10"/>
      <c r="E4" s="10"/>
      <c r="F4" s="14"/>
      <c r="G4" s="2"/>
    </row>
    <row r="5" spans="1:7" ht="18.75" x14ac:dyDescent="0.3">
      <c r="A5" s="21" t="s">
        <v>71</v>
      </c>
      <c r="B5" s="44"/>
      <c r="C5" s="44"/>
      <c r="D5" s="15"/>
      <c r="E5" s="32">
        <f>E21</f>
        <v>629085</v>
      </c>
      <c r="F5" s="15"/>
      <c r="G5" s="2"/>
    </row>
    <row r="6" spans="1:7" ht="19.5" thickBot="1" x14ac:dyDescent="0.35">
      <c r="A6" s="17" t="s">
        <v>72</v>
      </c>
      <c r="B6" s="15"/>
      <c r="C6" s="15"/>
      <c r="D6" s="15"/>
      <c r="E6" s="18">
        <f>SUM(E5:E5)</f>
        <v>629085</v>
      </c>
      <c r="F6" s="15"/>
      <c r="G6" s="2"/>
    </row>
    <row r="7" spans="1:7" ht="15.75" thickTop="1" x14ac:dyDescent="0.25">
      <c r="A7" s="19"/>
      <c r="B7" s="15"/>
      <c r="C7" s="15"/>
      <c r="D7" s="15"/>
      <c r="E7" s="20"/>
      <c r="F7" s="15"/>
      <c r="G7" s="2"/>
    </row>
    <row r="8" spans="1:7" x14ac:dyDescent="0.25">
      <c r="A8" s="19"/>
      <c r="B8" s="15"/>
      <c r="C8" s="15"/>
      <c r="D8" s="15"/>
      <c r="E8" s="15"/>
      <c r="F8" s="15"/>
      <c r="G8" s="2"/>
    </row>
    <row r="9" spans="1:7" x14ac:dyDescent="0.25">
      <c r="A9" s="19"/>
      <c r="B9" s="15"/>
      <c r="C9" s="15"/>
      <c r="D9" s="15"/>
      <c r="E9" s="15"/>
      <c r="F9" s="15"/>
      <c r="G9" s="2"/>
    </row>
    <row r="10" spans="1:7" ht="18.75" x14ac:dyDescent="0.3">
      <c r="A10" s="13" t="s">
        <v>36</v>
      </c>
      <c r="B10" s="15"/>
      <c r="C10" s="15"/>
      <c r="D10" s="15"/>
      <c r="E10" s="15"/>
      <c r="F10" s="15"/>
      <c r="G10" s="2"/>
    </row>
    <row r="11" spans="1:7" ht="18.75" x14ac:dyDescent="0.3">
      <c r="A11" s="21" t="s">
        <v>41</v>
      </c>
      <c r="B11" s="15"/>
      <c r="C11" s="15"/>
      <c r="D11" s="15"/>
      <c r="E11" s="32">
        <f>Sheet1!I12</f>
        <v>204000</v>
      </c>
      <c r="F11" s="15"/>
      <c r="G11" s="2"/>
    </row>
    <row r="12" spans="1:7" ht="18.75" x14ac:dyDescent="0.3">
      <c r="A12" s="21" t="s">
        <v>42</v>
      </c>
      <c r="B12" s="15"/>
      <c r="C12" s="15"/>
      <c r="D12" s="15"/>
      <c r="E12" s="32">
        <f>Sheet1!I20</f>
        <v>72000</v>
      </c>
      <c r="F12" s="15"/>
      <c r="G12" s="2"/>
    </row>
    <row r="13" spans="1:7" ht="18.75" x14ac:dyDescent="0.3">
      <c r="A13" s="21" t="s">
        <v>37</v>
      </c>
      <c r="B13" s="15"/>
      <c r="C13" s="15"/>
      <c r="D13" s="15"/>
      <c r="E13" s="32">
        <f>Sheet1!I28</f>
        <v>18500</v>
      </c>
      <c r="F13" s="15"/>
      <c r="G13" s="2"/>
    </row>
    <row r="14" spans="1:7" ht="18.75" x14ac:dyDescent="0.3">
      <c r="A14" s="21" t="s">
        <v>43</v>
      </c>
      <c r="B14" s="15"/>
      <c r="C14" s="15"/>
      <c r="D14" s="15"/>
      <c r="E14" s="32">
        <f>Sheet1!I34</f>
        <v>81000</v>
      </c>
      <c r="F14" s="15"/>
      <c r="G14" s="2"/>
    </row>
    <row r="15" spans="1:7" ht="18.75" x14ac:dyDescent="0.3">
      <c r="A15" s="21" t="s">
        <v>44</v>
      </c>
      <c r="B15" s="15"/>
      <c r="C15" s="15"/>
      <c r="D15" s="15"/>
      <c r="E15" s="32">
        <f>Sheet1!I38</f>
        <v>15000</v>
      </c>
      <c r="F15" s="15"/>
      <c r="G15" s="2"/>
    </row>
    <row r="16" spans="1:7" ht="18.75" x14ac:dyDescent="0.3">
      <c r="A16" s="29" t="s">
        <v>55</v>
      </c>
      <c r="B16" s="15"/>
      <c r="C16" s="15"/>
      <c r="D16" s="15"/>
      <c r="E16" s="32">
        <f>Sheet1!I43</f>
        <v>5000</v>
      </c>
      <c r="F16" s="15"/>
      <c r="G16" s="2"/>
    </row>
    <row r="17" spans="1:7" ht="18.75" x14ac:dyDescent="0.3">
      <c r="A17" s="29" t="s">
        <v>45</v>
      </c>
      <c r="B17" s="15"/>
      <c r="C17" s="15"/>
      <c r="D17" s="15"/>
      <c r="E17" s="32">
        <f>Sheet1!I49</f>
        <v>82500</v>
      </c>
      <c r="F17" s="15"/>
      <c r="G17" s="2"/>
    </row>
    <row r="18" spans="1:7" ht="18.75" x14ac:dyDescent="0.3">
      <c r="A18" s="29" t="s">
        <v>46</v>
      </c>
      <c r="B18" s="15"/>
      <c r="C18" s="15"/>
      <c r="D18" s="15"/>
      <c r="E18" s="32">
        <f>Sheet1!I59</f>
        <v>138750</v>
      </c>
      <c r="F18" s="15"/>
      <c r="G18" s="2"/>
    </row>
    <row r="19" spans="1:7" ht="16.5" x14ac:dyDescent="0.3">
      <c r="B19" s="15"/>
      <c r="C19" s="15"/>
      <c r="D19" s="15"/>
      <c r="E19" s="33">
        <f>SUM(E11:E18)</f>
        <v>616750</v>
      </c>
      <c r="F19" s="15"/>
      <c r="G19" s="2"/>
    </row>
    <row r="20" spans="1:7" ht="18.75" x14ac:dyDescent="0.3">
      <c r="A20" s="17" t="s">
        <v>38</v>
      </c>
      <c r="B20" s="15"/>
      <c r="C20" s="15"/>
      <c r="D20" s="15"/>
      <c r="E20" s="33">
        <f>2%*E19</f>
        <v>12335</v>
      </c>
      <c r="F20" s="15"/>
      <c r="G20" s="2"/>
    </row>
    <row r="21" spans="1:7" ht="18.75" x14ac:dyDescent="0.3">
      <c r="A21" s="17" t="s">
        <v>39</v>
      </c>
      <c r="B21" s="15"/>
      <c r="C21" s="15"/>
      <c r="D21" s="15"/>
      <c r="E21" s="34">
        <f>SUM(E19:E20)</f>
        <v>629085</v>
      </c>
      <c r="F21" s="15"/>
      <c r="G21" s="2"/>
    </row>
    <row r="22" spans="1:7" ht="16.5" x14ac:dyDescent="0.3">
      <c r="A22" s="19"/>
      <c r="B22" s="15"/>
      <c r="C22" s="15"/>
      <c r="D22" s="24"/>
      <c r="E22" s="35"/>
      <c r="F22" s="25"/>
      <c r="G22" s="2"/>
    </row>
    <row r="23" spans="1:7" ht="19.5" thickBot="1" x14ac:dyDescent="0.35">
      <c r="A23" s="17" t="s">
        <v>40</v>
      </c>
      <c r="B23" s="15"/>
      <c r="C23" s="15"/>
      <c r="D23" s="24"/>
      <c r="E23" s="26">
        <f>E6-E21</f>
        <v>0</v>
      </c>
      <c r="F23" s="25"/>
      <c r="G23" s="2"/>
    </row>
    <row r="24" spans="1:7" ht="15.75" thickTop="1" x14ac:dyDescent="0.25">
      <c r="A24" s="19"/>
      <c r="B24" s="15"/>
      <c r="C24" s="15"/>
      <c r="D24" s="24"/>
      <c r="E24" s="20"/>
      <c r="F24" s="25"/>
      <c r="G24" s="25"/>
    </row>
    <row r="25" spans="1:7" x14ac:dyDescent="0.25">
      <c r="A25" s="19"/>
      <c r="B25" s="15"/>
      <c r="C25" s="15"/>
      <c r="D25" s="24"/>
      <c r="E25" s="15"/>
      <c r="F25" s="25"/>
      <c r="G25" s="2"/>
    </row>
    <row r="26" spans="1:7" x14ac:dyDescent="0.25">
      <c r="A26" s="19"/>
      <c r="B26" s="15"/>
      <c r="C26" s="22"/>
      <c r="D26" s="24"/>
      <c r="E26" s="15"/>
      <c r="F26" s="25"/>
      <c r="G26" s="2"/>
    </row>
    <row r="27" spans="1:7" x14ac:dyDescent="0.25">
      <c r="A27" s="19"/>
      <c r="B27" s="15"/>
      <c r="C27" s="15"/>
      <c r="D27" s="15"/>
      <c r="E27" s="15"/>
      <c r="F27" s="15"/>
      <c r="G2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joyki</cp:lastModifiedBy>
  <cp:lastPrinted>2018-01-17T00:40:27Z</cp:lastPrinted>
  <dcterms:created xsi:type="dcterms:W3CDTF">2017-08-24T16:54:24Z</dcterms:created>
  <dcterms:modified xsi:type="dcterms:W3CDTF">2018-05-11T03:20:11Z</dcterms:modified>
</cp:coreProperties>
</file>