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4460" tabRatio="805" activeTab="0"/>
  </bookViews>
  <sheets>
    <sheet name="Expense report" sheetId="1" r:id="rId1"/>
  </sheets>
  <externalReferences>
    <externalReference r:id="rId4"/>
    <externalReference r:id="rId5"/>
  </externalReferences>
  <definedNames>
    <definedName name="page1_editable">'[1]SF-424'!$H$3,'[1]SF-424'!$H$5,'[1]SF-424'!$B$8,'[1]SF-424'!$F$8,'[1]SF-424'!$B$11,'[1]SF-424'!$F$11,'[1]SF-424'!$C$15,'[1]SF-424'!$H$15,'[1]SF-424'!$C$19,'[1]SF-424'!$B$22,'[1]SF-424'!$F$22,'[1]SF-424'!$C$26,'[1]SF-424'!$C$28,'[1]SF-424'!$C$30,'[1]SF-424'!$C$32,'[1]SF-424'!$C$34,'[1]SF-424'!$C$36,'[1]SF-424'!$C$38,'[1]SF-424'!$C$40,'[1]SF-424'!$B$45,'[1]SF-424'!$F$45,'[1]SF-424'!$C$49,'[1]SF-424'!$G$49,'[1]SF-424'!$C$51,'[1]SF-424'!$C$53,'[1]SF-424'!$C$55,'[1]SF-424'!$C$58,'[1]SF-424'!$B$61,'[1]SF-424'!$C$64,'[1]SF-424'!$H$64,'[1]SF-424'!$C$67</definedName>
    <definedName name="page2_editable">'[1]SF-424'!$B$72,'[1]SF-424'!$B$75,'[1]SF-424'!$B$78,'[1]SF-424'!$B$81,'[1]SF-424'!$B$84,'[1]SF-424'!$B$87,'[1]SF-424'!$B$89,'[1]SF-424'!$B$92,'[1]SF-424'!$B$94,'[1]SF-424'!$B$97,'[1]SF-424'!$B$99,'[1]SF-424'!$B$102,'[1]SF-424'!$B$105</definedName>
    <definedName name="page3_editable">'[1]SF-424'!$C$118,'[1]SF-424'!$H$118,'[1]SF-424'!$C$123,'[1]SF-424'!$G$123,'[1]SF-424'!$C$128,'[1]SF-424'!$C$130,'[1]SF-424'!$C$132,'[1]SF-424'!$C$134,'[1]SF-424'!$C$136,'[1]SF-424'!$C$138,'[1]SF-424'!$C$140,'[1]SF-424'!$C$159,'[1]SF-424'!$G$159,'[1]SF-424'!$C$161,'[1]SF-424'!$C$163,'[1]SF-424'!$C$165,'[1]SF-424'!$C$168,'[1]SF-424'!$C$171,'[1]SF-424'!$H$171,'[1]SF-424'!$C$174,'[1]SF-424'!$D$177,'[1]SF-424'!$I$177</definedName>
    <definedName name="unit_number">'[2]Master info'!$B$11</definedName>
  </definedNames>
  <calcPr fullCalcOnLoad="1"/>
</workbook>
</file>

<file path=xl/sharedStrings.xml><?xml version="1.0" encoding="utf-8"?>
<sst xmlns="http://schemas.openxmlformats.org/spreadsheetml/2006/main" count="64" uniqueCount="48">
  <si>
    <t>SUB-TOTAL</t>
  </si>
  <si>
    <t>TOTAL</t>
  </si>
  <si>
    <t>BREAST CANCER TREATMENT</t>
  </si>
  <si>
    <t>CHEMOTHERAPY</t>
  </si>
  <si>
    <t>HOSPITAL CARE</t>
  </si>
  <si>
    <t>OTHERS EXPENS BREAST CANCER</t>
  </si>
  <si>
    <t>Customs fees</t>
  </si>
  <si>
    <t>Social services</t>
  </si>
  <si>
    <t>Amount</t>
  </si>
  <si>
    <t xml:space="preserve">Others expens  </t>
  </si>
  <si>
    <t>CT Scan &amp; interpretation</t>
  </si>
  <si>
    <t>Office supplies</t>
  </si>
  <si>
    <t>Advertising &amp; Visibility</t>
  </si>
  <si>
    <t>Marketing Coordinator</t>
  </si>
  <si>
    <t>month</t>
  </si>
  <si>
    <t>time</t>
  </si>
  <si>
    <t>quantite</t>
  </si>
  <si>
    <t>unit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</si>
  <si>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</si>
  <si>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</si>
  <si>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</si>
  <si>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</si>
  <si>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</si>
  <si>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</si>
  <si>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</si>
  <si>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</si>
  <si>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1.3.1</t>
  </si>
  <si>
    <t>1.3.2</t>
  </si>
  <si>
    <t>1.3.4</t>
  </si>
  <si>
    <t>1.3.5</t>
  </si>
  <si>
    <t>1.4.1</t>
  </si>
  <si>
    <t>1.4.2</t>
  </si>
  <si>
    <t>1.4.3</t>
  </si>
  <si>
    <t>1.4.4</t>
  </si>
  <si>
    <t>Material med &amp; Lab. X-Ray and others</t>
  </si>
  <si>
    <t xml:space="preserve">Hospitalisation &amp; Medicament </t>
  </si>
  <si>
    <t>Medicament drugs</t>
  </si>
  <si>
    <t>Project Accountant</t>
  </si>
  <si>
    <t>Project Manager</t>
  </si>
  <si>
    <t>Biopsie &amp; Shipment</t>
  </si>
  <si>
    <t>Temporary &amp; extra staff</t>
  </si>
  <si>
    <t>1.1.7</t>
  </si>
  <si>
    <t>Nurse responsable</t>
  </si>
  <si>
    <t>Nurse Chmiotherapy</t>
  </si>
  <si>
    <t>Doctor of Program</t>
  </si>
  <si>
    <t>1.3.6</t>
  </si>
  <si>
    <t>Honoraire services rendu</t>
  </si>
  <si>
    <t>HUMAN RESOURCES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</si>
</sst>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&quot;$&quot;#,##0.00"/>
    <numFmt numFmtId="167" formatCode="[$-409]dddd\,\ mmmm\ d\,\ yyyy"/>
    <numFmt numFmtId="168" formatCode="mmm\-yyyy"/>
    <numFmt numFmtId="169" formatCode="[$HTG]\ #,##0.00"/>
    <numFmt numFmtId="170" formatCode="_([$HTG]\ * #,##0_);_([$HTG]\ * \(#,##0\);_([$HTG]\ * &quot;-&quot;_);_(@_)"/>
    <numFmt numFmtId="171" formatCode="[$HTG]\ #,##0"/>
    <numFmt numFmtId="172" formatCode="0.0"/>
    <numFmt numFmtId="173" formatCode="&quot;$&quot;#,##0.00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&quot;$&quot;#,##0.0000"/>
    <numFmt numFmtId="178" formatCode="&quot;$&quot;#,##0.0"/>
    <numFmt numFmtId="179" formatCode="&quot;$&quot;#,##0"/>
    <numFmt numFmtId="180" formatCode="[$-409]h:mm:ss\ AM/PM"/>
    <numFmt numFmtId="181" formatCode="0.00000"/>
    <numFmt numFmtId="182" formatCode="0.0000"/>
    <numFmt numFmtId="183" formatCode="0.000"/>
    <numFmt numFmtId="184" formatCode="_ * #,##0.00_)_G_ ;_ * \(#,##0.00\)_G_ ;_ * &quot;-&quot;??_)_G_ ;_ @_ "/>
    <numFmt numFmtId="185" formatCode="#,##0.00;[Red]#,##0.00"/>
    <numFmt numFmtId="186" formatCode="[$-409]mmmm\ d\,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3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59" applyFont="1" applyBorder="1" applyAlignment="1">
      <alignment vertical="center" wrapText="1"/>
      <protection/>
    </xf>
    <xf numFmtId="0" fontId="3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3" fillId="0" borderId="0" xfId="59" applyFont="1" applyFill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4" fillId="0" borderId="10" xfId="59" applyFont="1" applyBorder="1" applyAlignment="1">
      <alignment horizontal="left" vertical="center"/>
      <protection/>
    </xf>
    <xf numFmtId="0" fontId="3" fillId="33" borderId="10" xfId="59" applyFont="1" applyFill="1" applyBorder="1" applyAlignment="1">
      <alignment horizontal="right" vertical="center"/>
      <protection/>
    </xf>
    <xf numFmtId="0" fontId="3" fillId="33" borderId="10" xfId="59" applyFont="1" applyFill="1" applyBorder="1" applyAlignment="1">
      <alignment horizontal="left" vertical="center"/>
      <protection/>
    </xf>
    <xf numFmtId="0" fontId="3" fillId="0" borderId="0" xfId="59" applyFont="1" applyBorder="1" applyAlignment="1">
      <alignment vertical="center" wrapText="1"/>
      <protection/>
    </xf>
    <xf numFmtId="0" fontId="42" fillId="0" borderId="0" xfId="59" applyFont="1" applyBorder="1" applyAlignment="1">
      <alignment vertical="center" wrapText="1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left" vertical="center"/>
      <protection/>
    </xf>
    <xf numFmtId="0" fontId="4" fillId="25" borderId="10" xfId="59" applyFont="1" applyFill="1" applyBorder="1" applyAlignment="1">
      <alignment horizontal="right" vertical="center"/>
      <protection/>
    </xf>
    <xf numFmtId="0" fontId="3" fillId="25" borderId="1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left" vertical="center"/>
      <protection/>
    </xf>
    <xf numFmtId="165" fontId="4" fillId="0" borderId="10" xfId="42" applyNumberFormat="1" applyFont="1" applyFill="1" applyBorder="1" applyAlignment="1">
      <alignment horizontal="left" vertical="center"/>
    </xf>
    <xf numFmtId="165" fontId="3" fillId="0" borderId="10" xfId="42" applyNumberFormat="1" applyFont="1" applyFill="1" applyBorder="1" applyAlignment="1">
      <alignment horizontal="center" vertical="center"/>
    </xf>
    <xf numFmtId="165" fontId="4" fillId="0" borderId="10" xfId="42" applyNumberFormat="1" applyFont="1" applyBorder="1" applyAlignment="1">
      <alignment horizontal="left" vertical="center"/>
    </xf>
    <xf numFmtId="165" fontId="3" fillId="0" borderId="10" xfId="42" applyNumberFormat="1" applyFont="1" applyBorder="1" applyAlignment="1">
      <alignment horizontal="center" vertical="center"/>
    </xf>
    <xf numFmtId="165" fontId="3" fillId="0" borderId="10" xfId="42" applyNumberFormat="1" applyFont="1" applyBorder="1" applyAlignment="1">
      <alignment horizontal="left" vertical="center"/>
    </xf>
    <xf numFmtId="165" fontId="3" fillId="33" borderId="10" xfId="42" applyNumberFormat="1" applyFont="1" applyFill="1" applyBorder="1" applyAlignment="1">
      <alignment horizontal="left" vertical="center"/>
    </xf>
    <xf numFmtId="0" fontId="3" fillId="0" borderId="10" xfId="59" applyFont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degenna\Downloads\Users\Miranda\Documents\Haiti\LRRD\Carradeux%20-%20CRS\Untitled%20attachment%2000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degenna\Downloads\Documents%20and%20Settings\restridg\My%20Documents\SharePoint%20Drafts\Angola%20606%20AP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-424"/>
      <sheetName val="General comments"/>
      <sheetName val="SF424A"/>
      <sheetName val="Summary"/>
      <sheetName val="CRS "/>
      <sheetName val="Local Partner Budget (2)"/>
      <sheetName val="CORDAID"/>
      <sheetName val="FUNDING ALLOCATION"/>
      <sheetName val="Permanent Housing Units"/>
    </sheetNames>
    <sheetDataSet>
      <sheetData sheetId="0">
        <row r="8">
          <cell r="B8" t="str">
            <v>Completed by Grants.gov upon submission.</v>
          </cell>
        </row>
        <row r="19">
          <cell r="C19" t="str">
            <v>Catholic Relief Services - United States Conference of Catholic Bishops</v>
          </cell>
        </row>
        <row r="22">
          <cell r="B22" t="str">
            <v>13-5563422</v>
          </cell>
          <cell r="F22">
            <v>68205541</v>
          </cell>
        </row>
        <row r="26">
          <cell r="C26" t="str">
            <v>228 West Lexington Street</v>
          </cell>
        </row>
        <row r="30">
          <cell r="C30" t="str">
            <v>Baltimore</v>
          </cell>
        </row>
        <row r="34">
          <cell r="C34" t="str">
            <v>Maryland</v>
          </cell>
        </row>
        <row r="38">
          <cell r="C38" t="str">
            <v>USA</v>
          </cell>
        </row>
        <row r="40">
          <cell r="C40">
            <v>21201</v>
          </cell>
        </row>
        <row r="49">
          <cell r="G49" t="str">
            <v>Jennifer </v>
          </cell>
        </row>
        <row r="53">
          <cell r="C53" t="str">
            <v>Holst</v>
          </cell>
        </row>
        <row r="58">
          <cell r="C58" t="str">
            <v>Public Donor Liaison</v>
          </cell>
        </row>
        <row r="61">
          <cell r="B61" t="str">
            <v>Catholic Relief Services</v>
          </cell>
        </row>
        <row r="64">
          <cell r="C64" t="str">
            <v>(410-951-7394</v>
          </cell>
          <cell r="H64" t="str">
            <v>PDL Fax Number</v>
          </cell>
        </row>
        <row r="67">
          <cell r="C67" t="str">
            <v>jennifer.holst@crs.org</v>
          </cell>
        </row>
        <row r="72">
          <cell r="B72" t="str">
            <v>M: Nonprofit with 501C3 IRS Status (Other than Institution of Higher Education)</v>
          </cell>
        </row>
        <row r="84">
          <cell r="B84" t="str">
            <v> United States Agency for International Development</v>
          </cell>
        </row>
        <row r="87">
          <cell r="B87">
            <v>98.001</v>
          </cell>
        </row>
        <row r="89">
          <cell r="B89" t="str">
            <v>USAID Foreign Assistance for Programs Overseas</v>
          </cell>
        </row>
        <row r="92">
          <cell r="B92" t="str">
            <v>SOL-OAA-13-000083 </v>
          </cell>
        </row>
        <row r="94">
          <cell r="B94" t="str">
            <v>Piloting Options for the Sustainable Integration of Target Earthquake-affected Communities in Haiti (POSITEC) Program</v>
          </cell>
        </row>
        <row r="97">
          <cell r="B97" t="str">
            <v>n/a</v>
          </cell>
        </row>
        <row r="99">
          <cell r="B99" t="str">
            <v>n/a</v>
          </cell>
        </row>
        <row r="102">
          <cell r="B102" t="str">
            <v>Port au Prince Haiti</v>
          </cell>
        </row>
        <row r="105">
          <cell r="B105" t="str">
            <v>Carradeux Community Vitalization Program (CCVP)</v>
          </cell>
        </row>
        <row r="118">
          <cell r="C118" t="str">
            <v>Applicant: MD-7</v>
          </cell>
          <cell r="H118">
            <v>0</v>
          </cell>
        </row>
        <row r="123">
          <cell r="C123">
            <v>41548</v>
          </cell>
          <cell r="G123">
            <v>42704</v>
          </cell>
        </row>
        <row r="128">
          <cell r="C128">
            <v>2449970.8127270266</v>
          </cell>
        </row>
        <row r="130">
          <cell r="C130">
            <v>1315588.2835597727</v>
          </cell>
        </row>
        <row r="132">
          <cell r="C132">
            <v>0</v>
          </cell>
        </row>
        <row r="136">
          <cell r="C136">
            <v>0</v>
          </cell>
        </row>
        <row r="140">
          <cell r="C140">
            <v>3765559.0962867993</v>
          </cell>
        </row>
        <row r="159">
          <cell r="G159" t="str">
            <v>Jennifer</v>
          </cell>
        </row>
        <row r="163">
          <cell r="C163" t="str">
            <v>Holst</v>
          </cell>
        </row>
        <row r="168">
          <cell r="C168" t="str">
            <v>Public Donor Liaison</v>
          </cell>
        </row>
        <row r="171">
          <cell r="C171" t="str">
            <v>(410-951-7394</v>
          </cell>
        </row>
        <row r="174">
          <cell r="C174" t="str">
            <v>jennifer.holst@crs.org</v>
          </cell>
        </row>
        <row r="177">
          <cell r="I177">
            <v>41480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info"/>
      <sheetName val="CP Budget Template"/>
      <sheetName val="BRF"/>
      <sheetName val="APP 1 LC"/>
      <sheetName val="APP 1 USD"/>
      <sheetName val="APP 2 LC"/>
      <sheetName val="APP 2 USD"/>
      <sheetName val="Commodities and In-Kind for Dst"/>
      <sheetName val="Commodities for Monetization"/>
      <sheetName val="Sale Proceeds From Monetization"/>
      <sheetName val="National Staff Summary"/>
      <sheetName val="Support 1"/>
      <sheetName val="Support 2"/>
      <sheetName val="Support 3"/>
      <sheetName val="Support 4"/>
      <sheetName val="Support 5"/>
      <sheetName val="Support 6"/>
      <sheetName val="Support 7"/>
      <sheetName val="Support 8"/>
      <sheetName val="Locally Generated Income"/>
      <sheetName val="International Staff Summary"/>
      <sheetName val="Est Monetization Activity"/>
      <sheetName val="Field Notes Review Issues"/>
    </sheetNames>
    <sheetDataSet>
      <sheetData sheetId="0">
        <row r="11">
          <cell r="B11">
            <v>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G29"/>
  <sheetViews>
    <sheetView tabSelected="1" zoomScale="90" zoomScaleNormal="90" zoomScalePageLayoutView="0" workbookViewId="0" topLeftCell="A1">
      <pane ySplit="1" topLeftCell="A2" activePane="bottomLeft" state="frozen"/>
      <selection pane="topLeft" activeCell="C125" sqref="C125"/>
      <selection pane="bottomLeft" activeCell="B5" sqref="B5"/>
    </sheetView>
  </sheetViews>
  <sheetFormatPr defaultColWidth="11.421875" defaultRowHeight="15"/>
  <cols>
    <col min="1" max="1" width="8.28125" style="3" customWidth="1"/>
    <col min="2" max="2" width="44.421875" style="3" customWidth="1"/>
    <col min="3" max="3" width="11.421875" style="3" customWidth="1"/>
    <col min="4" max="5" width="10.140625" style="3" customWidth="1"/>
    <col min="6" max="6" width="12.7109375" style="3" bestFit="1" customWidth="1"/>
    <col min="7" max="7" width="40.00390625" style="1" customWidth="1"/>
    <col min="8" max="16384" width="11.421875" style="3" customWidth="1"/>
  </cols>
  <sheetData>
    <row r="1" spans="1:6" s="1" customFormat="1" ht="13.5">
      <c r="A1" s="15"/>
      <c r="B1" s="16" t="s">
        <v>2</v>
      </c>
      <c r="C1" s="16" t="s">
        <v>8</v>
      </c>
      <c r="D1" s="16" t="s">
        <v>16</v>
      </c>
      <c r="E1" s="16" t="s">
        <v>17</v>
      </c>
      <c r="F1" s="16" t="s">
        <v>1</v>
      </c>
    </row>
    <row r="2" spans="1:6" s="1" customFormat="1" ht="13.5">
      <c r="A2" s="27">
        <v>1.1</v>
      </c>
      <c r="B2" s="18" t="s">
        <v>47</v>
      </c>
      <c r="C2" s="18"/>
      <c r="D2" s="18"/>
      <c r="E2" s="18"/>
      <c r="F2" s="24">
        <f>SUM(F3:F9)</f>
        <v>50900</v>
      </c>
    </row>
    <row r="3" spans="1:6" s="1" customFormat="1" ht="13.5">
      <c r="A3" s="6" t="s">
        <v>18</v>
      </c>
      <c r="B3" s="6" t="s">
        <v>42</v>
      </c>
      <c r="C3" s="6">
        <v>700</v>
      </c>
      <c r="D3" s="6">
        <v>13</v>
      </c>
      <c r="E3" s="6" t="s">
        <v>14</v>
      </c>
      <c r="F3" s="23">
        <f aca="true" t="shared" si="0" ref="F3:F9">C3*D3</f>
        <v>9100</v>
      </c>
    </row>
    <row r="4" spans="1:6" s="1" customFormat="1" ht="13.5">
      <c r="A4" s="6" t="s">
        <v>19</v>
      </c>
      <c r="B4" s="6" t="s">
        <v>43</v>
      </c>
      <c r="C4" s="6">
        <v>450</v>
      </c>
      <c r="D4" s="6">
        <v>13</v>
      </c>
      <c r="E4" s="6" t="s">
        <v>14</v>
      </c>
      <c r="F4" s="23">
        <f>C4*D4</f>
        <v>5850</v>
      </c>
    </row>
    <row r="5" spans="1:6" s="1" customFormat="1" ht="13.5">
      <c r="A5" s="6" t="s">
        <v>20</v>
      </c>
      <c r="B5" s="6" t="s">
        <v>44</v>
      </c>
      <c r="C5" s="6">
        <v>1000</v>
      </c>
      <c r="D5" s="6">
        <v>13</v>
      </c>
      <c r="E5" s="6" t="s">
        <v>14</v>
      </c>
      <c r="F5" s="23">
        <f t="shared" si="0"/>
        <v>13000</v>
      </c>
    </row>
    <row r="6" spans="1:6" s="1" customFormat="1" ht="13.5">
      <c r="A6" s="6" t="s">
        <v>21</v>
      </c>
      <c r="B6" s="6" t="s">
        <v>37</v>
      </c>
      <c r="C6" s="6">
        <f>800/2</f>
        <v>400</v>
      </c>
      <c r="D6" s="6">
        <v>13</v>
      </c>
      <c r="E6" s="6" t="s">
        <v>14</v>
      </c>
      <c r="F6" s="23">
        <f t="shared" si="0"/>
        <v>5200</v>
      </c>
    </row>
    <row r="7" spans="1:6" s="1" customFormat="1" ht="13.5">
      <c r="A7" s="6" t="s">
        <v>22</v>
      </c>
      <c r="B7" s="6" t="s">
        <v>13</v>
      </c>
      <c r="C7" s="6">
        <f>1500/2</f>
        <v>750</v>
      </c>
      <c r="D7" s="6">
        <v>13</v>
      </c>
      <c r="E7" s="6" t="s">
        <v>14</v>
      </c>
      <c r="F7" s="23">
        <f t="shared" si="0"/>
        <v>9750</v>
      </c>
    </row>
    <row r="8" spans="1:6" s="1" customFormat="1" ht="13.5">
      <c r="A8" s="6" t="s">
        <v>23</v>
      </c>
      <c r="B8" s="6" t="s">
        <v>38</v>
      </c>
      <c r="C8" s="6">
        <f>2000/4</f>
        <v>500</v>
      </c>
      <c r="D8" s="6">
        <v>13</v>
      </c>
      <c r="E8" s="6" t="s">
        <v>14</v>
      </c>
      <c r="F8" s="23">
        <f t="shared" si="0"/>
        <v>6500</v>
      </c>
    </row>
    <row r="9" spans="1:6" s="1" customFormat="1" ht="13.5">
      <c r="A9" s="6" t="s">
        <v>41</v>
      </c>
      <c r="B9" s="6" t="s">
        <v>40</v>
      </c>
      <c r="C9" s="6">
        <v>250</v>
      </c>
      <c r="D9" s="6">
        <v>6</v>
      </c>
      <c r="E9" s="6" t="s">
        <v>14</v>
      </c>
      <c r="F9" s="23">
        <f t="shared" si="0"/>
        <v>1500</v>
      </c>
    </row>
    <row r="10" spans="1:6" s="1" customFormat="1" ht="13.5">
      <c r="A10" s="27">
        <v>1.2</v>
      </c>
      <c r="B10" s="18" t="s">
        <v>3</v>
      </c>
      <c r="C10" s="18"/>
      <c r="D10" s="18"/>
      <c r="E10" s="18"/>
      <c r="F10" s="24">
        <f>SUM(F11:F12)</f>
        <v>136500</v>
      </c>
    </row>
    <row r="11" spans="1:6" s="1" customFormat="1" ht="13.5">
      <c r="A11" s="6" t="s">
        <v>24</v>
      </c>
      <c r="B11" s="6" t="s">
        <v>36</v>
      </c>
      <c r="C11" s="6">
        <v>44000</v>
      </c>
      <c r="D11" s="6">
        <v>3</v>
      </c>
      <c r="E11" s="6" t="s">
        <v>15</v>
      </c>
      <c r="F11" s="23">
        <f>C11*D11</f>
        <v>132000</v>
      </c>
    </row>
    <row r="12" spans="1:6" s="1" customFormat="1" ht="13.5">
      <c r="A12" s="6" t="s">
        <v>25</v>
      </c>
      <c r="B12" s="6" t="s">
        <v>6</v>
      </c>
      <c r="C12" s="6">
        <v>1500</v>
      </c>
      <c r="D12" s="6">
        <v>3</v>
      </c>
      <c r="E12" s="6" t="s">
        <v>15</v>
      </c>
      <c r="F12" s="23">
        <f>C12*D12</f>
        <v>4500</v>
      </c>
    </row>
    <row r="13" spans="1:6" s="17" customFormat="1" ht="13.5">
      <c r="A13" s="11">
        <v>1.3</v>
      </c>
      <c r="B13" s="19" t="s">
        <v>4</v>
      </c>
      <c r="C13" s="19"/>
      <c r="D13" s="19"/>
      <c r="E13" s="19"/>
      <c r="F13" s="22">
        <f>SUM(F14:F17)</f>
        <v>15300</v>
      </c>
    </row>
    <row r="14" spans="1:6" s="17" customFormat="1" ht="13.5">
      <c r="A14" s="14" t="s">
        <v>26</v>
      </c>
      <c r="B14" s="14" t="s">
        <v>34</v>
      </c>
      <c r="C14" s="14">
        <v>800</v>
      </c>
      <c r="D14" s="14">
        <v>12</v>
      </c>
      <c r="E14" s="14" t="s">
        <v>14</v>
      </c>
      <c r="F14" s="21">
        <f>C14*D14</f>
        <v>9600</v>
      </c>
    </row>
    <row r="15" spans="1:6" s="17" customFormat="1" ht="13.5">
      <c r="A15" s="14" t="s">
        <v>27</v>
      </c>
      <c r="B15" s="14" t="s">
        <v>10</v>
      </c>
      <c r="C15" s="14">
        <v>350</v>
      </c>
      <c r="D15" s="14">
        <v>6</v>
      </c>
      <c r="E15" s="14" t="s">
        <v>15</v>
      </c>
      <c r="F15" s="21">
        <f>C15*D15</f>
        <v>2100</v>
      </c>
    </row>
    <row r="16" spans="1:6" s="17" customFormat="1" ht="13.5">
      <c r="A16" s="14" t="s">
        <v>28</v>
      </c>
      <c r="B16" s="14" t="s">
        <v>35</v>
      </c>
      <c r="C16" s="14">
        <v>500</v>
      </c>
      <c r="D16" s="14">
        <v>6</v>
      </c>
      <c r="E16" s="14" t="s">
        <v>15</v>
      </c>
      <c r="F16" s="21">
        <f>C16*D16</f>
        <v>3000</v>
      </c>
    </row>
    <row r="17" spans="1:6" s="1" customFormat="1" ht="13.5">
      <c r="A17" s="6" t="s">
        <v>29</v>
      </c>
      <c r="B17" s="6" t="s">
        <v>39</v>
      </c>
      <c r="C17" s="6">
        <v>30</v>
      </c>
      <c r="D17" s="6">
        <v>20</v>
      </c>
      <c r="E17" s="6" t="s">
        <v>15</v>
      </c>
      <c r="F17" s="21">
        <f>C17*D17</f>
        <v>600</v>
      </c>
    </row>
    <row r="18" spans="1:6" s="1" customFormat="1" ht="13.5">
      <c r="A18" s="6" t="s">
        <v>45</v>
      </c>
      <c r="B18" s="6" t="s">
        <v>46</v>
      </c>
      <c r="C18" s="6">
        <v>500</v>
      </c>
      <c r="D18" s="6">
        <v>60</v>
      </c>
      <c r="E18" s="6" t="s">
        <v>15</v>
      </c>
      <c r="F18" s="21">
        <f>C18*D18</f>
        <v>30000</v>
      </c>
    </row>
    <row r="19" spans="1:6" s="1" customFormat="1" ht="13.5">
      <c r="A19" s="27">
        <v>1.4</v>
      </c>
      <c r="B19" s="20" t="s">
        <v>5</v>
      </c>
      <c r="C19" s="6"/>
      <c r="D19" s="6"/>
      <c r="E19" s="6"/>
      <c r="F19" s="25">
        <f>SUM(F20:F23)</f>
        <v>16200</v>
      </c>
    </row>
    <row r="20" spans="1:6" s="1" customFormat="1" ht="13.5">
      <c r="A20" s="6" t="s">
        <v>30</v>
      </c>
      <c r="B20" s="6" t="s">
        <v>12</v>
      </c>
      <c r="C20" s="6">
        <v>300</v>
      </c>
      <c r="D20" s="6">
        <v>8</v>
      </c>
      <c r="E20" s="6" t="s">
        <v>15</v>
      </c>
      <c r="F20" s="23">
        <f>C20*D20</f>
        <v>2400</v>
      </c>
    </row>
    <row r="21" spans="1:6" s="1" customFormat="1" ht="13.5">
      <c r="A21" s="6" t="s">
        <v>31</v>
      </c>
      <c r="B21" s="6" t="s">
        <v>7</v>
      </c>
      <c r="C21" s="6">
        <v>100</v>
      </c>
      <c r="D21" s="6">
        <v>12</v>
      </c>
      <c r="E21" s="6" t="s">
        <v>14</v>
      </c>
      <c r="F21" s="23">
        <f>C21*D21</f>
        <v>1200</v>
      </c>
    </row>
    <row r="22" spans="1:6" s="1" customFormat="1" ht="13.5">
      <c r="A22" s="6" t="s">
        <v>32</v>
      </c>
      <c r="B22" s="6" t="s">
        <v>11</v>
      </c>
      <c r="C22" s="6">
        <v>50</v>
      </c>
      <c r="D22" s="6">
        <v>12</v>
      </c>
      <c r="E22" s="6" t="s">
        <v>14</v>
      </c>
      <c r="F22" s="23">
        <f>C22*D22</f>
        <v>600</v>
      </c>
    </row>
    <row r="23" spans="1:6" s="1" customFormat="1" ht="13.5">
      <c r="A23" s="6" t="s">
        <v>33</v>
      </c>
      <c r="B23" s="6" t="s">
        <v>9</v>
      </c>
      <c r="C23" s="6">
        <v>1000</v>
      </c>
      <c r="D23" s="6">
        <v>12</v>
      </c>
      <c r="E23" s="6" t="s">
        <v>14</v>
      </c>
      <c r="F23" s="23">
        <f>C23*D23</f>
        <v>12000</v>
      </c>
    </row>
    <row r="24" spans="1:7" s="2" customFormat="1" ht="12.75" customHeight="1">
      <c r="A24" s="7"/>
      <c r="B24" s="8" t="s">
        <v>0</v>
      </c>
      <c r="C24" s="8"/>
      <c r="D24" s="8"/>
      <c r="E24" s="8"/>
      <c r="F24" s="26">
        <f>SUM(F2+F10+F13+F19)</f>
        <v>218900</v>
      </c>
      <c r="G24" s="9"/>
    </row>
    <row r="25" spans="1:7" s="4" customFormat="1" ht="12.75" customHeight="1">
      <c r="A25" s="11"/>
      <c r="B25" s="12"/>
      <c r="C25" s="12"/>
      <c r="D25" s="12"/>
      <c r="E25" s="12"/>
      <c r="F25" s="12"/>
      <c r="G25" s="13"/>
    </row>
    <row r="28" spans="2:7" ht="15.75" customHeight="1">
      <c r="B28" s="5"/>
      <c r="C28" s="5"/>
      <c r="D28" s="5"/>
      <c r="E28" s="5"/>
      <c r="F28" s="5"/>
      <c r="G28" s="10"/>
    </row>
    <row r="29" spans="2:7" ht="15" customHeight="1">
      <c r="B29" s="5"/>
      <c r="C29" s="5"/>
      <c r="D29" s="5"/>
      <c r="E29" s="5"/>
      <c r="F29" s="5"/>
      <c r="G29" s="10"/>
    </row>
    <row r="30" ht="12" customHeight="1"/>
  </sheetData>
  <sheetProtection/>
  <printOptions horizontalCentered="1"/>
  <pageMargins left="0.1968503937007874" right="0.1968503937007874" top="0.3937007874015748" bottom="0.3937007874015748" header="0.5118110236220472" footer="0.5118110236220472"/>
  <pageSetup fitToHeight="3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 Visch</dc:creator>
  <cp:keywords/>
  <dc:description/>
  <cp:lastModifiedBy>Vincent DeGennaro</cp:lastModifiedBy>
  <cp:lastPrinted>2017-12-11T23:21:18Z</cp:lastPrinted>
  <dcterms:created xsi:type="dcterms:W3CDTF">2014-01-31T19:23:56Z</dcterms:created>
  <dcterms:modified xsi:type="dcterms:W3CDTF">2018-05-29T22:26:11Z</dcterms:modified>
  <cp:category/>
  <cp:version/>
  <cp:contentType/>
  <cp:contentStatus/>
</cp:coreProperties>
</file>