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0" yWindow="0" windowWidth="27520" windowHeight="18780" tabRatio="990"/>
  </bookViews>
  <sheets>
    <sheet name="THE LITERACY GARDEN" sheetId="1" r:id="rId1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4" i="1" l="1"/>
  <c r="E15" i="1"/>
  <c r="E18" i="1"/>
  <c r="F18" i="1"/>
  <c r="E29" i="1"/>
  <c r="F29" i="1"/>
  <c r="F36" i="1"/>
  <c r="E37" i="1"/>
  <c r="F37" i="1"/>
  <c r="F38" i="1"/>
  <c r="E79" i="1"/>
  <c r="E80" i="1"/>
  <c r="E83" i="1"/>
  <c r="E85" i="1"/>
  <c r="E91" i="1"/>
  <c r="E94" i="1"/>
  <c r="E95" i="1"/>
  <c r="E100" i="1"/>
  <c r="E103" i="1"/>
  <c r="E107" i="1"/>
  <c r="E108" i="1"/>
  <c r="E109" i="1"/>
  <c r="E111" i="1"/>
  <c r="E113" i="1"/>
  <c r="F113" i="1"/>
  <c r="F116" i="1"/>
  <c r="F111" i="1"/>
  <c r="F110" i="1"/>
  <c r="F109" i="1"/>
  <c r="F108" i="1"/>
  <c r="F107" i="1"/>
  <c r="F103" i="1"/>
  <c r="F102" i="1"/>
  <c r="F101" i="1"/>
  <c r="F100" i="1"/>
  <c r="F99" i="1"/>
  <c r="F98" i="1"/>
  <c r="F97" i="1"/>
  <c r="F96" i="1"/>
  <c r="F95" i="1"/>
  <c r="F94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E48" i="1"/>
  <c r="E50" i="1"/>
  <c r="E54" i="1"/>
  <c r="E55" i="1"/>
  <c r="E58" i="1"/>
  <c r="E59" i="1"/>
  <c r="E64" i="1"/>
  <c r="E68" i="1"/>
  <c r="E70" i="1"/>
  <c r="F70" i="1"/>
  <c r="F68" i="1"/>
  <c r="F67" i="1"/>
  <c r="F66" i="1"/>
  <c r="F65" i="1"/>
  <c r="F64" i="1"/>
  <c r="F63" i="1"/>
  <c r="F62" i="1"/>
  <c r="F61" i="1"/>
  <c r="F60" i="1"/>
  <c r="F59" i="1"/>
  <c r="F58" i="1"/>
  <c r="F55" i="1"/>
  <c r="F54" i="1"/>
  <c r="F53" i="1"/>
  <c r="F52" i="1"/>
  <c r="F51" i="1"/>
  <c r="F50" i="1"/>
  <c r="F49" i="1"/>
  <c r="F48" i="1"/>
  <c r="E38" i="1"/>
  <c r="F28" i="1"/>
  <c r="F27" i="1"/>
  <c r="F26" i="1"/>
  <c r="F25" i="1"/>
  <c r="F24" i="1"/>
  <c r="F23" i="1"/>
  <c r="F17" i="1"/>
  <c r="F16" i="1"/>
  <c r="F15" i="1"/>
  <c r="F14" i="1"/>
  <c r="D8" i="1"/>
</calcChain>
</file>

<file path=xl/sharedStrings.xml><?xml version="1.0" encoding="utf-8"?>
<sst xmlns="http://schemas.openxmlformats.org/spreadsheetml/2006/main" count="183" uniqueCount="130">
  <si>
    <t xml:space="preserve">THE LITERACY GARDEN PROJECT 2018 </t>
  </si>
  <si>
    <t xml:space="preserve">INCOME </t>
  </si>
  <si>
    <t xml:space="preserve">TYPE </t>
  </si>
  <si>
    <t>AMOUNT USD</t>
  </si>
  <si>
    <t>DATE</t>
  </si>
  <si>
    <t xml:space="preserve">Global Giving Org </t>
  </si>
  <si>
    <t>GRANT</t>
  </si>
  <si>
    <t>FEBRUARY</t>
  </si>
  <si>
    <t>Ali Osborne, Volunteer, Canada</t>
  </si>
  <si>
    <t>DONATION</t>
  </si>
  <si>
    <t>APRIL</t>
  </si>
  <si>
    <t>Tenteleni Org UK</t>
  </si>
  <si>
    <t xml:space="preserve">GRANT </t>
  </si>
  <si>
    <t>JUNE</t>
  </si>
  <si>
    <t xml:space="preserve">Gates of Hope Org USA </t>
  </si>
  <si>
    <t xml:space="preserve">JULY </t>
  </si>
  <si>
    <t xml:space="preserve">Kendra Nicolai , Volunteer, USA </t>
  </si>
  <si>
    <t xml:space="preserve">TOTAL </t>
  </si>
  <si>
    <t xml:space="preserve">EXPENDITURE </t>
  </si>
  <si>
    <t>Item/Description</t>
  </si>
  <si>
    <t>Quantity</t>
  </si>
  <si>
    <t>Unit Cost Kes</t>
  </si>
  <si>
    <t xml:space="preserve">Total Cost Kes </t>
  </si>
  <si>
    <t>TOTAL COST USD</t>
  </si>
  <si>
    <t xml:space="preserve">STATUS </t>
  </si>
  <si>
    <t xml:space="preserve">Building Blocks and Fencing of literacy Garden </t>
  </si>
  <si>
    <t xml:space="preserve">Rolls of chain link for fencing </t>
  </si>
  <si>
    <t>25 rolls</t>
  </si>
  <si>
    <t xml:space="preserve">COMPLETED </t>
  </si>
  <si>
    <t xml:space="preserve">Building blocks for construction of mini library </t>
  </si>
  <si>
    <t xml:space="preserve">500pcs </t>
  </si>
  <si>
    <t xml:space="preserve">Labor for fencing </t>
  </si>
  <si>
    <t xml:space="preserve">Transport </t>
  </si>
  <si>
    <t xml:space="preserve">Sub Total </t>
  </si>
  <si>
    <t>USD</t>
  </si>
  <si>
    <t xml:space="preserve">General Preparations and Excavation of Roller skating paths </t>
  </si>
  <si>
    <t xml:space="preserve">Labor for clearing rocks and ground leveling </t>
  </si>
  <si>
    <t xml:space="preserve">10 days </t>
  </si>
  <si>
    <t xml:space="preserve">Labor to spatial Planner to provide architectural plan for roller skating paths </t>
  </si>
  <si>
    <t xml:space="preserve">Labor for digging holes to plant trees </t>
  </si>
  <si>
    <t xml:space="preserve">Labor for excavations of rollerskating paths </t>
  </si>
  <si>
    <t xml:space="preserve">3 men </t>
  </si>
  <si>
    <t xml:space="preserve">Installation of Gate </t>
  </si>
  <si>
    <t xml:space="preserve">1pc </t>
  </si>
  <si>
    <t xml:space="preserve">Slashers </t>
  </si>
  <si>
    <t xml:space="preserve">2pcs </t>
  </si>
  <si>
    <t>Sub Total</t>
  </si>
  <si>
    <t xml:space="preserve">Kindles </t>
  </si>
  <si>
    <t xml:space="preserve">5pcs </t>
  </si>
  <si>
    <t xml:space="preserve">Ipads </t>
  </si>
  <si>
    <t xml:space="preserve">Tenteleni Org UK, Grant </t>
  </si>
  <si>
    <t>EXCHANGE RATE: KES 140= 1 GBP</t>
  </si>
  <si>
    <t>No.</t>
  </si>
  <si>
    <t>TOTAL COST GBP</t>
  </si>
  <si>
    <t>Construction Of Mini Library Room for storing of books and availing to readers</t>
  </si>
  <si>
    <t>Ballast 1”</t>
  </si>
  <si>
    <t>10 tonnes</t>
  </si>
  <si>
    <t>IN PROGRESS</t>
  </si>
  <si>
    <t xml:space="preserve">Sand </t>
  </si>
  <si>
    <t>7 tonnes</t>
  </si>
  <si>
    <t xml:space="preserve">Cement </t>
  </si>
  <si>
    <t>50 bags</t>
  </si>
  <si>
    <t xml:space="preserve">Water for construction </t>
  </si>
  <si>
    <t>3 units</t>
  </si>
  <si>
    <t xml:space="preserve">Labor for construction </t>
  </si>
  <si>
    <t>1 unit</t>
  </si>
  <si>
    <t>Deformed bars – D12</t>
  </si>
  <si>
    <t>45pcs</t>
  </si>
  <si>
    <t xml:space="preserve">Deformed bars D8 </t>
  </si>
  <si>
    <t>25pcs</t>
  </si>
  <si>
    <t xml:space="preserve">Writing and Storytelling </t>
  </si>
  <si>
    <t xml:space="preserve">Adventure story books by local authors </t>
  </si>
  <si>
    <t>300PCS</t>
  </si>
  <si>
    <t>TO BE DONE FIRST WEEK OF AUGUST</t>
  </si>
  <si>
    <t xml:space="preserve">Picture books to introduce storytelling </t>
  </si>
  <si>
    <t xml:space="preserve">50pcs </t>
  </si>
  <si>
    <t xml:space="preserve">Costumes- Animal masks </t>
  </si>
  <si>
    <t>20pcs</t>
  </si>
  <si>
    <t xml:space="preserve">Finger/Hand  puppets </t>
  </si>
  <si>
    <t>10pcs</t>
  </si>
  <si>
    <t xml:space="preserve">Painted wood spoon characters </t>
  </si>
  <si>
    <t xml:space="preserve">assorted </t>
  </si>
  <si>
    <t xml:space="preserve">Pens &amp; pencils </t>
  </si>
  <si>
    <t>100pcs</t>
  </si>
  <si>
    <t xml:space="preserve">costumes- African dresses for oral narratives </t>
  </si>
  <si>
    <t xml:space="preserve">Writing pads </t>
  </si>
  <si>
    <t xml:space="preserve">E-Book Creation &amp; publishing workshops – snacks/refreshments </t>
  </si>
  <si>
    <t xml:space="preserve">5 sessions </t>
  </si>
  <si>
    <t xml:space="preserve">Essay Writing Competition </t>
  </si>
  <si>
    <t xml:space="preserve">3 prizes </t>
  </si>
  <si>
    <t>EXCHANGE RATE: KES 100= 1 USD</t>
  </si>
  <si>
    <t>Basketball &amp; Roller Skating Program 2018</t>
  </si>
  <si>
    <t xml:space="preserve">Construction of Basketball Court </t>
  </si>
  <si>
    <t>Excavations and ground leveling – 3 workers x 3 days @ Kes 1000 per day</t>
  </si>
  <si>
    <t>9 man hours</t>
  </si>
  <si>
    <r>
      <rPr>
        <b/>
        <sz val="14"/>
        <rFont val="Arial"/>
        <family val="2"/>
        <charset val="1"/>
      </rPr>
      <t>started on 10</t>
    </r>
    <r>
      <rPr>
        <b/>
        <vertAlign val="superscript"/>
        <sz val="14"/>
        <rFont val="Arial"/>
        <family val="2"/>
        <charset val="1"/>
      </rPr>
      <t>th</t>
    </r>
    <r>
      <rPr>
        <b/>
        <sz val="14"/>
        <rFont val="Arial"/>
        <family val="2"/>
        <charset val="1"/>
      </rPr>
      <t xml:space="preserve"> July. Expected to be done by 20</t>
    </r>
    <r>
      <rPr>
        <b/>
        <vertAlign val="superscript"/>
        <sz val="14"/>
        <rFont val="Arial"/>
        <family val="2"/>
        <charset val="1"/>
      </rPr>
      <t>th</t>
    </r>
    <r>
      <rPr>
        <b/>
        <sz val="14"/>
        <rFont val="Arial"/>
        <family val="2"/>
        <charset val="1"/>
      </rPr>
      <t xml:space="preserve"> August</t>
    </r>
  </si>
  <si>
    <t>Ballast 3/4”</t>
  </si>
  <si>
    <t xml:space="preserve">3 lorries </t>
  </si>
  <si>
    <t>2 tonnes</t>
  </si>
  <si>
    <t>granite stones for edges</t>
  </si>
  <si>
    <t>70 bags</t>
  </si>
  <si>
    <t xml:space="preserve">Wire mesh </t>
  </si>
  <si>
    <t>30pcs</t>
  </si>
  <si>
    <t xml:space="preserve">Tar </t>
  </si>
  <si>
    <t>Allow for transport of Materials</t>
  </si>
  <si>
    <t xml:space="preserve">Allow for marking and painting </t>
  </si>
  <si>
    <t xml:space="preserve">Labor- Masonry </t>
  </si>
  <si>
    <t xml:space="preserve">Side benches </t>
  </si>
  <si>
    <t xml:space="preserve">4pcs </t>
  </si>
  <si>
    <t xml:space="preserve">Basketball Board &amp; Rims </t>
  </si>
  <si>
    <t xml:space="preserve">2” square tubes </t>
  </si>
  <si>
    <t xml:space="preserve">1” square tubes- roofing </t>
  </si>
  <si>
    <t xml:space="preserve">6” Round Tube- heavy gauge -stand/base </t>
  </si>
  <si>
    <t>Welding rods</t>
  </si>
  <si>
    <t>1 pkt</t>
  </si>
  <si>
    <t>Cutting disc</t>
  </si>
  <si>
    <t>Grinding disc</t>
  </si>
  <si>
    <t>Timber  8 x 1</t>
  </si>
  <si>
    <t xml:space="preserve">120ft </t>
  </si>
  <si>
    <t xml:space="preserve">Labor  welding </t>
  </si>
  <si>
    <t xml:space="preserve">Equipment/Supplies </t>
  </si>
  <si>
    <t xml:space="preserve">Basketballs </t>
  </si>
  <si>
    <t xml:space="preserve">Kid Roller Skating shoes </t>
  </si>
  <si>
    <t>20 pairs</t>
  </si>
  <si>
    <t xml:space="preserve">Helmets </t>
  </si>
  <si>
    <t xml:space="preserve">20pcs </t>
  </si>
  <si>
    <t xml:space="preserve">Basketball hoop net </t>
  </si>
  <si>
    <t xml:space="preserve">Sub total </t>
  </si>
  <si>
    <t>TOTAL</t>
  </si>
  <si>
    <t xml:space="preserve">TOTAL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</si>
</sst>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3"/>
      <name val="Arial"/>
      <family val="2"/>
      <charset val="1"/>
    </font>
    <font>
      <b/>
      <sz val="14"/>
      <name val="Arial"/>
      <family val="2"/>
      <charset val="1"/>
    </font>
    <font>
      <b/>
      <vertAlign val="superscript"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9" zoomScale="150" zoomScaleNormal="150" zoomScalePageLayoutView="150" workbookViewId="0">
      <selection activeCell="B9" sqref="B1:B1048576"/>
    </sheetView>
  </sheetViews>
  <sheetFormatPr baseColWidth="10" defaultColWidth="8.83203125" defaultRowHeight="12" x14ac:dyDescent="0"/>
  <cols>
    <col min="2" max="2" width="31.5" style="11" customWidth="1"/>
    <col min="3" max="3" width="13.1640625" customWidth="1"/>
    <col min="4" max="4" width="16" style="1" customWidth="1"/>
    <col min="5" max="5" width="19.33203125" style="1" customWidth="1"/>
    <col min="6" max="6" width="8.83203125" style="2"/>
  </cols>
  <sheetData>
    <row r="1" spans="2:8" ht="24">
      <c r="B1" s="10" t="s">
        <v>0</v>
      </c>
      <c r="C1" s="3"/>
      <c r="D1" s="3"/>
      <c r="E1" s="3"/>
      <c r="F1"/>
    </row>
    <row r="2" spans="2:8">
      <c r="B2" s="10" t="s">
        <v>1</v>
      </c>
      <c r="C2" s="3" t="s">
        <v>2</v>
      </c>
      <c r="D2" s="3" t="s">
        <v>3</v>
      </c>
      <c r="E2" s="3" t="s">
        <v>4</v>
      </c>
      <c r="F2"/>
    </row>
    <row r="3" spans="2:8">
      <c r="B3" s="11" t="s">
        <v>5</v>
      </c>
      <c r="C3" t="s">
        <v>6</v>
      </c>
      <c r="D3" s="1">
        <v>1100</v>
      </c>
      <c r="E3" t="s">
        <v>7</v>
      </c>
      <c r="F3"/>
    </row>
    <row r="4" spans="2:8">
      <c r="B4" s="11" t="s">
        <v>8</v>
      </c>
      <c r="C4" t="s">
        <v>9</v>
      </c>
      <c r="D4" s="1">
        <v>1000</v>
      </c>
      <c r="E4" t="s">
        <v>10</v>
      </c>
      <c r="F4"/>
    </row>
    <row r="5" spans="2:8">
      <c r="B5" s="11" t="s">
        <v>11</v>
      </c>
      <c r="C5" t="s">
        <v>12</v>
      </c>
      <c r="D5" s="1">
        <v>3000</v>
      </c>
      <c r="E5" t="s">
        <v>13</v>
      </c>
      <c r="F5"/>
    </row>
    <row r="6" spans="2:8">
      <c r="B6" s="11" t="s">
        <v>14</v>
      </c>
      <c r="C6" t="s">
        <v>6</v>
      </c>
      <c r="D6" s="1">
        <v>5000</v>
      </c>
      <c r="E6" t="s">
        <v>15</v>
      </c>
      <c r="F6"/>
    </row>
    <row r="7" spans="2:8">
      <c r="B7" s="11" t="s">
        <v>16</v>
      </c>
      <c r="C7" t="s">
        <v>9</v>
      </c>
      <c r="D7" s="1">
        <v>1750</v>
      </c>
      <c r="E7" t="s">
        <v>15</v>
      </c>
      <c r="F7"/>
    </row>
    <row r="8" spans="2:8" ht="16">
      <c r="B8" s="11" t="s">
        <v>17</v>
      </c>
      <c r="D8" s="4">
        <f>SUM(D3:D7)</f>
        <v>11850</v>
      </c>
      <c r="E8"/>
      <c r="F8"/>
    </row>
    <row r="9" spans="2:8" ht="16">
      <c r="D9" s="4"/>
      <c r="E9"/>
      <c r="F9"/>
    </row>
    <row r="10" spans="2:8" ht="16">
      <c r="B10" s="10" t="s">
        <v>18</v>
      </c>
      <c r="D10" s="4"/>
      <c r="E10"/>
      <c r="F10"/>
    </row>
    <row r="11" spans="2:8">
      <c r="B11" s="10" t="s">
        <v>5</v>
      </c>
      <c r="D11"/>
      <c r="E11"/>
      <c r="F11"/>
    </row>
    <row r="12" spans="2:8">
      <c r="B12" s="10" t="s">
        <v>19</v>
      </c>
      <c r="C12" s="3" t="s">
        <v>20</v>
      </c>
      <c r="D12" s="5" t="s">
        <v>21</v>
      </c>
      <c r="E12" s="5" t="s">
        <v>22</v>
      </c>
      <c r="F12" s="6" t="s">
        <v>23</v>
      </c>
      <c r="H12" s="3" t="s">
        <v>24</v>
      </c>
    </row>
    <row r="13" spans="2:8" ht="24">
      <c r="B13" s="10" t="s">
        <v>25</v>
      </c>
      <c r="D13"/>
      <c r="E13"/>
      <c r="F13"/>
    </row>
    <row r="14" spans="2:8" ht="17">
      <c r="B14" s="11" t="s">
        <v>26</v>
      </c>
      <c r="C14" t="s">
        <v>27</v>
      </c>
      <c r="D14" s="1">
        <v>2400</v>
      </c>
      <c r="E14" s="1">
        <f>25*2400</f>
        <v>60000</v>
      </c>
      <c r="F14" s="2">
        <f>E14/100</f>
        <v>600</v>
      </c>
      <c r="H14" s="7" t="s">
        <v>28</v>
      </c>
    </row>
    <row r="15" spans="2:8" ht="24">
      <c r="B15" s="11" t="s">
        <v>29</v>
      </c>
      <c r="C15" t="s">
        <v>30</v>
      </c>
      <c r="D15" s="1">
        <v>65</v>
      </c>
      <c r="E15" s="1">
        <f>500*65</f>
        <v>32500</v>
      </c>
      <c r="F15" s="2">
        <f>E15/100</f>
        <v>325</v>
      </c>
    </row>
    <row r="16" spans="2:8">
      <c r="B16" s="11" t="s">
        <v>31</v>
      </c>
      <c r="D16"/>
      <c r="E16" s="1">
        <v>7000</v>
      </c>
      <c r="F16" s="2">
        <f>E16/100</f>
        <v>70</v>
      </c>
    </row>
    <row r="17" spans="2:8">
      <c r="B17" s="11" t="s">
        <v>32</v>
      </c>
      <c r="D17"/>
      <c r="E17" s="1">
        <v>2500</v>
      </c>
      <c r="F17" s="2">
        <f>E17/100</f>
        <v>25</v>
      </c>
    </row>
    <row r="18" spans="2:8">
      <c r="B18" s="12"/>
      <c r="C18" s="3" t="s">
        <v>33</v>
      </c>
      <c r="D18"/>
      <c r="E18" s="5">
        <f>SUM(E14:E17)</f>
        <v>102000</v>
      </c>
      <c r="F18" s="6">
        <f>E18/100</f>
        <v>1020</v>
      </c>
    </row>
    <row r="19" spans="2:8">
      <c r="B19" s="12"/>
      <c r="C19" s="3"/>
      <c r="D19"/>
      <c r="E19" s="5"/>
      <c r="F19" s="6"/>
    </row>
    <row r="20" spans="2:8">
      <c r="B20" s="10" t="s">
        <v>8</v>
      </c>
      <c r="C20" s="3"/>
      <c r="D20"/>
      <c r="E20" s="5"/>
      <c r="F20" s="6"/>
    </row>
    <row r="21" spans="2:8">
      <c r="B21" s="10" t="s">
        <v>19</v>
      </c>
      <c r="C21" s="3" t="s">
        <v>20</v>
      </c>
      <c r="D21" s="5" t="s">
        <v>21</v>
      </c>
      <c r="E21" s="5" t="s">
        <v>22</v>
      </c>
      <c r="F21" s="5" t="s">
        <v>34</v>
      </c>
    </row>
    <row r="22" spans="2:8" ht="24">
      <c r="B22" s="10" t="s">
        <v>35</v>
      </c>
      <c r="D22"/>
      <c r="E22"/>
      <c r="F22"/>
    </row>
    <row r="23" spans="2:8" ht="25">
      <c r="B23" s="11" t="s">
        <v>36</v>
      </c>
      <c r="C23" t="s">
        <v>37</v>
      </c>
      <c r="D23" s="1">
        <v>2000</v>
      </c>
      <c r="E23" s="1">
        <v>20000</v>
      </c>
      <c r="F23" s="1">
        <f t="shared" ref="F23:F29" si="0">E23/100</f>
        <v>200</v>
      </c>
      <c r="H23" s="7" t="s">
        <v>28</v>
      </c>
    </row>
    <row r="24" spans="2:8" ht="24">
      <c r="B24" s="11" t="s">
        <v>38</v>
      </c>
      <c r="C24">
        <v>1</v>
      </c>
      <c r="D24" s="1">
        <v>25000</v>
      </c>
      <c r="E24" s="1">
        <v>25000</v>
      </c>
      <c r="F24" s="1">
        <f t="shared" si="0"/>
        <v>250</v>
      </c>
    </row>
    <row r="25" spans="2:8">
      <c r="B25" s="11" t="s">
        <v>39</v>
      </c>
      <c r="C25">
        <v>1</v>
      </c>
      <c r="D25" s="1">
        <v>5000</v>
      </c>
      <c r="E25" s="1">
        <v>5000</v>
      </c>
      <c r="F25" s="1">
        <f t="shared" si="0"/>
        <v>50</v>
      </c>
    </row>
    <row r="26" spans="2:8" ht="24">
      <c r="B26" s="11" t="s">
        <v>40</v>
      </c>
      <c r="C26" t="s">
        <v>41</v>
      </c>
      <c r="D26" s="1">
        <v>8000</v>
      </c>
      <c r="E26" s="1">
        <v>24000</v>
      </c>
      <c r="F26" s="1">
        <f t="shared" si="0"/>
        <v>240</v>
      </c>
    </row>
    <row r="27" spans="2:8">
      <c r="B27" s="11" t="s">
        <v>42</v>
      </c>
      <c r="C27" t="s">
        <v>43</v>
      </c>
      <c r="D27" s="1">
        <v>25000</v>
      </c>
      <c r="E27" s="1">
        <v>25000</v>
      </c>
      <c r="F27" s="1">
        <f t="shared" si="0"/>
        <v>250</v>
      </c>
    </row>
    <row r="28" spans="2:8">
      <c r="B28" s="11" t="s">
        <v>44</v>
      </c>
      <c r="C28" t="s">
        <v>45</v>
      </c>
      <c r="D28" s="1">
        <v>450</v>
      </c>
      <c r="E28" s="1">
        <v>900</v>
      </c>
      <c r="F28" s="1">
        <f t="shared" si="0"/>
        <v>9</v>
      </c>
    </row>
    <row r="29" spans="2:8">
      <c r="D29" s="5" t="s">
        <v>46</v>
      </c>
      <c r="E29" s="5">
        <f>SUM(E23:E28)</f>
        <v>99900</v>
      </c>
      <c r="F29" s="5">
        <f t="shared" si="0"/>
        <v>999</v>
      </c>
    </row>
    <row r="30" spans="2:8">
      <c r="D30" s="5"/>
      <c r="E30" s="5"/>
      <c r="F30" s="5"/>
    </row>
    <row r="31" spans="2:8">
      <c r="D31" s="5"/>
      <c r="E31" s="5"/>
      <c r="F31" s="5"/>
    </row>
    <row r="32" spans="2:8">
      <c r="D32" s="5"/>
      <c r="E32" s="5"/>
      <c r="F32" s="5"/>
    </row>
    <row r="33" spans="1:8">
      <c r="B33" s="10" t="s">
        <v>16</v>
      </c>
      <c r="C33" s="3"/>
      <c r="D33"/>
      <c r="E33" s="5"/>
      <c r="F33" s="6"/>
    </row>
    <row r="34" spans="1:8">
      <c r="B34" s="10" t="s">
        <v>19</v>
      </c>
      <c r="C34" s="3" t="s">
        <v>20</v>
      </c>
      <c r="D34" s="5" t="s">
        <v>21</v>
      </c>
      <c r="E34" s="5" t="s">
        <v>22</v>
      </c>
      <c r="F34" s="5" t="s">
        <v>34</v>
      </c>
    </row>
    <row r="35" spans="1:8" ht="24">
      <c r="B35" s="10" t="s">
        <v>35</v>
      </c>
      <c r="D35"/>
      <c r="E35"/>
      <c r="F35"/>
    </row>
    <row r="36" spans="1:8">
      <c r="B36" s="11" t="s">
        <v>47</v>
      </c>
      <c r="C36" t="s">
        <v>48</v>
      </c>
      <c r="D36" s="1">
        <v>10000</v>
      </c>
      <c r="E36" s="1">
        <v>50000</v>
      </c>
      <c r="F36" s="1">
        <f>E36/100</f>
        <v>500</v>
      </c>
    </row>
    <row r="37" spans="1:8" ht="17">
      <c r="B37" s="11" t="s">
        <v>49</v>
      </c>
      <c r="C37" t="s">
        <v>48</v>
      </c>
      <c r="D37" s="1">
        <v>25000</v>
      </c>
      <c r="E37" s="1">
        <f>25000*5</f>
        <v>125000</v>
      </c>
      <c r="F37" s="1">
        <f>E37/100</f>
        <v>1250</v>
      </c>
      <c r="H37" s="7" t="s">
        <v>28</v>
      </c>
    </row>
    <row r="38" spans="1:8">
      <c r="D38" s="5" t="s">
        <v>46</v>
      </c>
      <c r="E38" s="5">
        <f>SUM(E36:E37)</f>
        <v>175000</v>
      </c>
      <c r="F38" s="5">
        <f>SUM(F36:F37)</f>
        <v>1750</v>
      </c>
    </row>
    <row r="39" spans="1:8">
      <c r="D39" s="5"/>
      <c r="E39" s="5"/>
      <c r="F39" s="5"/>
    </row>
    <row r="40" spans="1:8">
      <c r="D40" s="5"/>
      <c r="E40" s="5"/>
      <c r="F40" s="5"/>
    </row>
    <row r="41" spans="1:8">
      <c r="D41" s="5"/>
      <c r="E41" s="5"/>
      <c r="F41" s="5"/>
    </row>
    <row r="42" spans="1:8">
      <c r="D42"/>
      <c r="E42"/>
      <c r="F42"/>
    </row>
    <row r="43" spans="1:8">
      <c r="D43"/>
      <c r="E43"/>
      <c r="F43"/>
    </row>
    <row r="44" spans="1:8">
      <c r="B44" s="10" t="s">
        <v>50</v>
      </c>
      <c r="C44" s="3" t="s">
        <v>51</v>
      </c>
      <c r="D44"/>
      <c r="E44"/>
      <c r="F44"/>
    </row>
    <row r="45" spans="1:8">
      <c r="D45"/>
      <c r="E45"/>
      <c r="F45"/>
    </row>
    <row r="46" spans="1:8">
      <c r="A46" s="3" t="s">
        <v>52</v>
      </c>
      <c r="B46" s="10" t="s">
        <v>19</v>
      </c>
      <c r="C46" s="3" t="s">
        <v>20</v>
      </c>
      <c r="D46" s="5" t="s">
        <v>21</v>
      </c>
      <c r="E46" s="5" t="s">
        <v>22</v>
      </c>
      <c r="F46" s="6" t="s">
        <v>53</v>
      </c>
    </row>
    <row r="47" spans="1:8" ht="36">
      <c r="A47">
        <v>1</v>
      </c>
      <c r="B47" s="10" t="s">
        <v>54</v>
      </c>
      <c r="D47"/>
      <c r="E47"/>
      <c r="F47"/>
    </row>
    <row r="48" spans="1:8" ht="17">
      <c r="B48" s="11" t="s">
        <v>55</v>
      </c>
      <c r="C48" t="s">
        <v>56</v>
      </c>
      <c r="D48" s="1">
        <v>800</v>
      </c>
      <c r="E48" s="1">
        <f>10*800</f>
        <v>8000</v>
      </c>
      <c r="F48" s="2">
        <f t="shared" ref="F48:F55" si="1">E48/140</f>
        <v>57.142857142857146</v>
      </c>
      <c r="H48" s="7" t="s">
        <v>57</v>
      </c>
    </row>
    <row r="49" spans="1:8">
      <c r="B49" s="11" t="s">
        <v>58</v>
      </c>
      <c r="C49" t="s">
        <v>59</v>
      </c>
      <c r="D49" s="1">
        <v>1000</v>
      </c>
      <c r="E49" s="1">
        <v>7000</v>
      </c>
      <c r="F49" s="2">
        <f t="shared" si="1"/>
        <v>50</v>
      </c>
    </row>
    <row r="50" spans="1:8">
      <c r="B50" s="11" t="s">
        <v>60</v>
      </c>
      <c r="C50" t="s">
        <v>61</v>
      </c>
      <c r="D50" s="1">
        <v>750</v>
      </c>
      <c r="E50" s="1">
        <f>50*750</f>
        <v>37500</v>
      </c>
      <c r="F50" s="2">
        <f t="shared" si="1"/>
        <v>267.85714285714283</v>
      </c>
    </row>
    <row r="51" spans="1:8">
      <c r="B51" s="11" t="s">
        <v>62</v>
      </c>
      <c r="C51" t="s">
        <v>63</v>
      </c>
      <c r="D51" s="1">
        <v>3000</v>
      </c>
      <c r="E51" s="1">
        <v>9000</v>
      </c>
      <c r="F51" s="2">
        <f t="shared" si="1"/>
        <v>64.285714285714292</v>
      </c>
    </row>
    <row r="52" spans="1:8">
      <c r="B52" s="11" t="s">
        <v>64</v>
      </c>
      <c r="C52" t="s">
        <v>65</v>
      </c>
      <c r="D52" s="1">
        <v>30000</v>
      </c>
      <c r="E52" s="1">
        <v>30000</v>
      </c>
      <c r="F52" s="2">
        <f t="shared" si="1"/>
        <v>214.28571428571428</v>
      </c>
    </row>
    <row r="53" spans="1:8">
      <c r="B53" s="11" t="s">
        <v>66</v>
      </c>
      <c r="C53" t="s">
        <v>67</v>
      </c>
      <c r="D53" s="1">
        <v>1000</v>
      </c>
      <c r="E53" s="1">
        <v>45000</v>
      </c>
      <c r="F53" s="2">
        <f t="shared" si="1"/>
        <v>321.42857142857144</v>
      </c>
    </row>
    <row r="54" spans="1:8">
      <c r="B54" s="11" t="s">
        <v>68</v>
      </c>
      <c r="C54" t="s">
        <v>69</v>
      </c>
      <c r="D54" s="1">
        <v>500</v>
      </c>
      <c r="E54" s="1">
        <f>25*500</f>
        <v>12500</v>
      </c>
      <c r="F54" s="2">
        <f t="shared" si="1"/>
        <v>89.285714285714292</v>
      </c>
    </row>
    <row r="55" spans="1:8">
      <c r="B55" s="12"/>
      <c r="C55" s="3" t="s">
        <v>33</v>
      </c>
      <c r="D55"/>
      <c r="E55" s="5">
        <f>SUM(E48:E54)</f>
        <v>149000</v>
      </c>
      <c r="F55" s="6">
        <f t="shared" si="1"/>
        <v>1064.2857142857142</v>
      </c>
    </row>
    <row r="56" spans="1:8">
      <c r="D56"/>
      <c r="E56"/>
      <c r="F56"/>
    </row>
    <row r="57" spans="1:8">
      <c r="A57">
        <v>2</v>
      </c>
      <c r="B57" s="10" t="s">
        <v>70</v>
      </c>
      <c r="D57"/>
      <c r="E57"/>
      <c r="F57"/>
    </row>
    <row r="58" spans="1:8" ht="17">
      <c r="B58" s="11" t="s">
        <v>71</v>
      </c>
      <c r="C58" t="s">
        <v>72</v>
      </c>
      <c r="D58" s="1">
        <v>350</v>
      </c>
      <c r="E58" s="1">
        <f>300*350</f>
        <v>105000</v>
      </c>
      <c r="F58" s="2">
        <f t="shared" ref="F58:F68" si="2">E58/140</f>
        <v>750</v>
      </c>
      <c r="H58" s="7" t="s">
        <v>73</v>
      </c>
    </row>
    <row r="59" spans="1:8">
      <c r="B59" s="11" t="s">
        <v>74</v>
      </c>
      <c r="C59" t="s">
        <v>75</v>
      </c>
      <c r="D59" s="1">
        <v>400</v>
      </c>
      <c r="E59" s="1">
        <f>50*400</f>
        <v>20000</v>
      </c>
      <c r="F59" s="2">
        <f t="shared" si="2"/>
        <v>142.85714285714286</v>
      </c>
    </row>
    <row r="60" spans="1:8">
      <c r="B60" s="11" t="s">
        <v>76</v>
      </c>
      <c r="C60" t="s">
        <v>77</v>
      </c>
      <c r="D60" s="1">
        <v>300</v>
      </c>
      <c r="E60" s="1">
        <v>6000</v>
      </c>
      <c r="F60" s="2">
        <f t="shared" si="2"/>
        <v>42.857142857142854</v>
      </c>
    </row>
    <row r="61" spans="1:8">
      <c r="B61" s="11" t="s">
        <v>78</v>
      </c>
      <c r="C61" t="s">
        <v>79</v>
      </c>
      <c r="D61" s="1">
        <v>500</v>
      </c>
      <c r="E61" s="1">
        <v>5000</v>
      </c>
      <c r="F61" s="2">
        <f t="shared" si="2"/>
        <v>35.714285714285715</v>
      </c>
    </row>
    <row r="62" spans="1:8">
      <c r="B62" s="11" t="s">
        <v>80</v>
      </c>
      <c r="C62" t="s">
        <v>81</v>
      </c>
      <c r="D62" s="1">
        <v>6000</v>
      </c>
      <c r="E62" s="1">
        <v>6000</v>
      </c>
      <c r="F62" s="2">
        <f t="shared" si="2"/>
        <v>42.857142857142854</v>
      </c>
    </row>
    <row r="63" spans="1:8">
      <c r="B63" s="11" t="s">
        <v>82</v>
      </c>
      <c r="C63" t="s">
        <v>83</v>
      </c>
      <c r="D63" s="1">
        <v>20</v>
      </c>
      <c r="E63" s="1">
        <v>2000</v>
      </c>
      <c r="F63" s="2">
        <f t="shared" si="2"/>
        <v>14.285714285714286</v>
      </c>
    </row>
    <row r="64" spans="1:8" ht="24">
      <c r="B64" s="11" t="s">
        <v>84</v>
      </c>
      <c r="C64" t="s">
        <v>75</v>
      </c>
      <c r="D64" s="1">
        <v>800</v>
      </c>
      <c r="E64" s="1">
        <f>50*800</f>
        <v>40000</v>
      </c>
      <c r="F64" s="2">
        <f t="shared" si="2"/>
        <v>285.71428571428572</v>
      </c>
    </row>
    <row r="65" spans="2:8">
      <c r="B65" s="11" t="s">
        <v>85</v>
      </c>
      <c r="C65" t="s">
        <v>83</v>
      </c>
      <c r="D65" s="1">
        <v>100</v>
      </c>
      <c r="E65" s="1">
        <v>10000</v>
      </c>
      <c r="F65" s="2">
        <f t="shared" si="2"/>
        <v>71.428571428571431</v>
      </c>
    </row>
    <row r="66" spans="2:8" ht="24">
      <c r="B66" s="11" t="s">
        <v>86</v>
      </c>
      <c r="C66" t="s">
        <v>87</v>
      </c>
      <c r="D66" s="1">
        <v>4000</v>
      </c>
      <c r="E66" s="1">
        <v>20000</v>
      </c>
      <c r="F66" s="2">
        <f t="shared" si="2"/>
        <v>142.85714285714286</v>
      </c>
    </row>
    <row r="67" spans="2:8">
      <c r="B67" s="11" t="s">
        <v>88</v>
      </c>
      <c r="C67" t="s">
        <v>89</v>
      </c>
      <c r="D67" s="1">
        <v>2000</v>
      </c>
      <c r="E67" s="1">
        <v>6000</v>
      </c>
      <c r="F67" s="2">
        <f t="shared" si="2"/>
        <v>42.857142857142854</v>
      </c>
    </row>
    <row r="68" spans="2:8">
      <c r="B68" s="12"/>
      <c r="D68" s="3" t="s">
        <v>33</v>
      </c>
      <c r="E68" s="5">
        <f>SUM(E58:E67)</f>
        <v>220000</v>
      </c>
      <c r="F68" s="6">
        <f t="shared" si="2"/>
        <v>1571.4285714285713</v>
      </c>
    </row>
    <row r="69" spans="2:8">
      <c r="B69" s="12"/>
      <c r="D69"/>
      <c r="E69" s="5"/>
      <c r="F69" s="6"/>
    </row>
    <row r="70" spans="2:8">
      <c r="B70" s="13"/>
      <c r="C70" s="8"/>
      <c r="D70" s="5" t="s">
        <v>17</v>
      </c>
      <c r="E70" s="5">
        <f>E55+E68</f>
        <v>369000</v>
      </c>
      <c r="F70" s="6">
        <f>E70/140</f>
        <v>2635.7142857142858</v>
      </c>
    </row>
    <row r="71" spans="2:8">
      <c r="D71"/>
      <c r="E71"/>
      <c r="F71"/>
    </row>
    <row r="72" spans="2:8">
      <c r="D72"/>
      <c r="E72"/>
      <c r="F72"/>
    </row>
    <row r="73" spans="2:8">
      <c r="D73"/>
      <c r="E73"/>
      <c r="F73"/>
    </row>
    <row r="74" spans="2:8">
      <c r="B74" s="10" t="s">
        <v>14</v>
      </c>
      <c r="C74" s="3" t="s">
        <v>90</v>
      </c>
      <c r="D74"/>
      <c r="E74"/>
      <c r="F74"/>
    </row>
    <row r="75" spans="2:8" ht="24">
      <c r="B75" s="11" t="s">
        <v>91</v>
      </c>
      <c r="D75"/>
      <c r="E75"/>
      <c r="F75"/>
    </row>
    <row r="76" spans="2:8">
      <c r="B76" s="10" t="s">
        <v>19</v>
      </c>
      <c r="C76" s="3" t="s">
        <v>20</v>
      </c>
      <c r="D76" s="5" t="s">
        <v>21</v>
      </c>
      <c r="E76" s="5" t="s">
        <v>22</v>
      </c>
      <c r="F76" s="5" t="s">
        <v>34</v>
      </c>
    </row>
    <row r="77" spans="2:8">
      <c r="B77" s="10" t="s">
        <v>92</v>
      </c>
      <c r="D77"/>
      <c r="E77"/>
      <c r="F77"/>
    </row>
    <row r="78" spans="2:8" ht="25">
      <c r="B78" s="11" t="s">
        <v>93</v>
      </c>
      <c r="C78" t="s">
        <v>94</v>
      </c>
      <c r="D78" s="1">
        <v>1000</v>
      </c>
      <c r="E78" s="1">
        <v>9000</v>
      </c>
      <c r="F78" s="1">
        <f t="shared" ref="F78:F91" si="3">E78/100</f>
        <v>90</v>
      </c>
      <c r="H78" s="7" t="s">
        <v>95</v>
      </c>
    </row>
    <row r="79" spans="2:8">
      <c r="B79" s="11" t="s">
        <v>55</v>
      </c>
      <c r="C79" t="s">
        <v>56</v>
      </c>
      <c r="D79" s="1">
        <v>800</v>
      </c>
      <c r="E79" s="1">
        <f>10*800</f>
        <v>8000</v>
      </c>
      <c r="F79" s="1">
        <f t="shared" si="3"/>
        <v>80</v>
      </c>
    </row>
    <row r="80" spans="2:8">
      <c r="B80" s="11" t="s">
        <v>96</v>
      </c>
      <c r="C80" t="s">
        <v>97</v>
      </c>
      <c r="D80" s="1">
        <v>5000</v>
      </c>
      <c r="E80" s="1">
        <f>3*5000</f>
        <v>15000</v>
      </c>
      <c r="F80" s="1">
        <f t="shared" si="3"/>
        <v>150</v>
      </c>
    </row>
    <row r="81" spans="2:6">
      <c r="B81" s="11" t="s">
        <v>58</v>
      </c>
      <c r="C81" t="s">
        <v>98</v>
      </c>
      <c r="D81" s="1">
        <v>18000</v>
      </c>
      <c r="E81" s="1">
        <v>36000</v>
      </c>
      <c r="F81" s="1">
        <f t="shared" si="3"/>
        <v>360</v>
      </c>
    </row>
    <row r="82" spans="2:6">
      <c r="B82" s="11" t="s">
        <v>99</v>
      </c>
      <c r="C82" t="s">
        <v>97</v>
      </c>
      <c r="D82" s="1">
        <v>3000</v>
      </c>
      <c r="E82" s="1">
        <v>9000</v>
      </c>
      <c r="F82" s="1">
        <f t="shared" si="3"/>
        <v>90</v>
      </c>
    </row>
    <row r="83" spans="2:6">
      <c r="B83" s="11" t="s">
        <v>60</v>
      </c>
      <c r="C83" t="s">
        <v>100</v>
      </c>
      <c r="D83" s="1">
        <v>750</v>
      </c>
      <c r="E83" s="1">
        <f>70*750</f>
        <v>52500</v>
      </c>
      <c r="F83" s="1">
        <f t="shared" si="3"/>
        <v>525</v>
      </c>
    </row>
    <row r="84" spans="2:6">
      <c r="B84" s="11" t="s">
        <v>62</v>
      </c>
      <c r="C84" t="s">
        <v>63</v>
      </c>
      <c r="D84" s="1">
        <v>3000</v>
      </c>
      <c r="E84" s="1">
        <v>9000</v>
      </c>
      <c r="F84" s="1">
        <f t="shared" si="3"/>
        <v>90</v>
      </c>
    </row>
    <row r="85" spans="2:6">
      <c r="B85" s="11" t="s">
        <v>101</v>
      </c>
      <c r="C85" t="s">
        <v>102</v>
      </c>
      <c r="D85" s="1">
        <v>750</v>
      </c>
      <c r="E85" s="1">
        <f>30*750</f>
        <v>22500</v>
      </c>
      <c r="F85" s="1">
        <f t="shared" si="3"/>
        <v>225</v>
      </c>
    </row>
    <row r="86" spans="2:6">
      <c r="B86" s="11" t="s">
        <v>103</v>
      </c>
      <c r="C86" t="s">
        <v>56</v>
      </c>
      <c r="D86" s="1">
        <v>5000</v>
      </c>
      <c r="E86" s="1">
        <v>50000</v>
      </c>
      <c r="F86" s="1">
        <f t="shared" si="3"/>
        <v>500</v>
      </c>
    </row>
    <row r="87" spans="2:6">
      <c r="B87" s="11" t="s">
        <v>104</v>
      </c>
      <c r="D87" s="1">
        <v>10000</v>
      </c>
      <c r="E87" s="1">
        <v>10000</v>
      </c>
      <c r="F87" s="1">
        <f t="shared" si="3"/>
        <v>100</v>
      </c>
    </row>
    <row r="88" spans="2:6">
      <c r="B88" s="11" t="s">
        <v>105</v>
      </c>
      <c r="D88" s="1">
        <v>10000</v>
      </c>
      <c r="E88" s="1">
        <v>10000</v>
      </c>
      <c r="F88" s="1">
        <f t="shared" si="3"/>
        <v>100</v>
      </c>
    </row>
    <row r="89" spans="2:6">
      <c r="B89" s="11" t="s">
        <v>106</v>
      </c>
      <c r="D89"/>
      <c r="E89" s="1">
        <v>70000</v>
      </c>
      <c r="F89" s="1">
        <f t="shared" si="3"/>
        <v>700</v>
      </c>
    </row>
    <row r="90" spans="2:6">
      <c r="B90" s="11" t="s">
        <v>107</v>
      </c>
      <c r="C90" t="s">
        <v>108</v>
      </c>
      <c r="D90" s="1">
        <v>6000</v>
      </c>
      <c r="E90" s="1">
        <v>24000</v>
      </c>
      <c r="F90" s="1">
        <f t="shared" si="3"/>
        <v>240</v>
      </c>
    </row>
    <row r="91" spans="2:6">
      <c r="D91" s="5" t="s">
        <v>46</v>
      </c>
      <c r="E91" s="5">
        <f>SUM(E78:E90)</f>
        <v>325000</v>
      </c>
      <c r="F91" s="5">
        <f t="shared" si="3"/>
        <v>3250</v>
      </c>
    </row>
    <row r="92" spans="2:6">
      <c r="D92"/>
      <c r="E92"/>
      <c r="F92"/>
    </row>
    <row r="93" spans="2:6">
      <c r="B93" s="10" t="s">
        <v>109</v>
      </c>
      <c r="D93"/>
      <c r="E93"/>
      <c r="F93"/>
    </row>
    <row r="94" spans="2:6">
      <c r="B94" s="11" t="s">
        <v>110</v>
      </c>
      <c r="C94" t="s">
        <v>108</v>
      </c>
      <c r="D94" s="1">
        <v>800</v>
      </c>
      <c r="E94" s="1">
        <f>4*800</f>
        <v>3200</v>
      </c>
      <c r="F94" s="1">
        <f t="shared" ref="F94:F103" si="4">E94/100</f>
        <v>32</v>
      </c>
    </row>
    <row r="95" spans="2:6">
      <c r="B95" s="11" t="s">
        <v>111</v>
      </c>
      <c r="C95" t="s">
        <v>45</v>
      </c>
      <c r="D95" s="1">
        <v>550</v>
      </c>
      <c r="E95" s="1">
        <f>2*550</f>
        <v>1100</v>
      </c>
      <c r="F95" s="1">
        <f t="shared" si="4"/>
        <v>11</v>
      </c>
    </row>
    <row r="96" spans="2:6" ht="24">
      <c r="B96" s="11" t="s">
        <v>112</v>
      </c>
      <c r="C96" t="s">
        <v>45</v>
      </c>
      <c r="D96" s="1">
        <v>6000</v>
      </c>
      <c r="E96" s="1">
        <v>12000</v>
      </c>
      <c r="F96" s="1">
        <f t="shared" si="4"/>
        <v>120</v>
      </c>
    </row>
    <row r="97" spans="2:6">
      <c r="B97" s="11" t="s">
        <v>113</v>
      </c>
      <c r="C97" t="s">
        <v>114</v>
      </c>
      <c r="D97" s="1">
        <v>1000</v>
      </c>
      <c r="E97" s="1">
        <v>1000</v>
      </c>
      <c r="F97" s="1">
        <f t="shared" si="4"/>
        <v>10</v>
      </c>
    </row>
    <row r="98" spans="2:6">
      <c r="B98" s="11" t="s">
        <v>115</v>
      </c>
      <c r="C98" t="s">
        <v>45</v>
      </c>
      <c r="D98" s="1">
        <v>200</v>
      </c>
      <c r="E98" s="1">
        <v>400</v>
      </c>
      <c r="F98" s="1">
        <f t="shared" si="4"/>
        <v>4</v>
      </c>
    </row>
    <row r="99" spans="2:6">
      <c r="B99" s="11" t="s">
        <v>116</v>
      </c>
      <c r="C99" t="s">
        <v>45</v>
      </c>
      <c r="D99" s="1">
        <v>250</v>
      </c>
      <c r="E99" s="1">
        <v>500</v>
      </c>
      <c r="F99" s="1">
        <f t="shared" si="4"/>
        <v>5</v>
      </c>
    </row>
    <row r="100" spans="2:6">
      <c r="B100" s="11" t="s">
        <v>117</v>
      </c>
      <c r="C100" t="s">
        <v>118</v>
      </c>
      <c r="D100" s="1">
        <v>80</v>
      </c>
      <c r="E100" s="1">
        <f>120*80</f>
        <v>9600</v>
      </c>
      <c r="F100" s="1">
        <f t="shared" si="4"/>
        <v>96</v>
      </c>
    </row>
    <row r="101" spans="2:6">
      <c r="B101" s="11" t="s">
        <v>32</v>
      </c>
      <c r="C101">
        <v>1</v>
      </c>
      <c r="D101" s="1">
        <v>4000</v>
      </c>
      <c r="E101" s="1">
        <v>4000</v>
      </c>
      <c r="F101" s="1">
        <f t="shared" si="4"/>
        <v>40</v>
      </c>
    </row>
    <row r="102" spans="2:6">
      <c r="B102" s="11" t="s">
        <v>119</v>
      </c>
      <c r="C102">
        <v>1</v>
      </c>
      <c r="D102" s="1">
        <v>9000</v>
      </c>
      <c r="E102" s="1">
        <v>9000</v>
      </c>
      <c r="F102" s="1">
        <f t="shared" si="4"/>
        <v>90</v>
      </c>
    </row>
    <row r="103" spans="2:6">
      <c r="B103" s="12"/>
      <c r="D103" s="3" t="s">
        <v>33</v>
      </c>
      <c r="E103" s="5">
        <f>SUM(E94:E102)</f>
        <v>40800</v>
      </c>
      <c r="F103" s="5">
        <f t="shared" si="4"/>
        <v>408</v>
      </c>
    </row>
    <row r="104" spans="2:6">
      <c r="D104"/>
      <c r="E104"/>
      <c r="F104"/>
    </row>
    <row r="105" spans="2:6">
      <c r="D105"/>
      <c r="E105"/>
      <c r="F105"/>
    </row>
    <row r="106" spans="2:6">
      <c r="B106" s="10" t="s">
        <v>120</v>
      </c>
      <c r="D106"/>
      <c r="E106"/>
      <c r="F106"/>
    </row>
    <row r="107" spans="2:6">
      <c r="B107" s="11" t="s">
        <v>121</v>
      </c>
      <c r="C107" t="s">
        <v>108</v>
      </c>
      <c r="D107" s="1">
        <v>4500</v>
      </c>
      <c r="E107" s="1">
        <f>4*4500</f>
        <v>18000</v>
      </c>
      <c r="F107" s="9">
        <f>E107/100</f>
        <v>180</v>
      </c>
    </row>
    <row r="108" spans="2:6">
      <c r="B108" s="11" t="s">
        <v>122</v>
      </c>
      <c r="C108" t="s">
        <v>123</v>
      </c>
      <c r="D108" s="1">
        <v>4000</v>
      </c>
      <c r="E108" s="1">
        <f>20*4000</f>
        <v>80000</v>
      </c>
      <c r="F108" s="9">
        <f>E108/100</f>
        <v>800</v>
      </c>
    </row>
    <row r="109" spans="2:6">
      <c r="B109" s="11" t="s">
        <v>124</v>
      </c>
      <c r="C109" t="s">
        <v>125</v>
      </c>
      <c r="D109" s="1">
        <v>1700</v>
      </c>
      <c r="E109" s="1">
        <f>20*1700</f>
        <v>34000</v>
      </c>
      <c r="F109" s="9">
        <f>E109/100</f>
        <v>340</v>
      </c>
    </row>
    <row r="110" spans="2:6">
      <c r="B110" s="11" t="s">
        <v>126</v>
      </c>
      <c r="C110" t="s">
        <v>108</v>
      </c>
      <c r="D110" s="1">
        <v>200</v>
      </c>
      <c r="E110" s="1">
        <v>800</v>
      </c>
      <c r="F110" s="9">
        <f>E110/100</f>
        <v>8</v>
      </c>
    </row>
    <row r="111" spans="2:6">
      <c r="D111" s="1" t="s">
        <v>127</v>
      </c>
      <c r="E111" s="5">
        <f>SUM(E107:E110)</f>
        <v>132800</v>
      </c>
      <c r="F111" s="5">
        <f>E111/100</f>
        <v>1328</v>
      </c>
    </row>
    <row r="112" spans="2:6">
      <c r="D112"/>
      <c r="E112"/>
      <c r="F112"/>
    </row>
    <row r="113" spans="4:6">
      <c r="D113" t="s">
        <v>128</v>
      </c>
      <c r="E113" s="5">
        <f>E91+E103+E111</f>
        <v>498600</v>
      </c>
      <c r="F113" s="5">
        <f>E113/100</f>
        <v>4986</v>
      </c>
    </row>
    <row r="114" spans="4:6">
      <c r="E114"/>
      <c r="F114"/>
    </row>
    <row r="115" spans="4:6">
      <c r="E115"/>
      <c r="F115"/>
    </row>
    <row r="116" spans="4:6">
      <c r="E116" s="5" t="s">
        <v>129</v>
      </c>
      <c r="F116" s="5">
        <f>F18+F29+F38+3000+F113</f>
        <v>11755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LITERACY GARDEN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Kim Power</cp:lastModifiedBy>
  <cp:revision>25</cp:revision>
  <dcterms:created xsi:type="dcterms:W3CDTF">2017-09-17T15:03:12Z</dcterms:created>
  <dcterms:modified xsi:type="dcterms:W3CDTF">2018-07-19T05:11:35Z</dcterms:modified>
  <dc:language>en-US</dc:language>
</cp:coreProperties>
</file>