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kproctor2017/Desktop/"/>
    </mc:Choice>
  </mc:AlternateContent>
  <bookViews>
    <workbookView xWindow="1260" yWindow="460" windowWidth="25600" windowHeight="14760" tabRatio="500"/>
  </bookViews>
  <sheets>
    <sheet name="Sheet2" sheetId="2" r:id="rId1"/>
  </sheets>
  <calcPr calcId="150001" concurrentCalc="0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2" l="1"/>
  <c r="C5" i="2"/>
  <c r="F5" i="2"/>
  <c r="F20" i="2"/>
  <c r="F6" i="2"/>
  <c r="F7" i="2"/>
  <c r="C21" i="2"/>
  <c r="D21" i="2"/>
  <c r="E21" i="2"/>
  <c r="F21" i="2"/>
  <c r="C2" i="2"/>
  <c r="D2" i="2"/>
  <c r="E2" i="2"/>
  <c r="F2" i="2"/>
  <c r="F22" i="2"/>
  <c r="F3" i="2"/>
  <c r="F8" i="2"/>
  <c r="C23" i="2"/>
  <c r="D23" i="2"/>
  <c r="E23" i="2"/>
  <c r="F23" i="2"/>
  <c r="C24" i="2"/>
  <c r="D24" i="2"/>
  <c r="E24" i="2"/>
  <c r="F24" i="2"/>
  <c r="C25" i="2"/>
  <c r="D25" i="2"/>
  <c r="E25" i="2"/>
  <c r="F25" i="2"/>
  <c r="C30" i="2"/>
  <c r="D30" i="2"/>
  <c r="E30" i="2"/>
  <c r="F30" i="2"/>
  <c r="C26" i="2"/>
  <c r="D26" i="2"/>
  <c r="E26" i="2"/>
  <c r="F26" i="2"/>
  <c r="F9" i="2"/>
  <c r="F10" i="2"/>
  <c r="C31" i="2"/>
  <c r="D31" i="2"/>
  <c r="E31" i="2"/>
  <c r="F31" i="2"/>
  <c r="C32" i="2"/>
  <c r="D32" i="2"/>
  <c r="E32" i="2"/>
  <c r="F32" i="2"/>
  <c r="F11" i="2"/>
  <c r="F12" i="2"/>
  <c r="C33" i="2"/>
  <c r="D33" i="2"/>
  <c r="E33" i="2"/>
  <c r="F33" i="2"/>
  <c r="F14" i="2"/>
  <c r="F15" i="2"/>
  <c r="C17" i="2"/>
  <c r="D17" i="2"/>
  <c r="E17" i="2"/>
  <c r="F17" i="2"/>
  <c r="C27" i="2"/>
  <c r="D27" i="2"/>
  <c r="E27" i="2"/>
  <c r="F27" i="2"/>
  <c r="F18" i="2"/>
  <c r="C28" i="2"/>
  <c r="D28" i="2"/>
  <c r="E28" i="2"/>
  <c r="F28" i="2"/>
  <c r="F19" i="2"/>
  <c r="F29" i="2"/>
  <c r="F34" i="2"/>
  <c r="E34" i="2"/>
  <c r="D34" i="2"/>
  <c r="C34" i="2"/>
</calcChain>
</file>

<file path=xl/sharedStrings.xml><?xml version="1.0" encoding="utf-8"?>
<sst xmlns="http://schemas.openxmlformats.org/spreadsheetml/2006/main" count="104" uniqueCount="72">
  <si>
    <t>Expenditure Description</t>
  </si>
  <si>
    <t>Laptops/ printer/ phones</t>
  </si>
  <si>
    <t>Office furniture</t>
  </si>
  <si>
    <t>Project Director</t>
  </si>
  <si>
    <t xml:space="preserve">Project Manager </t>
  </si>
  <si>
    <t>MEL Officer Zanzibar</t>
  </si>
  <si>
    <t>MEL Officer Pemba</t>
  </si>
  <si>
    <t xml:space="preserve">TEFL Trainer </t>
  </si>
  <si>
    <t>SMC/Head Teacher/ TRC Allowances</t>
  </si>
  <si>
    <t>Training venue</t>
  </si>
  <si>
    <t>PR and Publicity</t>
  </si>
  <si>
    <t>Dissemination Events</t>
  </si>
  <si>
    <t>Focus group discussions</t>
  </si>
  <si>
    <t>Data management consultant</t>
  </si>
  <si>
    <t>Mid term internal (peer)evaluation</t>
  </si>
  <si>
    <t>Final external evaluation</t>
  </si>
  <si>
    <t>Zbar/ Pemba travel</t>
  </si>
  <si>
    <t>Office  and ITC costs UK</t>
  </si>
  <si>
    <t>Office and ITC Pemba/zbar</t>
  </si>
  <si>
    <t>Financial Administration UK</t>
  </si>
  <si>
    <t>Financial adminstration Zbar/Pemba</t>
  </si>
  <si>
    <t>Responsible Organisation</t>
  </si>
  <si>
    <t>Sazani Associates UK</t>
  </si>
  <si>
    <t>Sazani Associates Zanzibar</t>
  </si>
  <si>
    <t>Planned Expenditure Year 1</t>
  </si>
  <si>
    <t>Planned Expenditure Year 2</t>
  </si>
  <si>
    <t>Planned Expenditure Year 3</t>
  </si>
  <si>
    <t>Planned total</t>
  </si>
  <si>
    <t>desks tables etc</t>
  </si>
  <si>
    <t xml:space="preserve"> full time post (with 20% on costs) based in Zanzibar</t>
  </si>
  <si>
    <t>Full time post (with 20% on costs)based in Zanzibar</t>
  </si>
  <si>
    <t>Full time post (with 20% on costs) based in Pemba</t>
  </si>
  <si>
    <t>Preparation of articles and press releases and associated promotional materials</t>
  </si>
  <si>
    <t>SAZ and SAUK organising  and or participating in seminars and conferences to share lessons learned</t>
  </si>
  <si>
    <t>Internal/ academic peer review, travel and comms costs</t>
  </si>
  <si>
    <t>consultant plus travel</t>
  </si>
  <si>
    <t>contribution to costs</t>
  </si>
  <si>
    <t>Full time post (with 20% on costs)</t>
  </si>
  <si>
    <t>Tablet kits for learning and testing</t>
  </si>
  <si>
    <t xml:space="preserve">120  tablets kits, with software, @$100 for student performance and ICT learning </t>
  </si>
  <si>
    <t>10 laptops@$500(with software), 5  2 printers@£500</t>
  </si>
  <si>
    <t>ZALP Officers Zbar</t>
  </si>
  <si>
    <t>ZALP Officers Pemba</t>
  </si>
  <si>
    <t>ZALP coordination meetings</t>
  </si>
  <si>
    <t>ZALP basic attendance allowance</t>
  </si>
  <si>
    <t>60  youth will receive $5 travel allowance for 36 weeks</t>
  </si>
  <si>
    <t>1 Head teacher, 5 SMC reps / school and  5 advisor/ TRC  training  allowance @$5/ meeting</t>
  </si>
  <si>
    <t>ZALP advanced attendance allowance</t>
  </si>
  <si>
    <t>ZALP worker training allowances</t>
  </si>
  <si>
    <t>TRC venue hire for all training in Pemba and Unguja</t>
  </si>
  <si>
    <t>ZALP workers travel allowance @$3/ session</t>
  </si>
  <si>
    <t>Technical  visits and travel</t>
  </si>
  <si>
    <t>use and maintaenance of Sazani Project vehicles</t>
  </si>
  <si>
    <t xml:space="preserve">internal  visits to zbar/Pemba x 4/ year </t>
  </si>
  <si>
    <t>development of  MEL data management components and installation of student performance and data programs on tablets</t>
  </si>
  <si>
    <t xml:space="preserve">0.5FTE project administrator(with 20% on costs) </t>
  </si>
  <si>
    <t>3 Full time post (with 20% on costs)based in Zanzibar</t>
  </si>
  <si>
    <t>3Full time post (with 20% on costs)based in Pemba</t>
  </si>
  <si>
    <t>0.2FTE post graduate (with 20% on costs)</t>
  </si>
  <si>
    <t xml:space="preserve">$100 allowance for  2 trips a month in each island </t>
  </si>
  <si>
    <t>ZALP activities and transport</t>
  </si>
  <si>
    <t>Stipend for volunteer TEFL teacher, responsible for  development and delivery of  TEFL CPD  programme for ZALP workers in Zanzibar and Pemba</t>
  </si>
  <si>
    <t>measuring perceptions  and attitudes (6 focus groups per year with ZALP participants</t>
  </si>
  <si>
    <t>Situation analysis</t>
  </si>
  <si>
    <t>ZALP worker allowance $10 x 6 sessions and  6 x  action research review sessions.</t>
  </si>
  <si>
    <t>baseline and situation analysis study in both localities</t>
  </si>
  <si>
    <t>Budget Notes</t>
  </si>
  <si>
    <t>TOTALS</t>
  </si>
  <si>
    <t>ZALP basic pathway materials development</t>
  </si>
  <si>
    <t>ZALP advanced pathway materials development</t>
  </si>
  <si>
    <t>Graphic design and layout  and printing of all ZALP  advanced training materials</t>
  </si>
  <si>
    <t>Graphic design and layout  and printing of all ZALP basic training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</si>
</sst>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\ [$US$-3009]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164" fontId="1" fillId="0" borderId="1" xfId="0" applyNumberFormat="1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/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71" zoomScaleNormal="71" zoomScalePageLayoutView="71" workbookViewId="0">
      <selection activeCell="C9" sqref="C9"/>
    </sheetView>
  </sheetViews>
  <sheetFormatPr baseColWidth="10" defaultRowHeight="16" x14ac:dyDescent="0.2"/>
  <cols>
    <col min="3" max="3" width="30.6640625" customWidth="1"/>
    <col min="4" max="4" width="35.6640625" customWidth="1"/>
    <col min="5" max="5" width="47.6640625" customWidth="1"/>
    <col min="6" max="6" width="63" customWidth="1"/>
    <col min="7" max="7" width="53.33203125" customWidth="1"/>
  </cols>
  <sheetData>
    <row r="1" spans="1:7" ht="48" x14ac:dyDescent="0.2">
      <c r="A1" s="7" t="s">
        <v>0</v>
      </c>
      <c r="B1" s="8" t="s">
        <v>21</v>
      </c>
      <c r="C1" s="7" t="s">
        <v>24</v>
      </c>
      <c r="D1" s="7" t="s">
        <v>25</v>
      </c>
      <c r="E1" s="7" t="s">
        <v>26</v>
      </c>
      <c r="F1" s="7" t="s">
        <v>27</v>
      </c>
      <c r="G1" s="7" t="s">
        <v>66</v>
      </c>
    </row>
    <row r="2" spans="1:7" ht="48" x14ac:dyDescent="0.2">
      <c r="A2" s="1" t="s">
        <v>42</v>
      </c>
      <c r="B2" s="3" t="s">
        <v>23</v>
      </c>
      <c r="C2" s="2">
        <f>3*4000</f>
        <v>12000</v>
      </c>
      <c r="D2" s="2">
        <f>3*4000</f>
        <v>12000</v>
      </c>
      <c r="E2" s="2">
        <f>3*4000</f>
        <v>12000</v>
      </c>
      <c r="F2" s="4">
        <f t="shared" ref="F2:F12" si="0">SUM(C2:E2)</f>
        <v>36000</v>
      </c>
      <c r="G2" s="3" t="s">
        <v>57</v>
      </c>
    </row>
    <row r="3" spans="1:7" ht="48" x14ac:dyDescent="0.2">
      <c r="A3" s="1" t="s">
        <v>6</v>
      </c>
      <c r="B3" s="3" t="s">
        <v>23</v>
      </c>
      <c r="C3" s="2">
        <v>3600</v>
      </c>
      <c r="D3" s="2">
        <v>3600</v>
      </c>
      <c r="E3" s="2">
        <v>3600</v>
      </c>
      <c r="F3" s="4">
        <f t="shared" si="0"/>
        <v>10800</v>
      </c>
      <c r="G3" s="3" t="s">
        <v>31</v>
      </c>
    </row>
    <row r="4" spans="1:7" ht="112" x14ac:dyDescent="0.2">
      <c r="A4" s="1" t="s">
        <v>1</v>
      </c>
      <c r="B4" s="3" t="s">
        <v>22</v>
      </c>
      <c r="C4" s="2">
        <v>5500</v>
      </c>
      <c r="D4" s="2"/>
      <c r="E4" s="2"/>
      <c r="F4" s="4">
        <f t="shared" si="0"/>
        <v>5500</v>
      </c>
      <c r="G4" s="3" t="s">
        <v>40</v>
      </c>
    </row>
    <row r="5" spans="1:7" ht="128" x14ac:dyDescent="0.2">
      <c r="A5" s="1" t="s">
        <v>38</v>
      </c>
      <c r="B5" s="3" t="s">
        <v>22</v>
      </c>
      <c r="C5" s="2">
        <f>100*120</f>
        <v>12000</v>
      </c>
      <c r="D5" s="2"/>
      <c r="E5" s="2"/>
      <c r="F5" s="4">
        <f t="shared" si="0"/>
        <v>12000</v>
      </c>
      <c r="G5" s="3" t="s">
        <v>39</v>
      </c>
    </row>
    <row r="6" spans="1:7" ht="64" x14ac:dyDescent="0.2">
      <c r="A6" s="1" t="s">
        <v>3</v>
      </c>
      <c r="B6" s="3" t="s">
        <v>22</v>
      </c>
      <c r="C6" s="2">
        <v>10000</v>
      </c>
      <c r="D6" s="2">
        <v>10000</v>
      </c>
      <c r="E6" s="2">
        <v>10000</v>
      </c>
      <c r="F6" s="4">
        <f t="shared" si="0"/>
        <v>30000</v>
      </c>
      <c r="G6" s="3" t="s">
        <v>58</v>
      </c>
    </row>
    <row r="7" spans="1:7" ht="96" x14ac:dyDescent="0.2">
      <c r="A7" s="1" t="s">
        <v>4</v>
      </c>
      <c r="B7" s="3" t="s">
        <v>22</v>
      </c>
      <c r="C7" s="2">
        <v>24000</v>
      </c>
      <c r="D7" s="2">
        <v>24000</v>
      </c>
      <c r="E7" s="2">
        <v>24000</v>
      </c>
      <c r="F7" s="4">
        <f t="shared" si="0"/>
        <v>72000</v>
      </c>
      <c r="G7" s="3" t="s">
        <v>29</v>
      </c>
    </row>
    <row r="8" spans="1:7" ht="240" x14ac:dyDescent="0.2">
      <c r="A8" s="1" t="s">
        <v>7</v>
      </c>
      <c r="B8" s="3" t="s">
        <v>22</v>
      </c>
      <c r="C8" s="2">
        <v>6000</v>
      </c>
      <c r="D8" s="2">
        <v>6000</v>
      </c>
      <c r="E8" s="2">
        <v>6000</v>
      </c>
      <c r="F8" s="4">
        <f t="shared" si="0"/>
        <v>18000</v>
      </c>
      <c r="G8" s="3" t="s">
        <v>61</v>
      </c>
    </row>
    <row r="9" spans="1:7" ht="128" x14ac:dyDescent="0.2">
      <c r="A9" s="1" t="s">
        <v>68</v>
      </c>
      <c r="B9" s="3" t="s">
        <v>22</v>
      </c>
      <c r="C9" s="2">
        <v>5000</v>
      </c>
      <c r="D9" s="2">
        <v>5000</v>
      </c>
      <c r="E9" s="2">
        <v>2500</v>
      </c>
      <c r="F9" s="4">
        <f t="shared" si="0"/>
        <v>12500</v>
      </c>
      <c r="G9" s="3" t="s">
        <v>71</v>
      </c>
    </row>
    <row r="10" spans="1:7" ht="128" x14ac:dyDescent="0.2">
      <c r="A10" s="1" t="s">
        <v>69</v>
      </c>
      <c r="B10" s="3" t="s">
        <v>22</v>
      </c>
      <c r="C10" s="2">
        <v>5000</v>
      </c>
      <c r="D10" s="2">
        <v>5000</v>
      </c>
      <c r="E10" s="2">
        <v>2500</v>
      </c>
      <c r="F10" s="4">
        <f t="shared" si="0"/>
        <v>12500</v>
      </c>
      <c r="G10" s="3" t="s">
        <v>70</v>
      </c>
    </row>
    <row r="11" spans="1:7" ht="128" x14ac:dyDescent="0.2">
      <c r="A11" s="1" t="s">
        <v>10</v>
      </c>
      <c r="B11" s="3" t="s">
        <v>22</v>
      </c>
      <c r="C11" s="2">
        <v>5000</v>
      </c>
      <c r="D11" s="2">
        <v>5000</v>
      </c>
      <c r="E11" s="2">
        <v>5000</v>
      </c>
      <c r="F11" s="4">
        <f t="shared" si="0"/>
        <v>15000</v>
      </c>
      <c r="G11" s="3" t="s">
        <v>32</v>
      </c>
    </row>
    <row r="12" spans="1:7" ht="192" x14ac:dyDescent="0.2">
      <c r="A12" s="1" t="s">
        <v>11</v>
      </c>
      <c r="B12" s="3" t="s">
        <v>22</v>
      </c>
      <c r="C12" s="2">
        <v>5000</v>
      </c>
      <c r="D12" s="2">
        <v>5000</v>
      </c>
      <c r="E12" s="2">
        <v>5000</v>
      </c>
      <c r="F12" s="4">
        <f t="shared" si="0"/>
        <v>15000</v>
      </c>
      <c r="G12" s="3" t="s">
        <v>33</v>
      </c>
    </row>
    <row r="13" spans="1:7" ht="112" x14ac:dyDescent="0.2">
      <c r="A13" s="1" t="s">
        <v>63</v>
      </c>
      <c r="B13" s="3" t="s">
        <v>22</v>
      </c>
      <c r="C13" s="2">
        <v>5000</v>
      </c>
      <c r="D13" s="2"/>
      <c r="E13" s="2"/>
      <c r="F13" s="4"/>
      <c r="G13" s="3" t="s">
        <v>65</v>
      </c>
    </row>
    <row r="14" spans="1:7" ht="208" x14ac:dyDescent="0.2">
      <c r="A14" s="1" t="s">
        <v>13</v>
      </c>
      <c r="B14" s="3" t="s">
        <v>22</v>
      </c>
      <c r="C14" s="2">
        <v>10000</v>
      </c>
      <c r="D14" s="2">
        <v>10000</v>
      </c>
      <c r="E14" s="2">
        <v>5000</v>
      </c>
      <c r="F14" s="4">
        <f>SUM(C14:E14)</f>
        <v>25000</v>
      </c>
      <c r="G14" s="3" t="s">
        <v>54</v>
      </c>
    </row>
    <row r="15" spans="1:7" ht="112" x14ac:dyDescent="0.2">
      <c r="A15" s="1" t="s">
        <v>14</v>
      </c>
      <c r="B15" s="3" t="s">
        <v>22</v>
      </c>
      <c r="C15" s="2"/>
      <c r="D15" s="2">
        <v>3000</v>
      </c>
      <c r="E15" s="2"/>
      <c r="F15" s="4">
        <f>SUM(C15:E15)</f>
        <v>3000</v>
      </c>
      <c r="G15" s="3" t="s">
        <v>34</v>
      </c>
    </row>
    <row r="16" spans="1:7" ht="48" x14ac:dyDescent="0.2">
      <c r="A16" s="1" t="s">
        <v>15</v>
      </c>
      <c r="B16" s="3" t="s">
        <v>22</v>
      </c>
      <c r="C16" s="2"/>
      <c r="D16" s="2"/>
      <c r="E16" s="2"/>
      <c r="F16" s="4">
        <v>10000</v>
      </c>
      <c r="G16" s="3" t="s">
        <v>35</v>
      </c>
    </row>
    <row r="17" spans="1:7" ht="64" x14ac:dyDescent="0.2">
      <c r="A17" s="1" t="s">
        <v>51</v>
      </c>
      <c r="B17" s="3" t="s">
        <v>22</v>
      </c>
      <c r="C17" s="2">
        <f>1500*4</f>
        <v>6000</v>
      </c>
      <c r="D17" s="2">
        <f>1500*4</f>
        <v>6000</v>
      </c>
      <c r="E17" s="2">
        <f>1500*4</f>
        <v>6000</v>
      </c>
      <c r="F17" s="4">
        <f t="shared" ref="F17:F33" si="1">SUM(C17:E17)</f>
        <v>18000</v>
      </c>
      <c r="G17" s="3" t="s">
        <v>53</v>
      </c>
    </row>
    <row r="18" spans="1:7" ht="48" x14ac:dyDescent="0.2">
      <c r="A18" s="1" t="s">
        <v>17</v>
      </c>
      <c r="B18" s="3" t="s">
        <v>22</v>
      </c>
      <c r="C18" s="2">
        <v>6000</v>
      </c>
      <c r="D18" s="2">
        <v>6000</v>
      </c>
      <c r="E18" s="2">
        <v>6000</v>
      </c>
      <c r="F18" s="4">
        <f t="shared" si="1"/>
        <v>18000</v>
      </c>
      <c r="G18" s="3" t="s">
        <v>36</v>
      </c>
    </row>
    <row r="19" spans="1:7" ht="96" x14ac:dyDescent="0.2">
      <c r="A19" s="1" t="s">
        <v>19</v>
      </c>
      <c r="B19" s="3" t="s">
        <v>22</v>
      </c>
      <c r="C19" s="2">
        <v>15000</v>
      </c>
      <c r="D19" s="2">
        <v>15000</v>
      </c>
      <c r="E19" s="2">
        <v>15000</v>
      </c>
      <c r="F19" s="4">
        <f t="shared" si="1"/>
        <v>45000</v>
      </c>
      <c r="G19" s="3" t="s">
        <v>55</v>
      </c>
    </row>
    <row r="20" spans="1:7" ht="48" x14ac:dyDescent="0.2">
      <c r="A20" s="1" t="s">
        <v>2</v>
      </c>
      <c r="B20" s="3" t="s">
        <v>23</v>
      </c>
      <c r="C20" s="2">
        <v>1000</v>
      </c>
      <c r="D20" s="2"/>
      <c r="E20" s="2"/>
      <c r="F20" s="4">
        <f t="shared" si="1"/>
        <v>1000</v>
      </c>
      <c r="G20" s="3" t="s">
        <v>28</v>
      </c>
    </row>
    <row r="21" spans="1:7" ht="80" x14ac:dyDescent="0.2">
      <c r="A21" s="1" t="s">
        <v>41</v>
      </c>
      <c r="B21" s="3" t="s">
        <v>23</v>
      </c>
      <c r="C21" s="2">
        <f>3*4000</f>
        <v>12000</v>
      </c>
      <c r="D21" s="2">
        <f>3*4000</f>
        <v>12000</v>
      </c>
      <c r="E21" s="2">
        <f>3*4000</f>
        <v>12000</v>
      </c>
      <c r="F21" s="4">
        <f t="shared" si="1"/>
        <v>36000</v>
      </c>
      <c r="G21" s="3" t="s">
        <v>56</v>
      </c>
    </row>
    <row r="22" spans="1:7" ht="80" x14ac:dyDescent="0.2">
      <c r="A22" s="1" t="s">
        <v>5</v>
      </c>
      <c r="B22" s="3" t="s">
        <v>23</v>
      </c>
      <c r="C22" s="2">
        <v>3600</v>
      </c>
      <c r="D22" s="2">
        <v>3600</v>
      </c>
      <c r="E22" s="2">
        <v>3600</v>
      </c>
      <c r="F22" s="4">
        <f t="shared" si="1"/>
        <v>10800</v>
      </c>
      <c r="G22" s="3" t="s">
        <v>30</v>
      </c>
    </row>
    <row r="23" spans="1:7" ht="96" x14ac:dyDescent="0.2">
      <c r="A23" s="1" t="s">
        <v>44</v>
      </c>
      <c r="B23" s="3" t="s">
        <v>23</v>
      </c>
      <c r="C23" s="2">
        <f t="shared" ref="C23:E24" si="2">5*120*36</f>
        <v>21600</v>
      </c>
      <c r="D23" s="2">
        <f t="shared" si="2"/>
        <v>21600</v>
      </c>
      <c r="E23" s="2">
        <f t="shared" si="2"/>
        <v>21600</v>
      </c>
      <c r="F23" s="4">
        <f t="shared" si="1"/>
        <v>64800</v>
      </c>
      <c r="G23" s="3" t="s">
        <v>45</v>
      </c>
    </row>
    <row r="24" spans="1:7" ht="96" x14ac:dyDescent="0.2">
      <c r="A24" s="1" t="s">
        <v>47</v>
      </c>
      <c r="B24" s="3" t="s">
        <v>23</v>
      </c>
      <c r="C24" s="2">
        <f t="shared" si="2"/>
        <v>21600</v>
      </c>
      <c r="D24" s="2">
        <f t="shared" si="2"/>
        <v>21600</v>
      </c>
      <c r="E24" s="2">
        <f t="shared" si="2"/>
        <v>21600</v>
      </c>
      <c r="F24" s="4">
        <f t="shared" si="1"/>
        <v>64800</v>
      </c>
      <c r="G24" s="3" t="s">
        <v>45</v>
      </c>
    </row>
    <row r="25" spans="1:7" ht="160" x14ac:dyDescent="0.2">
      <c r="A25" s="1" t="s">
        <v>8</v>
      </c>
      <c r="B25" s="3" t="s">
        <v>23</v>
      </c>
      <c r="C25" s="2">
        <f>(6*5*6*5)+(10*6*5)</f>
        <v>1200</v>
      </c>
      <c r="D25" s="2">
        <f>(6*5*6*5)+(10*6*5)</f>
        <v>1200</v>
      </c>
      <c r="E25" s="2">
        <f>(6*5*6*5)+(10*6*5)</f>
        <v>1200</v>
      </c>
      <c r="F25" s="4">
        <f t="shared" si="1"/>
        <v>3600</v>
      </c>
      <c r="G25" s="3" t="s">
        <v>46</v>
      </c>
    </row>
    <row r="26" spans="1:7" ht="80" x14ac:dyDescent="0.2">
      <c r="A26" s="1" t="s">
        <v>9</v>
      </c>
      <c r="B26" s="3" t="s">
        <v>23</v>
      </c>
      <c r="C26" s="2">
        <f>50*36*2</f>
        <v>3600</v>
      </c>
      <c r="D26" s="2">
        <f>50*36*2</f>
        <v>3600</v>
      </c>
      <c r="E26" s="2">
        <f>50*36*2</f>
        <v>3600</v>
      </c>
      <c r="F26" s="4">
        <f t="shared" si="1"/>
        <v>10800</v>
      </c>
      <c r="G26" s="3" t="s">
        <v>49</v>
      </c>
    </row>
    <row r="27" spans="1:7" ht="80" x14ac:dyDescent="0.2">
      <c r="A27" s="1" t="s">
        <v>16</v>
      </c>
      <c r="B27" s="3" t="s">
        <v>23</v>
      </c>
      <c r="C27" s="2">
        <f>250*12</f>
        <v>3000</v>
      </c>
      <c r="D27" s="2">
        <f>250*12</f>
        <v>3000</v>
      </c>
      <c r="E27" s="2">
        <f>250*12</f>
        <v>3000</v>
      </c>
      <c r="F27" s="4">
        <f t="shared" si="1"/>
        <v>9000</v>
      </c>
      <c r="G27" s="3" t="s">
        <v>52</v>
      </c>
    </row>
    <row r="28" spans="1:7" ht="48" x14ac:dyDescent="0.2">
      <c r="A28" s="1" t="s">
        <v>18</v>
      </c>
      <c r="B28" s="3" t="s">
        <v>23</v>
      </c>
      <c r="C28" s="2">
        <f>500*12</f>
        <v>6000</v>
      </c>
      <c r="D28" s="2">
        <f>500*12</f>
        <v>6000</v>
      </c>
      <c r="E28" s="2">
        <f>500*12</f>
        <v>6000</v>
      </c>
      <c r="F28" s="4">
        <f t="shared" si="1"/>
        <v>18000</v>
      </c>
      <c r="G28" s="3" t="s">
        <v>36</v>
      </c>
    </row>
    <row r="29" spans="1:7" ht="64" x14ac:dyDescent="0.2">
      <c r="A29" s="1" t="s">
        <v>20</v>
      </c>
      <c r="B29" s="3" t="s">
        <v>23</v>
      </c>
      <c r="C29" s="2">
        <v>6000</v>
      </c>
      <c r="D29" s="2">
        <v>6000</v>
      </c>
      <c r="E29" s="2">
        <v>6000</v>
      </c>
      <c r="F29" s="4">
        <f t="shared" si="1"/>
        <v>18000</v>
      </c>
      <c r="G29" s="3" t="s">
        <v>37</v>
      </c>
    </row>
    <row r="30" spans="1:7" ht="160" x14ac:dyDescent="0.2">
      <c r="A30" s="1" t="s">
        <v>48</v>
      </c>
      <c r="B30" s="3" t="s">
        <v>23</v>
      </c>
      <c r="C30" s="2">
        <f>(10*12*10)</f>
        <v>1200</v>
      </c>
      <c r="D30" s="2">
        <f>(10*12*10)</f>
        <v>1200</v>
      </c>
      <c r="E30" s="2">
        <f>(10*12*10)</f>
        <v>1200</v>
      </c>
      <c r="F30" s="4">
        <f t="shared" si="1"/>
        <v>3600</v>
      </c>
      <c r="G30" s="3" t="s">
        <v>64</v>
      </c>
    </row>
    <row r="31" spans="1:7" ht="80" x14ac:dyDescent="0.2">
      <c r="A31" s="1" t="s">
        <v>60</v>
      </c>
      <c r="B31" s="3" t="s">
        <v>23</v>
      </c>
      <c r="C31" s="2">
        <f>100*36</f>
        <v>3600</v>
      </c>
      <c r="D31" s="2">
        <f>100*36</f>
        <v>3600</v>
      </c>
      <c r="E31" s="2">
        <f>100*36</f>
        <v>3600</v>
      </c>
      <c r="F31" s="4">
        <f t="shared" si="1"/>
        <v>10800</v>
      </c>
      <c r="G31" s="3" t="s">
        <v>59</v>
      </c>
    </row>
    <row r="32" spans="1:7" ht="96" x14ac:dyDescent="0.2">
      <c r="A32" s="1" t="s">
        <v>43</v>
      </c>
      <c r="B32" s="3" t="s">
        <v>23</v>
      </c>
      <c r="C32" s="2">
        <f>2*(10*6*3)</f>
        <v>360</v>
      </c>
      <c r="D32" s="2">
        <f>2*(10*6*3)</f>
        <v>360</v>
      </c>
      <c r="E32" s="2">
        <f>2*(10*6*3)</f>
        <v>360</v>
      </c>
      <c r="F32" s="4">
        <f t="shared" si="1"/>
        <v>1080</v>
      </c>
      <c r="G32" s="3" t="s">
        <v>50</v>
      </c>
    </row>
    <row r="33" spans="1:7" ht="144" x14ac:dyDescent="0.2">
      <c r="A33" s="1" t="s">
        <v>12</v>
      </c>
      <c r="B33" s="3" t="s">
        <v>23</v>
      </c>
      <c r="C33" s="2">
        <f>5*2*10*6</f>
        <v>600</v>
      </c>
      <c r="D33" s="2">
        <f>5*2*10*6</f>
        <v>600</v>
      </c>
      <c r="E33" s="2">
        <f>5*2*10*6</f>
        <v>600</v>
      </c>
      <c r="F33" s="4">
        <f t="shared" si="1"/>
        <v>1800</v>
      </c>
      <c r="G33" s="3" t="s">
        <v>62</v>
      </c>
    </row>
    <row r="34" spans="1:7" ht="45" customHeight="1" x14ac:dyDescent="0.2">
      <c r="A34" s="5" t="s">
        <v>67</v>
      </c>
      <c r="B34" s="5"/>
      <c r="C34" s="6">
        <f>SUM(C2:C33)</f>
        <v>220460</v>
      </c>
      <c r="D34" s="6">
        <f>SUM(D2:D33)</f>
        <v>199960</v>
      </c>
      <c r="E34" s="6">
        <f>SUM(E2:E33)</f>
        <v>186960</v>
      </c>
      <c r="F34" s="6">
        <f>SUM(F2:F33)</f>
        <v>612380</v>
      </c>
      <c r="G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Cathryn MacCallum</dc:creator>
  <cp:lastModifiedBy>Microsoft Office User</cp:lastModifiedBy>
  <dcterms:created xsi:type="dcterms:W3CDTF">2016-12-22T19:27:12Z</dcterms:created>
  <dcterms:modified xsi:type="dcterms:W3CDTF">2018-03-01T17:59:30Z</dcterms:modified>
</cp:coreProperties>
</file>