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905"/>
  </bookViews>
  <sheets>
    <sheet name="GBV Project Budget" sheetId="3" r:id="rId1"/>
  </sheets>
  <definedNames>
    <definedName name="_xlnm.Print_Area" localSheetId="0">'GBV Project Budget'!$A$1:$J$81</definedName>
  </definedNames>
  <calcPr calcId="152511"/>
</workbook>
</file>

<file path=xl/calcChain.xml><?xml version="1.0" encoding="utf-8"?>
<calcChain xmlns="http://schemas.openxmlformats.org/spreadsheetml/2006/main">
  <c r="I11" i="3" l="1"/>
  <c r="G27" i="3"/>
  <c r="G26" i="3"/>
  <c r="I23" i="3"/>
  <c r="I21" i="3"/>
  <c r="I22" i="3"/>
  <c r="I49" i="3" l="1"/>
  <c r="I50" i="3"/>
  <c r="I51" i="3"/>
  <c r="I52" i="3"/>
  <c r="I20" i="3"/>
  <c r="I24" i="3" s="1"/>
  <c r="I35" i="3"/>
  <c r="I36" i="3"/>
  <c r="I33" i="3"/>
  <c r="I31" i="3"/>
  <c r="I66" i="3"/>
  <c r="I67" i="3"/>
  <c r="I78" i="3"/>
  <c r="I79" i="3" s="1"/>
  <c r="I16" i="3"/>
  <c r="I17" i="3"/>
  <c r="I14" i="3"/>
  <c r="I32" i="3"/>
  <c r="I15" i="3"/>
  <c r="I12" i="3"/>
  <c r="I13" i="3"/>
  <c r="I70" i="3"/>
  <c r="I71" i="3"/>
  <c r="I69" i="3"/>
  <c r="I75" i="3"/>
  <c r="I74" i="3"/>
  <c r="I60" i="3"/>
  <c r="I61" i="3"/>
  <c r="I62" i="3"/>
  <c r="I63" i="3"/>
  <c r="I55" i="3"/>
  <c r="I56" i="3"/>
  <c r="I57" i="3"/>
  <c r="I30" i="3"/>
  <c r="I34" i="3"/>
  <c r="I38" i="3"/>
  <c r="I39" i="3"/>
  <c r="I40" i="3"/>
  <c r="I43" i="3"/>
  <c r="I44" i="3"/>
  <c r="I45" i="3"/>
  <c r="I46" i="3"/>
  <c r="I47" i="3"/>
  <c r="I42" i="3"/>
  <c r="I54" i="3"/>
  <c r="I59" i="3"/>
  <c r="I48" i="3" l="1"/>
  <c r="I72" i="3"/>
  <c r="I18" i="3"/>
  <c r="I41" i="3"/>
  <c r="I53" i="3"/>
  <c r="I64" i="3"/>
  <c r="I37" i="3"/>
  <c r="I76" i="3"/>
  <c r="I58" i="3"/>
  <c r="I27" i="3"/>
  <c r="I26" i="3"/>
  <c r="I28" i="3" l="1"/>
  <c r="I80" i="3"/>
  <c r="D5" i="3" s="1"/>
  <c r="J67" i="3" l="1"/>
  <c r="J18" i="3"/>
  <c r="J58" i="3"/>
  <c r="J37" i="3"/>
  <c r="J64" i="3"/>
  <c r="J72" i="3"/>
  <c r="J76" i="3"/>
  <c r="J79" i="3"/>
  <c r="J48" i="3"/>
  <c r="J53" i="3"/>
  <c r="J41" i="3"/>
  <c r="J24" i="3"/>
  <c r="J28" i="3"/>
  <c r="J80" i="3" l="1"/>
</calcChain>
</file>

<file path=xl/sharedStrings.xml><?xml version="1.0" encoding="utf-8"?>
<sst xmlns="http://schemas.openxmlformats.org/spreadsheetml/2006/main" count="187" uniqueCount="132">
  <si>
    <t>Project title:</t>
  </si>
  <si>
    <t>please fill in all blank white areas only</t>
  </si>
  <si>
    <t>Budget line code</t>
  </si>
  <si>
    <t>unit</t>
  </si>
  <si>
    <t>currency:</t>
  </si>
  <si>
    <t xml:space="preserve">Year: </t>
  </si>
  <si>
    <t>Quantity or # of units</t>
  </si>
  <si>
    <t>Unit Cost</t>
  </si>
  <si>
    <t>Sub total</t>
  </si>
  <si>
    <t>Grand total budget :</t>
  </si>
  <si>
    <t>Proposal Budget template</t>
  </si>
  <si>
    <t>Total Amount  Needed</t>
  </si>
  <si>
    <t>Grant Code</t>
  </si>
  <si>
    <t>SECTION 5</t>
  </si>
  <si>
    <t>SECTION 4</t>
  </si>
  <si>
    <t>SECTION 3</t>
  </si>
  <si>
    <t>Travels and Transportation</t>
  </si>
  <si>
    <t>SECTION 2</t>
  </si>
  <si>
    <t>SECTION 1</t>
  </si>
  <si>
    <t>Personnel</t>
  </si>
  <si>
    <t>Complete the below including all associate costs based on market value</t>
  </si>
  <si>
    <t>Item  Description</t>
  </si>
  <si>
    <t xml:space="preserve">GRAND TOTAL </t>
  </si>
  <si>
    <t xml:space="preserve">verify all subtotal in lines and columns before submitting </t>
  </si>
  <si>
    <t>Office Supply / Administrative Equipment</t>
  </si>
  <si>
    <t>Community Contribution</t>
  </si>
  <si>
    <t>Level of Effort (%)</t>
  </si>
  <si>
    <t>Time frame</t>
  </si>
  <si>
    <t>Frindge Benefits</t>
  </si>
  <si>
    <t>SECTION 7</t>
  </si>
  <si>
    <t>Project Activities</t>
  </si>
  <si>
    <t>Specify the currency calculation either in SSP or USD</t>
  </si>
  <si>
    <t>Refreshments (Soda, Water and Snacks)</t>
  </si>
  <si>
    <t>Venue Hire</t>
  </si>
  <si>
    <t>Sound System Hire</t>
  </si>
  <si>
    <t>Days</t>
  </si>
  <si>
    <t>Lumpsum</t>
  </si>
  <si>
    <t>SubTOTAL Activity 1.1</t>
  </si>
  <si>
    <t>SubTOTAL Activity 1.2</t>
  </si>
  <si>
    <t>SubTOTAL for Activity 1.3</t>
  </si>
  <si>
    <t>Subtotal for Activity 1.5</t>
  </si>
  <si>
    <t>Months</t>
  </si>
  <si>
    <t>Stationeries (Reams of papers, Cartridges, Files)</t>
  </si>
  <si>
    <t>Utilities (Cleaning Materials, Detergents, e.t.c)</t>
  </si>
  <si>
    <t>Month</t>
  </si>
  <si>
    <t>Human Resource</t>
  </si>
  <si>
    <t>USD</t>
  </si>
  <si>
    <t>Internet service (15.5% Contribution)</t>
  </si>
  <si>
    <t>3.1.1</t>
  </si>
  <si>
    <t>3.1.2</t>
  </si>
  <si>
    <t>3.1.3</t>
  </si>
  <si>
    <t>3.1.4</t>
  </si>
  <si>
    <t>3.1.5</t>
  </si>
  <si>
    <t>3.1.6</t>
  </si>
  <si>
    <t>3.1.7</t>
  </si>
  <si>
    <t>3.2.1</t>
  </si>
  <si>
    <t>3.2.3</t>
  </si>
  <si>
    <t>3.2.4</t>
  </si>
  <si>
    <t>3.2.5</t>
  </si>
  <si>
    <t>3.2.6</t>
  </si>
  <si>
    <t>3.2.7</t>
  </si>
  <si>
    <t>3.3.1</t>
  </si>
  <si>
    <t>3.3.4</t>
  </si>
  <si>
    <t>3.3.5</t>
  </si>
  <si>
    <t>3.3.6</t>
  </si>
  <si>
    <t>3.4.1</t>
  </si>
  <si>
    <t>3.5.1</t>
  </si>
  <si>
    <t>3.5.3</t>
  </si>
  <si>
    <t>3.5.4</t>
  </si>
  <si>
    <t xml:space="preserve">Medical Allowance </t>
  </si>
  <si>
    <t xml:space="preserve">Food &amp; beverage allowance </t>
  </si>
  <si>
    <t>% allocation</t>
  </si>
  <si>
    <t>SubTotal Human Resource</t>
  </si>
  <si>
    <t>Short Term Consultancy</t>
  </si>
  <si>
    <t>Consultancy</t>
  </si>
  <si>
    <t xml:space="preserve">Activity 1.2 Train and Mentor Frontline Service providers 
</t>
  </si>
  <si>
    <t xml:space="preserve">Activity 1.4 Local community Capacity Building training 
</t>
  </si>
  <si>
    <t xml:space="preserve">Activity 1.5 Protection Assessments and Monitoring </t>
  </si>
  <si>
    <t xml:space="preserve">Chief Executive Officer (10% LoF) </t>
  </si>
  <si>
    <t>HR Manager</t>
  </si>
  <si>
    <t>Chief Operations Officer</t>
  </si>
  <si>
    <t>Support Staff (cleaners &amp; Security)</t>
  </si>
  <si>
    <t>Legal Consultant</t>
  </si>
  <si>
    <t>Participants Allowances</t>
  </si>
  <si>
    <t>One on One PSS</t>
  </si>
  <si>
    <t>SECTION 6</t>
  </si>
  <si>
    <t>3.4.2</t>
  </si>
  <si>
    <t>3.4.3</t>
  </si>
  <si>
    <t>3.4.4</t>
  </si>
  <si>
    <t>3.5.5</t>
  </si>
  <si>
    <t>3.5.6</t>
  </si>
  <si>
    <t>Subtotal for Activity 1.4</t>
  </si>
  <si>
    <t>Community engagement activities</t>
  </si>
  <si>
    <t>Pax</t>
  </si>
  <si>
    <t>M &amp; E costs</t>
  </si>
  <si>
    <t xml:space="preserve">M &amp; E </t>
  </si>
  <si>
    <t>Activity 1.2 Case Management including Psychosocial Support and Specialized Services</t>
  </si>
  <si>
    <t xml:space="preserve">Activity 1.1 Case Identification/Assessment
</t>
  </si>
  <si>
    <t>Venue Hire (Conference Hall)</t>
  </si>
  <si>
    <t>N/A</t>
  </si>
  <si>
    <t xml:space="preserve">Establishing referal pathways </t>
  </si>
  <si>
    <t>Building foundation for case management including provision of priority services</t>
  </si>
  <si>
    <t>pax</t>
  </si>
  <si>
    <t>Venue Hire =2*3</t>
  </si>
  <si>
    <t>Two (2) Facilitators fee at $100/day/person = 2*2*3</t>
  </si>
  <si>
    <t>Refreshments (Soda, Water, coffe and Snacks)</t>
  </si>
  <si>
    <t xml:space="preserve">Activity 1.3 Awareness raising, Information Dissemination and Risk Mitigation </t>
  </si>
  <si>
    <t xml:space="preserve">Project officer travel to field office site </t>
  </si>
  <si>
    <t>Transport (Car hire) for the training</t>
  </si>
  <si>
    <t xml:space="preserve">Transport to and fro venue </t>
  </si>
  <si>
    <t>Psychosocial Support Consultant</t>
  </si>
  <si>
    <t>Case Management Consultant</t>
  </si>
  <si>
    <t>Community Mobilizers</t>
  </si>
  <si>
    <t>Project Officer (100%LoF)</t>
  </si>
  <si>
    <t>Fuel for Generator (10% Contribution)</t>
  </si>
  <si>
    <t>Programmes Manager (10%LoF)</t>
  </si>
  <si>
    <t xml:space="preserve">Admin &amp; Finance Manager (10%LoF) </t>
  </si>
  <si>
    <t>Addressing the urgent protection needs of the most vulnerable (including women, children, elderly, disabled and survivors of sexual violence) in  Rumbek.</t>
  </si>
  <si>
    <t>Lunch for 50 Pax during the training, (One time training)</t>
  </si>
  <si>
    <t>Refreshments (Soda, Water and Snacks) for 50 participatns</t>
  </si>
  <si>
    <t xml:space="preserve">Assessment Participants fee (Motivation Allowance) </t>
  </si>
  <si>
    <t>Transport for Assessment team (Car Rent for 6 days)</t>
  </si>
  <si>
    <t xml:space="preserve">Lunch for 20 Pax during Focus group discussion </t>
  </si>
  <si>
    <t>Four (4) Facilitators fee for 4 days at $100/day/person Awareness &amp; senitization</t>
  </si>
  <si>
    <t>Refreshments (Soda, Water, tea break and Snacks) for 20 participants, 3 times =20*3*2=120</t>
  </si>
  <si>
    <t>Transport to and fro ( vehicle hiring for 2 full days) for transportation of participants</t>
  </si>
  <si>
    <t>Assessment team Capacity Building Workshops in  (3 days for 6 months)</t>
  </si>
  <si>
    <t xml:space="preserve"> Refreshments (Soda, Water and Snacks) = 15participants*2times+2*2 facilitators =34pax*3days=204</t>
  </si>
  <si>
    <t xml:space="preserve">Participants Allowances </t>
  </si>
  <si>
    <t>Transport to and fro ( vehicle hiring for 3 full days) for transportation of participants)</t>
  </si>
  <si>
    <t xml:space="preserve">Case Identifiction Assessment (Conducted in hot spots, 2 times in each month in Rumbek </t>
  </si>
  <si>
    <t>Transport to and fro (Vehicle hire for2 full day) for transportation of assessment team to the hot spots =2*2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</si>
</sst>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[$$-409]* #,##0.00_ ;_-[$$-409]* \-#,##0.00\ ;_-[$$-409]* &quot;-&quot;??_ ;_-@_ "/>
    <numFmt numFmtId="165" formatCode="0.0%"/>
    <numFmt numFmtId="166" formatCode="0.0"/>
  </numFmts>
  <fonts count="8" x14ac:knownFonts="1">
    <font>
      <sz val="10"/>
      <name val="Arial"/>
    </font>
    <font>
      <sz val="10"/>
      <name val="Arial"/>
      <family val="2"/>
    </font>
    <font>
      <sz val="12"/>
      <color theme="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gray0625">
        <bgColor theme="0" tint="-0.249977111117893"/>
      </patternFill>
    </fill>
    <fill>
      <patternFill patternType="gray0625">
        <fgColor indexed="47"/>
        <bgColor indexed="47"/>
      </patternFill>
    </fill>
    <fill>
      <patternFill patternType="solid">
        <fgColor theme="9" tint="0.59999389629810485"/>
        <bgColor indexed="64"/>
      </patternFill>
    </fill>
    <fill>
      <patternFill patternType="gray0625">
        <fgColor indexed="47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0625">
        <bgColor theme="0" tint="-0.34998626667073579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4" fillId="8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/>
    <xf numFmtId="0" fontId="3" fillId="8" borderId="0" xfId="0" applyFont="1" applyFill="1" applyBorder="1" applyAlignment="1">
      <alignment horizontal="left" wrapText="1"/>
    </xf>
    <xf numFmtId="9" fontId="2" fillId="0" borderId="0" xfId="2" applyFont="1" applyBorder="1" applyAlignment="1">
      <alignment horizontal="left" vertical="center"/>
    </xf>
    <xf numFmtId="43" fontId="4" fillId="0" borderId="5" xfId="1" applyFont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4" fillId="0" borderId="6" xfId="0" applyNumberFormat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wrapText="1"/>
    </xf>
    <xf numFmtId="0" fontId="3" fillId="8" borderId="4" xfId="0" applyFont="1" applyFill="1" applyBorder="1" applyAlignment="1"/>
    <xf numFmtId="0" fontId="3" fillId="0" borderId="4" xfId="0" applyFont="1" applyBorder="1" applyAlignment="1"/>
    <xf numFmtId="0" fontId="4" fillId="0" borderId="0" xfId="0" applyFont="1" applyBorder="1"/>
    <xf numFmtId="0" fontId="3" fillId="5" borderId="8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right" wrapText="1"/>
    </xf>
    <xf numFmtId="49" fontId="3" fillId="5" borderId="2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Continuous"/>
    </xf>
    <xf numFmtId="0" fontId="3" fillId="6" borderId="1" xfId="0" applyFont="1" applyFill="1" applyBorder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0" fontId="3" fillId="4" borderId="17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7" borderId="20" xfId="0" applyFont="1" applyFill="1" applyBorder="1" applyAlignment="1">
      <alignment horizontal="right" wrapText="1"/>
    </xf>
    <xf numFmtId="0" fontId="3" fillId="7" borderId="21" xfId="0" applyFont="1" applyFill="1" applyBorder="1" applyAlignment="1">
      <alignment horizontal="right" wrapText="1"/>
    </xf>
    <xf numFmtId="49" fontId="3" fillId="7" borderId="21" xfId="0" applyNumberFormat="1" applyFont="1" applyFill="1" applyBorder="1" applyAlignment="1">
      <alignment wrapText="1"/>
    </xf>
    <xf numFmtId="0" fontId="3" fillId="7" borderId="9" xfId="0" applyFont="1" applyFill="1" applyBorder="1"/>
    <xf numFmtId="0" fontId="3" fillId="7" borderId="31" xfId="0" applyFont="1" applyFill="1" applyBorder="1"/>
    <xf numFmtId="4" fontId="3" fillId="1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6" fontId="4" fillId="0" borderId="4" xfId="0" applyNumberFormat="1" applyFont="1" applyBorder="1" applyAlignment="1">
      <alignment horizontal="right" vertical="center" wrapText="1"/>
    </xf>
    <xf numFmtId="0" fontId="6" fillId="0" borderId="6" xfId="0" applyFont="1" applyBorder="1"/>
    <xf numFmtId="0" fontId="4" fillId="0" borderId="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43" fontId="4" fillId="0" borderId="4" xfId="1" applyFont="1" applyBorder="1" applyAlignment="1">
      <alignment horizontal="right" vertical="center"/>
    </xf>
    <xf numFmtId="4" fontId="3" fillId="9" borderId="0" xfId="0" applyNumberFormat="1" applyFont="1" applyFill="1" applyBorder="1" applyAlignment="1">
      <alignment horizontal="right" vertical="center"/>
    </xf>
    <xf numFmtId="9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wrapText="1"/>
    </xf>
    <xf numFmtId="0" fontId="4" fillId="12" borderId="4" xfId="0" applyFont="1" applyFill="1" applyBorder="1" applyAlignment="1">
      <alignment horizontal="right" wrapText="1"/>
    </xf>
    <xf numFmtId="49" fontId="3" fillId="12" borderId="15" xfId="0" applyNumberFormat="1" applyFont="1" applyFill="1" applyBorder="1" applyAlignment="1">
      <alignment horizontal="left" wrapText="1"/>
    </xf>
    <xf numFmtId="0" fontId="3" fillId="12" borderId="11" xfId="0" applyFont="1" applyFill="1" applyBorder="1" applyAlignment="1">
      <alignment horizontal="right"/>
    </xf>
    <xf numFmtId="1" fontId="3" fillId="12" borderId="11" xfId="0" applyNumberFormat="1" applyFont="1" applyFill="1" applyBorder="1" applyAlignment="1">
      <alignment horizontal="right"/>
    </xf>
    <xf numFmtId="4" fontId="3" fillId="12" borderId="11" xfId="0" applyNumberFormat="1" applyFont="1" applyFill="1" applyBorder="1" applyAlignment="1">
      <alignment horizontal="right"/>
    </xf>
    <xf numFmtId="4" fontId="3" fillId="13" borderId="25" xfId="1" applyNumberFormat="1" applyFont="1" applyFill="1" applyBorder="1" applyAlignment="1">
      <alignment horizontal="right"/>
    </xf>
    <xf numFmtId="4" fontId="3" fillId="9" borderId="0" xfId="0" applyNumberFormat="1" applyFont="1" applyFill="1" applyBorder="1" applyAlignment="1">
      <alignment horizontal="right"/>
    </xf>
    <xf numFmtId="0" fontId="4" fillId="7" borderId="4" xfId="0" applyFont="1" applyFill="1" applyBorder="1" applyAlignment="1">
      <alignment horizontal="right" wrapText="1"/>
    </xf>
    <xf numFmtId="0" fontId="4" fillId="0" borderId="22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right"/>
    </xf>
    <xf numFmtId="0" fontId="3" fillId="2" borderId="2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49" fontId="3" fillId="2" borderId="15" xfId="0" applyNumberFormat="1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right"/>
    </xf>
    <xf numFmtId="1" fontId="3" fillId="2" borderId="11" xfId="0" applyNumberFormat="1" applyFont="1" applyFill="1" applyBorder="1" applyAlignment="1">
      <alignment horizontal="right"/>
    </xf>
    <xf numFmtId="4" fontId="3" fillId="2" borderId="11" xfId="0" applyNumberFormat="1" applyFont="1" applyFill="1" applyBorder="1" applyAlignment="1">
      <alignment horizontal="right"/>
    </xf>
    <xf numFmtId="4" fontId="3" fillId="11" borderId="25" xfId="1" applyNumberFormat="1" applyFont="1" applyFill="1" applyBorder="1" applyAlignment="1">
      <alignment horizontal="right"/>
    </xf>
    <xf numFmtId="4" fontId="3" fillId="11" borderId="0" xfId="1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3" borderId="0" xfId="0" applyFont="1" applyFill="1"/>
    <xf numFmtId="0" fontId="3" fillId="7" borderId="16" xfId="0" applyFont="1" applyFill="1" applyBorder="1" applyAlignment="1">
      <alignment horizontal="right" wrapText="1"/>
    </xf>
    <xf numFmtId="49" fontId="3" fillId="7" borderId="13" xfId="0" applyNumberFormat="1" applyFont="1" applyFill="1" applyBorder="1" applyAlignment="1">
      <alignment wrapText="1"/>
    </xf>
    <xf numFmtId="0" fontId="3" fillId="7" borderId="35" xfId="0" applyFont="1" applyFill="1" applyBorder="1"/>
    <xf numFmtId="1" fontId="3" fillId="7" borderId="35" xfId="0" applyNumberFormat="1" applyFont="1" applyFill="1" applyBorder="1"/>
    <xf numFmtId="4" fontId="3" fillId="7" borderId="35" xfId="0" applyNumberFormat="1" applyFont="1" applyFill="1" applyBorder="1"/>
    <xf numFmtId="1" fontId="3" fillId="7" borderId="36" xfId="0" applyNumberFormat="1" applyFont="1" applyFill="1" applyBorder="1"/>
    <xf numFmtId="4" fontId="3" fillId="10" borderId="0" xfId="0" applyNumberFormat="1" applyFont="1" applyFill="1" applyBorder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right" vertical="center" wrapText="1"/>
    </xf>
    <xf numFmtId="9" fontId="4" fillId="0" borderId="4" xfId="0" applyNumberFormat="1" applyFont="1" applyBorder="1" applyAlignment="1">
      <alignment horizontal="center" vertical="center"/>
    </xf>
    <xf numFmtId="0" fontId="4" fillId="12" borderId="4" xfId="0" applyFont="1" applyFill="1" applyBorder="1" applyAlignment="1">
      <alignment horizontal="right" vertical="center" wrapText="1"/>
    </xf>
    <xf numFmtId="49" fontId="4" fillId="12" borderId="38" xfId="0" applyNumberFormat="1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center" vertical="center"/>
    </xf>
    <xf numFmtId="1" fontId="4" fillId="12" borderId="3" xfId="0" applyNumberFormat="1" applyFont="1" applyFill="1" applyBorder="1" applyAlignment="1">
      <alignment horizontal="center" vertical="center"/>
    </xf>
    <xf numFmtId="9" fontId="4" fillId="12" borderId="3" xfId="0" applyNumberFormat="1" applyFont="1" applyFill="1" applyBorder="1" applyAlignment="1">
      <alignment horizontal="center" vertical="center"/>
    </xf>
    <xf numFmtId="4" fontId="4" fillId="12" borderId="3" xfId="0" applyNumberFormat="1" applyFont="1" applyFill="1" applyBorder="1" applyAlignment="1">
      <alignment horizontal="right" vertical="center"/>
    </xf>
    <xf numFmtId="43" fontId="7" fillId="12" borderId="32" xfId="1" applyFont="1" applyFill="1" applyBorder="1" applyAlignment="1">
      <alignment horizontal="right" vertical="center"/>
    </xf>
    <xf numFmtId="43" fontId="4" fillId="0" borderId="14" xfId="1" applyFont="1" applyBorder="1" applyAlignment="1">
      <alignment horizontal="right" vertical="center"/>
    </xf>
    <xf numFmtId="0" fontId="4" fillId="12" borderId="4" xfId="0" applyFont="1" applyFill="1" applyBorder="1" applyAlignment="1">
      <alignment horizontal="right" vertical="top" wrapText="1"/>
    </xf>
    <xf numFmtId="49" fontId="4" fillId="12" borderId="6" xfId="0" applyNumberFormat="1" applyFont="1" applyFill="1" applyBorder="1" applyAlignment="1">
      <alignment horizontal="left" vertical="center" wrapText="1"/>
    </xf>
    <xf numFmtId="0" fontId="4" fillId="12" borderId="4" xfId="0" applyFont="1" applyFill="1" applyBorder="1" applyAlignment="1">
      <alignment horizontal="center" vertical="center"/>
    </xf>
    <xf numFmtId="1" fontId="4" fillId="12" borderId="4" xfId="0" applyNumberFormat="1" applyFont="1" applyFill="1" applyBorder="1" applyAlignment="1">
      <alignment horizontal="center" vertical="center"/>
    </xf>
    <xf numFmtId="4" fontId="4" fillId="12" borderId="4" xfId="0" applyNumberFormat="1" applyFont="1" applyFill="1" applyBorder="1" applyAlignment="1">
      <alignment horizontal="right"/>
    </xf>
    <xf numFmtId="43" fontId="7" fillId="12" borderId="14" xfId="1" applyFont="1" applyFill="1" applyBorder="1" applyAlignment="1">
      <alignment horizontal="right" vertical="center"/>
    </xf>
    <xf numFmtId="49" fontId="7" fillId="12" borderId="6" xfId="0" applyNumberFormat="1" applyFont="1" applyFill="1" applyBorder="1" applyAlignment="1">
      <alignment horizontal="left" wrapText="1"/>
    </xf>
    <xf numFmtId="0" fontId="7" fillId="12" borderId="4" xfId="0" applyFont="1" applyFill="1" applyBorder="1" applyAlignment="1">
      <alignment horizontal="center"/>
    </xf>
    <xf numFmtId="1" fontId="7" fillId="12" borderId="4" xfId="0" applyNumberFormat="1" applyFont="1" applyFill="1" applyBorder="1" applyAlignment="1">
      <alignment horizontal="center"/>
    </xf>
    <xf numFmtId="9" fontId="7" fillId="12" borderId="4" xfId="0" applyNumberFormat="1" applyFont="1" applyFill="1" applyBorder="1" applyAlignment="1">
      <alignment horizontal="center"/>
    </xf>
    <xf numFmtId="4" fontId="7" fillId="12" borderId="4" xfId="0" applyNumberFormat="1" applyFont="1" applyFill="1" applyBorder="1" applyAlignment="1">
      <alignment horizontal="right"/>
    </xf>
    <xf numFmtId="49" fontId="3" fillId="12" borderId="6" xfId="0" applyNumberFormat="1" applyFont="1" applyFill="1" applyBorder="1" applyAlignment="1">
      <alignment horizontal="left" vertical="top" wrapText="1"/>
    </xf>
    <xf numFmtId="0" fontId="3" fillId="12" borderId="4" xfId="0" applyFont="1" applyFill="1" applyBorder="1" applyAlignment="1">
      <alignment horizontal="center"/>
    </xf>
    <xf numFmtId="1" fontId="3" fillId="12" borderId="4" xfId="0" applyNumberFormat="1" applyFont="1" applyFill="1" applyBorder="1" applyAlignment="1">
      <alignment horizontal="center"/>
    </xf>
    <xf numFmtId="9" fontId="3" fillId="12" borderId="4" xfId="0" applyNumberFormat="1" applyFont="1" applyFill="1" applyBorder="1" applyAlignment="1">
      <alignment horizontal="center"/>
    </xf>
    <xf numFmtId="4" fontId="3" fillId="12" borderId="4" xfId="0" applyNumberFormat="1" applyFont="1" applyFill="1" applyBorder="1" applyAlignment="1">
      <alignment horizontal="right"/>
    </xf>
    <xf numFmtId="43" fontId="3" fillId="12" borderId="14" xfId="1" applyFont="1" applyFill="1" applyBorder="1" applyAlignment="1">
      <alignment horizontal="right" vertical="center"/>
    </xf>
    <xf numFmtId="0" fontId="3" fillId="7" borderId="40" xfId="0" applyFont="1" applyFill="1" applyBorder="1" applyAlignment="1">
      <alignment horizontal="right" wrapText="1"/>
    </xf>
    <xf numFmtId="49" fontId="3" fillId="7" borderId="17" xfId="0" applyNumberFormat="1" applyFont="1" applyFill="1" applyBorder="1" applyAlignment="1">
      <alignment wrapText="1"/>
    </xf>
    <xf numFmtId="0" fontId="3" fillId="7" borderId="18" xfId="0" applyFont="1" applyFill="1" applyBorder="1"/>
    <xf numFmtId="1" fontId="3" fillId="7" borderId="18" xfId="0" applyNumberFormat="1" applyFont="1" applyFill="1" applyBorder="1"/>
    <xf numFmtId="4" fontId="3" fillId="7" borderId="18" xfId="0" applyNumberFormat="1" applyFont="1" applyFill="1" applyBorder="1"/>
    <xf numFmtId="1" fontId="3" fillId="7" borderId="29" xfId="0" applyNumberFormat="1" applyFont="1" applyFill="1" applyBorder="1" applyAlignment="1">
      <alignment horizontal="right"/>
    </xf>
    <xf numFmtId="0" fontId="4" fillId="0" borderId="20" xfId="0" applyFont="1" applyBorder="1" applyAlignment="1">
      <alignment horizontal="right" vertical="center" wrapText="1"/>
    </xf>
    <xf numFmtId="0" fontId="4" fillId="0" borderId="38" xfId="0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left" wrapText="1"/>
    </xf>
    <xf numFmtId="0" fontId="4" fillId="0" borderId="27" xfId="0" applyFont="1" applyFill="1" applyBorder="1" applyAlignment="1">
      <alignment horizontal="right" wrapText="1"/>
    </xf>
    <xf numFmtId="165" fontId="4" fillId="0" borderId="4" xfId="0" applyNumberFormat="1" applyFont="1" applyBorder="1" applyAlignment="1">
      <alignment horizontal="center"/>
    </xf>
    <xf numFmtId="0" fontId="3" fillId="2" borderId="2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1" fontId="3" fillId="2" borderId="28" xfId="0" applyNumberFormat="1" applyFont="1" applyFill="1" applyBorder="1" applyAlignment="1">
      <alignment horizontal="right"/>
    </xf>
    <xf numFmtId="43" fontId="3" fillId="2" borderId="15" xfId="1" applyFont="1" applyFill="1" applyBorder="1" applyAlignment="1">
      <alignment horizontal="right"/>
    </xf>
    <xf numFmtId="0" fontId="3" fillId="7" borderId="17" xfId="0" applyFont="1" applyFill="1" applyBorder="1" applyAlignment="1">
      <alignment horizontal="right" wrapText="1"/>
    </xf>
    <xf numFmtId="0" fontId="4" fillId="0" borderId="2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3" fillId="2" borderId="15" xfId="0" applyFont="1" applyFill="1" applyBorder="1" applyAlignment="1">
      <alignment horizontal="right" wrapText="1"/>
    </xf>
    <xf numFmtId="49" fontId="3" fillId="2" borderId="15" xfId="0" applyNumberFormat="1" applyFont="1" applyFill="1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right" wrapText="1"/>
    </xf>
    <xf numFmtId="0" fontId="3" fillId="2" borderId="17" xfId="0" applyFont="1" applyFill="1" applyBorder="1" applyAlignment="1">
      <alignment horizontal="right" wrapText="1"/>
    </xf>
    <xf numFmtId="49" fontId="3" fillId="2" borderId="17" xfId="0" applyNumberFormat="1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right"/>
    </xf>
    <xf numFmtId="1" fontId="3" fillId="2" borderId="18" xfId="0" applyNumberFormat="1" applyFont="1" applyFill="1" applyBorder="1" applyAlignment="1">
      <alignment horizontal="right"/>
    </xf>
    <xf numFmtId="4" fontId="3" fillId="2" borderId="18" xfId="0" applyNumberFormat="1" applyFont="1" applyFill="1" applyBorder="1" applyAlignment="1">
      <alignment horizontal="right"/>
    </xf>
    <xf numFmtId="43" fontId="3" fillId="2" borderId="29" xfId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wrapText="1"/>
    </xf>
    <xf numFmtId="0" fontId="4" fillId="0" borderId="7" xfId="0" applyFont="1" applyBorder="1"/>
    <xf numFmtId="4" fontId="4" fillId="0" borderId="7" xfId="0" applyNumberFormat="1" applyFont="1" applyBorder="1"/>
    <xf numFmtId="1" fontId="4" fillId="0" borderId="7" xfId="0" applyNumberFormat="1" applyFont="1" applyBorder="1"/>
    <xf numFmtId="1" fontId="4" fillId="0" borderId="7" xfId="0" applyNumberFormat="1" applyFont="1" applyBorder="1" applyAlignment="1">
      <alignment horizontal="right"/>
    </xf>
    <xf numFmtId="4" fontId="3" fillId="0" borderId="0" xfId="0" applyNumberFormat="1" applyFont="1" applyBorder="1"/>
    <xf numFmtId="0" fontId="4" fillId="0" borderId="0" xfId="0" applyFont="1" applyAlignment="1">
      <alignment horizontal="right"/>
    </xf>
    <xf numFmtId="9" fontId="3" fillId="2" borderId="29" xfId="2" applyFont="1" applyFill="1" applyBorder="1" applyAlignment="1">
      <alignment horizontal="right"/>
    </xf>
    <xf numFmtId="10" fontId="3" fillId="7" borderId="31" xfId="2" applyNumberFormat="1" applyFont="1" applyFill="1" applyBorder="1"/>
    <xf numFmtId="10" fontId="4" fillId="0" borderId="14" xfId="2" applyNumberFormat="1" applyFont="1" applyBorder="1" applyAlignment="1">
      <alignment horizontal="center" vertical="center"/>
    </xf>
    <xf numFmtId="10" fontId="3" fillId="13" borderId="33" xfId="2" applyNumberFormat="1" applyFont="1" applyFill="1" applyBorder="1" applyAlignment="1">
      <alignment horizontal="right"/>
    </xf>
    <xf numFmtId="10" fontId="3" fillId="11" borderId="33" xfId="2" applyNumberFormat="1" applyFont="1" applyFill="1" applyBorder="1" applyAlignment="1">
      <alignment horizontal="right"/>
    </xf>
    <xf numFmtId="10" fontId="3" fillId="7" borderId="36" xfId="2" applyNumberFormat="1" applyFont="1" applyFill="1" applyBorder="1"/>
    <xf numFmtId="10" fontId="4" fillId="0" borderId="4" xfId="2" applyNumberFormat="1" applyFont="1" applyBorder="1" applyAlignment="1">
      <alignment horizontal="center" vertical="center"/>
    </xf>
    <xf numFmtId="10" fontId="4" fillId="0" borderId="32" xfId="2" applyNumberFormat="1" applyFont="1" applyBorder="1" applyAlignment="1">
      <alignment horizontal="center" vertical="center"/>
    </xf>
    <xf numFmtId="10" fontId="4" fillId="0" borderId="14" xfId="2" applyNumberFormat="1" applyFont="1" applyBorder="1" applyAlignment="1">
      <alignment horizontal="center"/>
    </xf>
    <xf numFmtId="10" fontId="4" fillId="12" borderId="14" xfId="2" applyNumberFormat="1" applyFont="1" applyFill="1" applyBorder="1" applyAlignment="1">
      <alignment horizontal="center"/>
    </xf>
    <xf numFmtId="10" fontId="3" fillId="7" borderId="29" xfId="2" applyNumberFormat="1" applyFont="1" applyFill="1" applyBorder="1"/>
    <xf numFmtId="10" fontId="3" fillId="2" borderId="15" xfId="2" applyNumberFormat="1" applyFont="1" applyFill="1" applyBorder="1" applyAlignment="1">
      <alignment horizontal="right"/>
    </xf>
    <xf numFmtId="10" fontId="3" fillId="2" borderId="33" xfId="2" applyNumberFormat="1" applyFont="1" applyFill="1" applyBorder="1" applyAlignment="1">
      <alignment horizontal="right"/>
    </xf>
    <xf numFmtId="164" fontId="4" fillId="0" borderId="14" xfId="2" applyNumberFormat="1" applyFont="1" applyBorder="1" applyAlignment="1">
      <alignment horizontal="center" vertical="center"/>
    </xf>
    <xf numFmtId="0" fontId="3" fillId="7" borderId="37" xfId="0" applyFont="1" applyFill="1" applyBorder="1" applyAlignment="1">
      <alignment horizontal="right" wrapText="1"/>
    </xf>
    <xf numFmtId="49" fontId="3" fillId="7" borderId="40" xfId="0" applyNumberFormat="1" applyFont="1" applyFill="1" applyBorder="1" applyAlignment="1">
      <alignment wrapText="1"/>
    </xf>
    <xf numFmtId="0" fontId="3" fillId="7" borderId="42" xfId="0" applyFont="1" applyFill="1" applyBorder="1"/>
    <xf numFmtId="1" fontId="3" fillId="7" borderId="42" xfId="0" applyNumberFormat="1" applyFont="1" applyFill="1" applyBorder="1"/>
    <xf numFmtId="4" fontId="3" fillId="7" borderId="42" xfId="0" applyNumberFormat="1" applyFont="1" applyFill="1" applyBorder="1"/>
    <xf numFmtId="1" fontId="3" fillId="7" borderId="43" xfId="0" applyNumberFormat="1" applyFont="1" applyFill="1" applyBorder="1" applyAlignment="1">
      <alignment horizontal="right"/>
    </xf>
    <xf numFmtId="10" fontId="3" fillId="7" borderId="43" xfId="2" applyNumberFormat="1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15" borderId="0" xfId="0" applyFont="1" applyFill="1"/>
    <xf numFmtId="0" fontId="4" fillId="15" borderId="4" xfId="0" applyFont="1" applyFill="1" applyBorder="1" applyAlignment="1">
      <alignment horizontal="center" vertical="center" wrapText="1"/>
    </xf>
    <xf numFmtId="4" fontId="3" fillId="16" borderId="0" xfId="0" applyNumberFormat="1" applyFont="1" applyFill="1" applyBorder="1" applyAlignment="1">
      <alignment horizontal="right"/>
    </xf>
    <xf numFmtId="0" fontId="4" fillId="15" borderId="0" xfId="0" applyFont="1" applyFill="1" applyBorder="1"/>
    <xf numFmtId="9" fontId="4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right" vertical="center" wrapText="1"/>
    </xf>
    <xf numFmtId="49" fontId="4" fillId="4" borderId="6" xfId="0" applyNumberFormat="1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9" fontId="4" fillId="4" borderId="4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right" vertical="center"/>
    </xf>
    <xf numFmtId="43" fontId="4" fillId="4" borderId="4" xfId="1" applyFont="1" applyFill="1" applyBorder="1" applyAlignment="1">
      <alignment horizontal="right" vertical="center"/>
    </xf>
    <xf numFmtId="10" fontId="4" fillId="4" borderId="4" xfId="2" applyNumberFormat="1" applyFont="1" applyFill="1" applyBorder="1" applyAlignment="1">
      <alignment horizontal="center" vertical="center"/>
    </xf>
    <xf numFmtId="49" fontId="4" fillId="0" borderId="44" xfId="0" applyNumberFormat="1" applyFont="1" applyBorder="1" applyAlignment="1">
      <alignment horizontal="left" vertical="center" wrapText="1"/>
    </xf>
    <xf numFmtId="1" fontId="4" fillId="0" borderId="41" xfId="0" applyNumberFormat="1" applyFont="1" applyBorder="1" applyAlignment="1">
      <alignment horizontal="center" vertical="center"/>
    </xf>
    <xf numFmtId="164" fontId="4" fillId="0" borderId="45" xfId="2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top" wrapText="1"/>
    </xf>
    <xf numFmtId="0" fontId="3" fillId="4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49" fontId="3" fillId="4" borderId="17" xfId="0" applyNumberFormat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9" fontId="4" fillId="4" borderId="3" xfId="0" applyNumberFormat="1" applyFont="1" applyFill="1" applyBorder="1" applyAlignment="1">
      <alignment horizontal="center" vertical="center"/>
    </xf>
    <xf numFmtId="10" fontId="4" fillId="4" borderId="14" xfId="2" applyNumberFormat="1" applyFont="1" applyFill="1" applyBorder="1" applyAlignment="1">
      <alignment horizontal="center" vertical="center"/>
    </xf>
    <xf numFmtId="43" fontId="4" fillId="0" borderId="32" xfId="1" applyFont="1" applyBorder="1" applyAlignment="1">
      <alignment horizontal="right" vertical="center"/>
    </xf>
    <xf numFmtId="43" fontId="3" fillId="2" borderId="33" xfId="1" applyFont="1" applyFill="1" applyBorder="1" applyAlignment="1">
      <alignment horizontal="right"/>
    </xf>
    <xf numFmtId="43" fontId="3" fillId="7" borderId="29" xfId="1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43" fontId="4" fillId="0" borderId="4" xfId="1" applyFont="1" applyBorder="1" applyAlignment="1">
      <alignment horizontal="center" vertical="center" wrapText="1"/>
    </xf>
    <xf numFmtId="1" fontId="4" fillId="15" borderId="4" xfId="0" applyNumberFormat="1" applyFont="1" applyFill="1" applyBorder="1" applyAlignment="1">
      <alignment horizontal="center" vertical="center"/>
    </xf>
    <xf numFmtId="9" fontId="4" fillId="15" borderId="3" xfId="0" applyNumberFormat="1" applyFont="1" applyFill="1" applyBorder="1" applyAlignment="1">
      <alignment horizontal="center" vertical="center"/>
    </xf>
    <xf numFmtId="4" fontId="4" fillId="15" borderId="4" xfId="0" applyNumberFormat="1" applyFont="1" applyFill="1" applyBorder="1" applyAlignment="1">
      <alignment horizontal="right" vertical="center"/>
    </xf>
    <xf numFmtId="43" fontId="4" fillId="15" borderId="4" xfId="1" applyFont="1" applyFill="1" applyBorder="1" applyAlignment="1">
      <alignment horizontal="right" vertical="center"/>
    </xf>
    <xf numFmtId="9" fontId="4" fillId="15" borderId="14" xfId="2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left"/>
    </xf>
    <xf numFmtId="0" fontId="4" fillId="8" borderId="5" xfId="0" applyFont="1" applyFill="1" applyBorder="1" applyAlignment="1">
      <alignment horizontal="left"/>
    </xf>
    <xf numFmtId="0" fontId="4" fillId="8" borderId="15" xfId="0" applyFont="1" applyFill="1" applyBorder="1" applyAlignment="1">
      <alignment horizontal="left"/>
    </xf>
    <xf numFmtId="0" fontId="3" fillId="8" borderId="14" xfId="0" applyFont="1" applyFill="1" applyBorder="1" applyAlignment="1">
      <alignment horizontal="right" wrapText="1"/>
    </xf>
    <xf numFmtId="0" fontId="3" fillId="8" borderId="5" xfId="0" applyFont="1" applyFill="1" applyBorder="1" applyAlignment="1">
      <alignment horizontal="right" wrapText="1"/>
    </xf>
    <xf numFmtId="9" fontId="2" fillId="14" borderId="5" xfId="2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top" wrapText="1"/>
    </xf>
    <xf numFmtId="1" fontId="7" fillId="4" borderId="14" xfId="0" applyNumberFormat="1" applyFont="1" applyFill="1" applyBorder="1" applyAlignment="1">
      <alignment horizontal="left" vertical="center" wrapText="1" indent="21"/>
    </xf>
    <xf numFmtId="1" fontId="7" fillId="4" borderId="5" xfId="0" applyNumberFormat="1" applyFont="1" applyFill="1" applyBorder="1" applyAlignment="1">
      <alignment horizontal="left" vertical="center" wrapText="1" indent="21"/>
    </xf>
    <xf numFmtId="1" fontId="7" fillId="4" borderId="6" xfId="0" applyNumberFormat="1" applyFont="1" applyFill="1" applyBorder="1" applyAlignment="1">
      <alignment horizontal="left" vertical="center" wrapText="1" indent="2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49" fontId="3" fillId="7" borderId="29" xfId="0" applyNumberFormat="1" applyFont="1" applyFill="1" applyBorder="1" applyAlignment="1">
      <alignment horizontal="left" wrapText="1"/>
    </xf>
    <xf numFmtId="49" fontId="3" fillId="7" borderId="30" xfId="0" applyNumberFormat="1" applyFont="1" applyFill="1" applyBorder="1" applyAlignment="1">
      <alignment horizontal="left" wrapText="1"/>
    </xf>
    <xf numFmtId="0" fontId="3" fillId="8" borderId="12" xfId="0" applyFont="1" applyFill="1" applyBorder="1" applyAlignment="1">
      <alignment horizontal="left" wrapText="1"/>
    </xf>
    <xf numFmtId="0" fontId="3" fillId="8" borderId="13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6" fontId="4" fillId="15" borderId="14" xfId="0" applyNumberFormat="1" applyFont="1" applyFill="1" applyBorder="1" applyAlignment="1">
      <alignment horizontal="center" vertical="center" wrapText="1"/>
    </xf>
    <xf numFmtId="166" fontId="4" fillId="15" borderId="5" xfId="0" applyNumberFormat="1" applyFont="1" applyFill="1" applyBorder="1" applyAlignment="1">
      <alignment horizontal="center" vertical="center" wrapText="1"/>
    </xf>
    <xf numFmtId="166" fontId="4" fillId="15" borderId="6" xfId="0" applyNumberFormat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8"/>
  <sheetViews>
    <sheetView tabSelected="1" view="pageBreakPreview" zoomScale="70" zoomScaleNormal="100" zoomScaleSheetLayoutView="70" workbookViewId="0">
      <pane xSplit="3" ySplit="9" topLeftCell="D10" activePane="bottomRight" state="frozen"/>
      <selection pane="topRight" activeCell="C1" sqref="C1"/>
      <selection pane="bottomLeft" activeCell="A11" sqref="A11"/>
      <selection pane="bottomRight" activeCell="A11" sqref="A11:A18"/>
    </sheetView>
  </sheetViews>
  <sheetFormatPr defaultRowHeight="15.75" x14ac:dyDescent="0.25"/>
  <cols>
    <col min="1" max="1" width="20.5703125" style="149" customWidth="1"/>
    <col min="2" max="2" width="6.5703125" style="149" customWidth="1"/>
    <col min="3" max="3" width="50" style="143" customWidth="1"/>
    <col min="4" max="4" width="10.85546875" style="3" customWidth="1"/>
    <col min="5" max="5" width="10" style="3" customWidth="1"/>
    <col min="6" max="6" width="9.7109375" style="3" customWidth="1"/>
    <col min="7" max="7" width="11" style="3" customWidth="1"/>
    <col min="8" max="8" width="8.42578125" style="3" customWidth="1"/>
    <col min="9" max="9" width="19.7109375" style="3" bestFit="1" customWidth="1"/>
    <col min="10" max="10" width="12.28515625" style="3" customWidth="1"/>
    <col min="11" max="11" width="16.42578125" style="3" customWidth="1"/>
    <col min="12" max="58" width="9.140625" style="2"/>
    <col min="59" max="16384" width="9.140625" style="3"/>
  </cols>
  <sheetData>
    <row r="1" spans="1:58" x14ac:dyDescent="0.25">
      <c r="A1" s="206" t="s">
        <v>20</v>
      </c>
      <c r="B1" s="207"/>
      <c r="C1" s="207"/>
      <c r="D1" s="207"/>
      <c r="E1" s="207"/>
      <c r="F1" s="207"/>
      <c r="G1" s="207"/>
      <c r="H1" s="207"/>
      <c r="I1" s="207"/>
      <c r="J1" s="207"/>
      <c r="K1" s="1"/>
    </row>
    <row r="2" spans="1:58" ht="16.5" thickBot="1" x14ac:dyDescent="0.3">
      <c r="A2" s="208" t="s">
        <v>31</v>
      </c>
      <c r="B2" s="208"/>
      <c r="C2" s="208"/>
      <c r="D2" s="208"/>
      <c r="E2" s="208"/>
      <c r="F2" s="208"/>
      <c r="G2" s="208"/>
      <c r="H2" s="208"/>
      <c r="I2" s="208"/>
      <c r="J2" s="208"/>
      <c r="K2" s="1"/>
    </row>
    <row r="3" spans="1:58" x14ac:dyDescent="0.25">
      <c r="A3" s="221" t="s">
        <v>10</v>
      </c>
      <c r="B3" s="222"/>
      <c r="C3" s="222"/>
      <c r="D3" s="222"/>
      <c r="E3" s="222"/>
      <c r="F3" s="222"/>
      <c r="G3" s="222"/>
      <c r="H3" s="222"/>
      <c r="I3" s="222"/>
      <c r="J3" s="222"/>
      <c r="K3" s="4"/>
    </row>
    <row r="4" spans="1:58" ht="43.5" customHeight="1" x14ac:dyDescent="0.25">
      <c r="A4" s="209" t="s">
        <v>0</v>
      </c>
      <c r="B4" s="210"/>
      <c r="C4" s="210"/>
      <c r="D4" s="211" t="s">
        <v>117</v>
      </c>
      <c r="E4" s="211"/>
      <c r="F4" s="211"/>
      <c r="G4" s="211"/>
      <c r="H4" s="211"/>
      <c r="I4" s="211"/>
      <c r="J4" s="211"/>
      <c r="K4" s="5"/>
    </row>
    <row r="5" spans="1:58" s="9" customFormat="1" x14ac:dyDescent="0.25">
      <c r="A5" s="209" t="s">
        <v>9</v>
      </c>
      <c r="B5" s="210"/>
      <c r="C5" s="210"/>
      <c r="D5" s="212">
        <f>I80</f>
        <v>87797.8</v>
      </c>
      <c r="E5" s="212"/>
      <c r="F5" s="6"/>
      <c r="G5" s="6"/>
      <c r="H5" s="6"/>
      <c r="I5" s="6"/>
      <c r="J5" s="6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</row>
    <row r="6" spans="1:58" s="9" customFormat="1" x14ac:dyDescent="0.25">
      <c r="A6" s="209" t="s">
        <v>5</v>
      </c>
      <c r="B6" s="210"/>
      <c r="C6" s="210"/>
      <c r="D6" s="223">
        <v>2018</v>
      </c>
      <c r="E6" s="223"/>
      <c r="F6" s="223"/>
      <c r="G6" s="223"/>
      <c r="H6" s="223"/>
      <c r="I6" s="223"/>
      <c r="J6" s="223"/>
      <c r="K6" s="7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</row>
    <row r="7" spans="1:58" ht="16.5" thickBot="1" x14ac:dyDescent="0.3">
      <c r="A7" s="10" t="s">
        <v>1</v>
      </c>
      <c r="B7" s="11"/>
      <c r="C7" s="12"/>
      <c r="D7" s="13" t="s">
        <v>4</v>
      </c>
      <c r="E7" s="14" t="s">
        <v>46</v>
      </c>
      <c r="F7" s="15"/>
      <c r="G7" s="16"/>
      <c r="H7" s="17" t="s">
        <v>12</v>
      </c>
      <c r="I7" s="17"/>
      <c r="J7" s="17"/>
      <c r="K7" s="18"/>
    </row>
    <row r="8" spans="1:58" ht="9" customHeight="1" thickTop="1" thickBot="1" x14ac:dyDescent="0.3">
      <c r="A8" s="19"/>
      <c r="B8" s="20"/>
      <c r="C8" s="21"/>
      <c r="D8" s="22"/>
      <c r="E8" s="22"/>
      <c r="F8" s="22"/>
      <c r="G8" s="22"/>
      <c r="H8" s="22"/>
      <c r="I8" s="23"/>
      <c r="J8" s="22"/>
      <c r="K8" s="24"/>
    </row>
    <row r="9" spans="1:58" s="28" customFormat="1" ht="52.5" customHeight="1" thickBot="1" x14ac:dyDescent="0.3">
      <c r="A9" s="193" t="s">
        <v>2</v>
      </c>
      <c r="B9" s="25"/>
      <c r="C9" s="192" t="s">
        <v>21</v>
      </c>
      <c r="D9" s="189" t="s">
        <v>3</v>
      </c>
      <c r="E9" s="189" t="s">
        <v>6</v>
      </c>
      <c r="F9" s="189" t="s">
        <v>26</v>
      </c>
      <c r="G9" s="189" t="s">
        <v>7</v>
      </c>
      <c r="H9" s="189" t="s">
        <v>27</v>
      </c>
      <c r="I9" s="190" t="s">
        <v>11</v>
      </c>
      <c r="J9" s="191" t="s">
        <v>71</v>
      </c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</row>
    <row r="10" spans="1:58" s="36" customFormat="1" ht="23.1" customHeight="1" thickBot="1" x14ac:dyDescent="0.3">
      <c r="A10" s="29" t="s">
        <v>18</v>
      </c>
      <c r="B10" s="30"/>
      <c r="C10" s="31" t="s">
        <v>19</v>
      </c>
      <c r="D10" s="32"/>
      <c r="E10" s="32"/>
      <c r="F10" s="32"/>
      <c r="G10" s="32"/>
      <c r="H10" s="32"/>
      <c r="I10" s="33"/>
      <c r="J10" s="151"/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</row>
    <row r="11" spans="1:58" x14ac:dyDescent="0.25">
      <c r="A11" s="216" t="s">
        <v>45</v>
      </c>
      <c r="B11" s="37">
        <v>1.1000000000000001</v>
      </c>
      <c r="C11" s="38" t="s">
        <v>113</v>
      </c>
      <c r="D11" s="39" t="s">
        <v>93</v>
      </c>
      <c r="E11" s="40">
        <v>1</v>
      </c>
      <c r="F11" s="41">
        <v>1</v>
      </c>
      <c r="G11" s="42">
        <v>1200</v>
      </c>
      <c r="H11" s="40">
        <v>6</v>
      </c>
      <c r="I11" s="43">
        <f>E11*F11*G11*H11</f>
        <v>7200</v>
      </c>
      <c r="J11" s="163"/>
      <c r="K11" s="44"/>
    </row>
    <row r="12" spans="1:58" x14ac:dyDescent="0.25">
      <c r="A12" s="217"/>
      <c r="B12" s="37">
        <v>1.2</v>
      </c>
      <c r="C12" s="38" t="s">
        <v>115</v>
      </c>
      <c r="D12" s="39" t="s">
        <v>93</v>
      </c>
      <c r="E12" s="40">
        <v>1</v>
      </c>
      <c r="F12" s="45">
        <v>0.1</v>
      </c>
      <c r="G12" s="42">
        <v>2500</v>
      </c>
      <c r="H12" s="40">
        <v>6</v>
      </c>
      <c r="I12" s="43">
        <f t="shared" ref="I12:I23" si="0">E12*F12*G12*H12</f>
        <v>1500</v>
      </c>
      <c r="J12" s="163"/>
      <c r="K12" s="44"/>
    </row>
    <row r="13" spans="1:58" x14ac:dyDescent="0.25">
      <c r="A13" s="217"/>
      <c r="B13" s="37">
        <v>1.3</v>
      </c>
      <c r="C13" s="38" t="s">
        <v>116</v>
      </c>
      <c r="D13" s="39" t="s">
        <v>93</v>
      </c>
      <c r="E13" s="40">
        <v>1</v>
      </c>
      <c r="F13" s="45">
        <v>0.1</v>
      </c>
      <c r="G13" s="42">
        <v>3000</v>
      </c>
      <c r="H13" s="40">
        <v>6</v>
      </c>
      <c r="I13" s="43">
        <f t="shared" si="0"/>
        <v>1800</v>
      </c>
      <c r="J13" s="163"/>
      <c r="K13" s="44"/>
    </row>
    <row r="14" spans="1:58" x14ac:dyDescent="0.25">
      <c r="A14" s="217"/>
      <c r="B14" s="37">
        <v>1.4</v>
      </c>
      <c r="C14" s="38" t="s">
        <v>78</v>
      </c>
      <c r="D14" s="39" t="s">
        <v>93</v>
      </c>
      <c r="E14" s="40">
        <v>1</v>
      </c>
      <c r="F14" s="46">
        <v>7.0000000000000007E-2</v>
      </c>
      <c r="G14" s="42">
        <v>3000</v>
      </c>
      <c r="H14" s="40">
        <v>6</v>
      </c>
      <c r="I14" s="43">
        <f>E14*F14*G14*H14</f>
        <v>1260.0000000000002</v>
      </c>
      <c r="J14" s="163"/>
      <c r="K14" s="44"/>
    </row>
    <row r="15" spans="1:58" x14ac:dyDescent="0.25">
      <c r="A15" s="217"/>
      <c r="B15" s="37">
        <v>1.5</v>
      </c>
      <c r="C15" s="47" t="s">
        <v>79</v>
      </c>
      <c r="D15" s="39" t="s">
        <v>93</v>
      </c>
      <c r="E15" s="40">
        <v>1</v>
      </c>
      <c r="F15" s="45">
        <v>0.1</v>
      </c>
      <c r="G15" s="42">
        <v>2000</v>
      </c>
      <c r="H15" s="40">
        <v>6</v>
      </c>
      <c r="I15" s="43">
        <f t="shared" si="0"/>
        <v>1200</v>
      </c>
      <c r="J15" s="163"/>
      <c r="K15" s="44"/>
    </row>
    <row r="16" spans="1:58" x14ac:dyDescent="0.25">
      <c r="A16" s="217"/>
      <c r="B16" s="37">
        <v>1.6</v>
      </c>
      <c r="C16" s="47" t="s">
        <v>80</v>
      </c>
      <c r="D16" s="39" t="s">
        <v>93</v>
      </c>
      <c r="E16" s="40">
        <v>1</v>
      </c>
      <c r="F16" s="45">
        <v>0.08</v>
      </c>
      <c r="G16" s="42">
        <v>2500</v>
      </c>
      <c r="H16" s="40">
        <v>6</v>
      </c>
      <c r="I16" s="43">
        <f t="shared" ref="I16:I17" si="1">E16*F16*G16*H16</f>
        <v>1200</v>
      </c>
      <c r="J16" s="163"/>
      <c r="K16" s="44"/>
    </row>
    <row r="17" spans="1:58" x14ac:dyDescent="0.25">
      <c r="A17" s="217"/>
      <c r="B17" s="37">
        <v>1.7</v>
      </c>
      <c r="C17" s="47" t="s">
        <v>81</v>
      </c>
      <c r="D17" s="39" t="s">
        <v>93</v>
      </c>
      <c r="E17" s="40">
        <v>2</v>
      </c>
      <c r="F17" s="45">
        <v>0.02</v>
      </c>
      <c r="G17" s="42">
        <v>800</v>
      </c>
      <c r="H17" s="40">
        <v>6</v>
      </c>
      <c r="I17" s="43">
        <f t="shared" si="1"/>
        <v>192</v>
      </c>
      <c r="J17" s="163"/>
      <c r="K17" s="44"/>
    </row>
    <row r="18" spans="1:58" x14ac:dyDescent="0.25">
      <c r="A18" s="217"/>
      <c r="B18" s="213" t="s">
        <v>72</v>
      </c>
      <c r="C18" s="214"/>
      <c r="D18" s="214"/>
      <c r="E18" s="215"/>
      <c r="F18" s="194"/>
      <c r="G18" s="182"/>
      <c r="H18" s="180"/>
      <c r="I18" s="183">
        <f>SUM(I11:I17)</f>
        <v>14352</v>
      </c>
      <c r="J18" s="195">
        <f>I18/D5</f>
        <v>0.16346651055037825</v>
      </c>
      <c r="K18" s="44"/>
    </row>
    <row r="19" spans="1:58" ht="18" customHeight="1" x14ac:dyDescent="0.25">
      <c r="A19" s="217" t="s">
        <v>74</v>
      </c>
      <c r="B19" s="230" t="s">
        <v>73</v>
      </c>
      <c r="C19" s="231"/>
      <c r="D19" s="232"/>
      <c r="E19" s="201"/>
      <c r="F19" s="202"/>
      <c r="G19" s="203"/>
      <c r="H19" s="201"/>
      <c r="I19" s="204"/>
      <c r="J19" s="205"/>
      <c r="K19" s="44"/>
    </row>
    <row r="20" spans="1:58" x14ac:dyDescent="0.25">
      <c r="A20" s="217"/>
      <c r="B20" s="37">
        <v>1.6</v>
      </c>
      <c r="C20" s="47" t="s">
        <v>82</v>
      </c>
      <c r="D20" s="39" t="s">
        <v>93</v>
      </c>
      <c r="E20" s="40">
        <v>1</v>
      </c>
      <c r="F20" s="45">
        <v>1</v>
      </c>
      <c r="G20" s="42">
        <v>100</v>
      </c>
      <c r="H20" s="40">
        <v>6</v>
      </c>
      <c r="I20" s="43">
        <f t="shared" si="0"/>
        <v>600</v>
      </c>
      <c r="J20" s="163"/>
      <c r="K20" s="44"/>
    </row>
    <row r="21" spans="1:58" x14ac:dyDescent="0.25">
      <c r="A21" s="217"/>
      <c r="B21" s="37">
        <v>1.7</v>
      </c>
      <c r="C21" s="185" t="s">
        <v>111</v>
      </c>
      <c r="D21" s="39" t="s">
        <v>93</v>
      </c>
      <c r="E21" s="40">
        <v>1</v>
      </c>
      <c r="F21" s="45">
        <v>1</v>
      </c>
      <c r="G21" s="42">
        <v>100</v>
      </c>
      <c r="H21" s="40">
        <v>6</v>
      </c>
      <c r="I21" s="43">
        <f t="shared" si="0"/>
        <v>600</v>
      </c>
      <c r="J21" s="187"/>
      <c r="K21" s="44"/>
    </row>
    <row r="22" spans="1:58" x14ac:dyDescent="0.25">
      <c r="A22" s="217"/>
      <c r="B22" s="37">
        <v>1.8</v>
      </c>
      <c r="C22" s="185" t="s">
        <v>110</v>
      </c>
      <c r="D22" s="39" t="s">
        <v>93</v>
      </c>
      <c r="E22" s="40">
        <v>1</v>
      </c>
      <c r="F22" s="45">
        <v>1</v>
      </c>
      <c r="G22" s="42">
        <v>50</v>
      </c>
      <c r="H22" s="40">
        <v>6</v>
      </c>
      <c r="I22" s="43">
        <f t="shared" si="0"/>
        <v>300</v>
      </c>
      <c r="J22" s="187"/>
      <c r="K22" s="44"/>
    </row>
    <row r="23" spans="1:58" x14ac:dyDescent="0.25">
      <c r="A23" s="217"/>
      <c r="B23" s="37">
        <v>1.9</v>
      </c>
      <c r="C23" s="185" t="s">
        <v>112</v>
      </c>
      <c r="D23" s="39" t="s">
        <v>93</v>
      </c>
      <c r="E23" s="186">
        <v>4</v>
      </c>
      <c r="F23" s="45">
        <v>1</v>
      </c>
      <c r="G23" s="42">
        <v>30</v>
      </c>
      <c r="H23" s="40">
        <v>6</v>
      </c>
      <c r="I23" s="43">
        <f t="shared" si="0"/>
        <v>720</v>
      </c>
      <c r="J23" s="187"/>
      <c r="K23" s="44"/>
    </row>
    <row r="24" spans="1:58" ht="23.1" customHeight="1" thickBot="1" x14ac:dyDescent="0.3">
      <c r="A24" s="218"/>
      <c r="B24" s="48"/>
      <c r="C24" s="49" t="s">
        <v>8</v>
      </c>
      <c r="D24" s="50"/>
      <c r="E24" s="51"/>
      <c r="F24" s="50"/>
      <c r="G24" s="52"/>
      <c r="H24" s="51"/>
      <c r="I24" s="53">
        <f>SUM(I20:I23)</f>
        <v>2220</v>
      </c>
      <c r="J24" s="153">
        <f>I24/D5</f>
        <v>2.5285371615234094E-2</v>
      </c>
      <c r="K24" s="54"/>
    </row>
    <row r="25" spans="1:58" ht="23.1" customHeight="1" x14ac:dyDescent="0.25">
      <c r="A25" s="29" t="s">
        <v>17</v>
      </c>
      <c r="B25" s="55"/>
      <c r="C25" s="31" t="s">
        <v>28</v>
      </c>
      <c r="D25" s="32"/>
      <c r="E25" s="32"/>
      <c r="F25" s="32"/>
      <c r="G25" s="32"/>
      <c r="H25" s="32"/>
      <c r="I25" s="33"/>
      <c r="J25" s="151"/>
      <c r="K25" s="54"/>
    </row>
    <row r="26" spans="1:58" ht="23.1" customHeight="1" x14ac:dyDescent="0.25">
      <c r="A26" s="56"/>
      <c r="B26" s="57">
        <v>2.2000000000000002</v>
      </c>
      <c r="C26" s="12" t="s">
        <v>69</v>
      </c>
      <c r="D26" s="58" t="s">
        <v>44</v>
      </c>
      <c r="E26" s="59">
        <v>1</v>
      </c>
      <c r="F26" s="60">
        <v>0.02</v>
      </c>
      <c r="G26" s="61">
        <f>SUM(G11:G23)</f>
        <v>15280</v>
      </c>
      <c r="H26" s="59">
        <v>6</v>
      </c>
      <c r="I26" s="89">
        <f>I24*F26</f>
        <v>44.4</v>
      </c>
      <c r="J26" s="152"/>
      <c r="K26" s="54"/>
    </row>
    <row r="27" spans="1:58" ht="23.1" customHeight="1" x14ac:dyDescent="0.25">
      <c r="A27" s="56"/>
      <c r="B27" s="57">
        <v>2.2999999999999998</v>
      </c>
      <c r="C27" s="12" t="s">
        <v>70</v>
      </c>
      <c r="D27" s="58" t="s">
        <v>44</v>
      </c>
      <c r="E27" s="59">
        <v>1</v>
      </c>
      <c r="F27" s="60">
        <v>0.02</v>
      </c>
      <c r="G27" s="61">
        <f>SUM(G11:G23)</f>
        <v>15280</v>
      </c>
      <c r="H27" s="59">
        <v>6</v>
      </c>
      <c r="I27" s="89">
        <f>I24*F27</f>
        <v>44.4</v>
      </c>
      <c r="J27" s="152"/>
      <c r="K27" s="54"/>
    </row>
    <row r="28" spans="1:58" s="71" customFormat="1" ht="16.5" thickBot="1" x14ac:dyDescent="0.3">
      <c r="A28" s="62"/>
      <c r="B28" s="63"/>
      <c r="C28" s="64" t="s">
        <v>8</v>
      </c>
      <c r="D28" s="65"/>
      <c r="E28" s="66"/>
      <c r="F28" s="65"/>
      <c r="G28" s="67"/>
      <c r="H28" s="66"/>
      <c r="I28" s="68">
        <f>SUM(I26:I27)</f>
        <v>88.8</v>
      </c>
      <c r="J28" s="154">
        <f>I28/D5</f>
        <v>1.0114148646093637E-3</v>
      </c>
      <c r="K28" s="69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</row>
    <row r="29" spans="1:58" s="79" customFormat="1" ht="23.1" customHeight="1" thickBot="1" x14ac:dyDescent="0.3">
      <c r="A29" s="72" t="s">
        <v>15</v>
      </c>
      <c r="B29" s="55"/>
      <c r="C29" s="73" t="s">
        <v>30</v>
      </c>
      <c r="D29" s="74"/>
      <c r="E29" s="75"/>
      <c r="F29" s="74"/>
      <c r="G29" s="76"/>
      <c r="H29" s="75"/>
      <c r="I29" s="77"/>
      <c r="J29" s="155"/>
      <c r="K29" s="78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</row>
    <row r="30" spans="1:58" ht="59.25" customHeight="1" x14ac:dyDescent="0.25">
      <c r="A30" s="233" t="s">
        <v>97</v>
      </c>
      <c r="B30" s="80" t="s">
        <v>48</v>
      </c>
      <c r="C30" s="47" t="s">
        <v>126</v>
      </c>
      <c r="D30" s="39" t="s">
        <v>44</v>
      </c>
      <c r="E30" s="40">
        <v>6</v>
      </c>
      <c r="F30" s="81">
        <v>1</v>
      </c>
      <c r="G30" s="42">
        <v>3.5</v>
      </c>
      <c r="H30" s="40">
        <v>6</v>
      </c>
      <c r="I30" s="43">
        <f t="shared" ref="I30:I40" si="2">E30*F30*G30*H30</f>
        <v>126</v>
      </c>
      <c r="J30" s="156"/>
      <c r="K30" s="44"/>
    </row>
    <row r="31" spans="1:58" ht="62.25" customHeight="1" x14ac:dyDescent="0.25">
      <c r="A31" s="228"/>
      <c r="B31" s="80" t="s">
        <v>49</v>
      </c>
      <c r="C31" s="47" t="s">
        <v>127</v>
      </c>
      <c r="D31" s="39" t="s">
        <v>93</v>
      </c>
      <c r="E31" s="40">
        <v>102</v>
      </c>
      <c r="F31" s="81">
        <v>1</v>
      </c>
      <c r="G31" s="42">
        <v>3.5</v>
      </c>
      <c r="H31" s="40">
        <v>1</v>
      </c>
      <c r="I31" s="43">
        <f>E31*F31*G31*H31</f>
        <v>357</v>
      </c>
      <c r="J31" s="156"/>
      <c r="K31" s="44"/>
    </row>
    <row r="32" spans="1:58" ht="33" customHeight="1" x14ac:dyDescent="0.25">
      <c r="A32" s="228"/>
      <c r="B32" s="149" t="s">
        <v>50</v>
      </c>
      <c r="C32" s="115" t="s">
        <v>128</v>
      </c>
      <c r="D32" s="39" t="s">
        <v>93</v>
      </c>
      <c r="E32" s="40">
        <v>102</v>
      </c>
      <c r="F32" s="81">
        <v>2</v>
      </c>
      <c r="G32" s="42">
        <v>1</v>
      </c>
      <c r="H32" s="40">
        <v>1</v>
      </c>
      <c r="I32" s="43">
        <f t="shared" ref="I32:I33" si="3">E32*F32*G32*H32</f>
        <v>204</v>
      </c>
      <c r="J32" s="156"/>
      <c r="K32" s="44"/>
    </row>
    <row r="33" spans="1:11" ht="33" customHeight="1" x14ac:dyDescent="0.25">
      <c r="A33" s="228"/>
      <c r="B33" s="80" t="s">
        <v>51</v>
      </c>
      <c r="C33" s="47" t="s">
        <v>98</v>
      </c>
      <c r="D33" s="39" t="s">
        <v>99</v>
      </c>
      <c r="E33" s="40">
        <v>6</v>
      </c>
      <c r="F33" s="81">
        <v>1</v>
      </c>
      <c r="G33" s="42">
        <v>200</v>
      </c>
      <c r="H33" s="40">
        <v>1</v>
      </c>
      <c r="I33" s="43">
        <f t="shared" si="3"/>
        <v>1200</v>
      </c>
      <c r="J33" s="156"/>
      <c r="K33" s="44"/>
    </row>
    <row r="34" spans="1:11" ht="54.75" customHeight="1" x14ac:dyDescent="0.25">
      <c r="A34" s="228"/>
      <c r="B34" s="80" t="s">
        <v>52</v>
      </c>
      <c r="C34" s="47" t="s">
        <v>129</v>
      </c>
      <c r="D34" s="39" t="s">
        <v>35</v>
      </c>
      <c r="E34" s="40">
        <v>6</v>
      </c>
      <c r="F34" s="81">
        <v>1</v>
      </c>
      <c r="G34" s="42">
        <v>100</v>
      </c>
      <c r="H34" s="40">
        <v>1</v>
      </c>
      <c r="I34" s="43">
        <f t="shared" si="2"/>
        <v>600</v>
      </c>
      <c r="J34" s="156"/>
      <c r="K34" s="44"/>
    </row>
    <row r="35" spans="1:11" ht="62.25" customHeight="1" x14ac:dyDescent="0.25">
      <c r="A35" s="228"/>
      <c r="B35" s="80" t="s">
        <v>53</v>
      </c>
      <c r="C35" s="47" t="s">
        <v>130</v>
      </c>
      <c r="D35" s="39" t="s">
        <v>99</v>
      </c>
      <c r="E35" s="40">
        <v>12</v>
      </c>
      <c r="F35" s="81">
        <v>1</v>
      </c>
      <c r="G35" s="42">
        <v>100</v>
      </c>
      <c r="H35" s="40">
        <v>1</v>
      </c>
      <c r="I35" s="43">
        <f>E35*F35*G35*H35</f>
        <v>1200</v>
      </c>
      <c r="J35" s="156"/>
      <c r="K35" s="44"/>
    </row>
    <row r="36" spans="1:11" ht="54.75" customHeight="1" x14ac:dyDescent="0.25">
      <c r="A36" s="228"/>
      <c r="B36" s="80" t="s">
        <v>54</v>
      </c>
      <c r="C36" s="47" t="s">
        <v>131</v>
      </c>
      <c r="D36" s="39" t="s">
        <v>35</v>
      </c>
      <c r="E36" s="40">
        <v>4</v>
      </c>
      <c r="F36" s="81">
        <v>1</v>
      </c>
      <c r="G36" s="42">
        <v>100</v>
      </c>
      <c r="H36" s="40">
        <v>1</v>
      </c>
      <c r="I36" s="43">
        <f t="shared" si="2"/>
        <v>400</v>
      </c>
      <c r="J36" s="156"/>
      <c r="K36" s="44"/>
    </row>
    <row r="37" spans="1:11" ht="22.5" customHeight="1" x14ac:dyDescent="0.25">
      <c r="A37" s="229"/>
      <c r="B37" s="177"/>
      <c r="C37" s="178" t="s">
        <v>37</v>
      </c>
      <c r="D37" s="179"/>
      <c r="E37" s="180"/>
      <c r="F37" s="181"/>
      <c r="G37" s="182"/>
      <c r="H37" s="180"/>
      <c r="I37" s="183">
        <f>SUM(I30:I36)</f>
        <v>4087</v>
      </c>
      <c r="J37" s="184">
        <f>I37/D5</f>
        <v>4.6550141347505292E-2</v>
      </c>
      <c r="K37" s="44"/>
    </row>
    <row r="38" spans="1:11" ht="42" customHeight="1" x14ac:dyDescent="0.25">
      <c r="A38" s="227" t="s">
        <v>96</v>
      </c>
      <c r="B38" s="80" t="s">
        <v>50</v>
      </c>
      <c r="C38" s="188" t="s">
        <v>101</v>
      </c>
      <c r="D38" s="39" t="s">
        <v>44</v>
      </c>
      <c r="E38" s="40">
        <v>6</v>
      </c>
      <c r="F38" s="81">
        <v>1</v>
      </c>
      <c r="G38" s="42">
        <v>6</v>
      </c>
      <c r="H38" s="40">
        <v>6</v>
      </c>
      <c r="I38" s="43">
        <f t="shared" si="2"/>
        <v>216</v>
      </c>
      <c r="J38" s="156"/>
      <c r="K38" s="44"/>
    </row>
    <row r="39" spans="1:11" ht="27" customHeight="1" x14ac:dyDescent="0.25">
      <c r="A39" s="228"/>
      <c r="B39" s="80" t="s">
        <v>51</v>
      </c>
      <c r="C39" s="47" t="s">
        <v>84</v>
      </c>
      <c r="D39" s="39" t="s">
        <v>44</v>
      </c>
      <c r="E39" s="40">
        <v>12</v>
      </c>
      <c r="F39" s="81">
        <v>1</v>
      </c>
      <c r="G39" s="42">
        <v>80</v>
      </c>
      <c r="H39" s="40">
        <v>6</v>
      </c>
      <c r="I39" s="43">
        <f t="shared" si="2"/>
        <v>5760</v>
      </c>
      <c r="J39" s="156"/>
      <c r="K39" s="44"/>
    </row>
    <row r="40" spans="1:11" ht="18" customHeight="1" x14ac:dyDescent="0.25">
      <c r="A40" s="228"/>
      <c r="B40" s="80" t="s">
        <v>52</v>
      </c>
      <c r="C40" s="47" t="s">
        <v>100</v>
      </c>
      <c r="D40" s="39" t="s">
        <v>44</v>
      </c>
      <c r="E40" s="40">
        <v>1</v>
      </c>
      <c r="F40" s="81">
        <v>1</v>
      </c>
      <c r="G40" s="42">
        <v>100</v>
      </c>
      <c r="H40" s="40">
        <v>6</v>
      </c>
      <c r="I40" s="43">
        <f t="shared" si="2"/>
        <v>600</v>
      </c>
      <c r="J40" s="156"/>
      <c r="K40" s="44"/>
    </row>
    <row r="41" spans="1:11" x14ac:dyDescent="0.25">
      <c r="A41" s="229"/>
      <c r="B41" s="82"/>
      <c r="C41" s="83" t="s">
        <v>37</v>
      </c>
      <c r="D41" s="84"/>
      <c r="E41" s="85"/>
      <c r="F41" s="86"/>
      <c r="G41" s="87"/>
      <c r="H41" s="85"/>
      <c r="I41" s="88">
        <f>SUM(I38:I40)</f>
        <v>6576</v>
      </c>
      <c r="J41" s="157">
        <f>I41/D5</f>
        <v>7.4899371054855585E-2</v>
      </c>
      <c r="K41" s="44"/>
    </row>
    <row r="42" spans="1:11" ht="36.75" customHeight="1" x14ac:dyDescent="0.25">
      <c r="A42" s="227" t="s">
        <v>75</v>
      </c>
      <c r="B42" s="80" t="s">
        <v>55</v>
      </c>
      <c r="C42" s="47" t="s">
        <v>124</v>
      </c>
      <c r="D42" s="39" t="s">
        <v>102</v>
      </c>
      <c r="E42" s="40">
        <v>120</v>
      </c>
      <c r="F42" s="45">
        <v>1</v>
      </c>
      <c r="G42" s="42">
        <v>3.5</v>
      </c>
      <c r="H42" s="40">
        <v>6</v>
      </c>
      <c r="I42" s="89">
        <f t="shared" ref="I42:I63" si="4">E42*F42*G42*H42</f>
        <v>2520</v>
      </c>
      <c r="J42" s="152"/>
      <c r="K42" s="44"/>
    </row>
    <row r="43" spans="1:11" ht="16.5" customHeight="1" x14ac:dyDescent="0.25">
      <c r="A43" s="228"/>
      <c r="B43" s="80" t="s">
        <v>56</v>
      </c>
      <c r="C43" s="47" t="s">
        <v>83</v>
      </c>
      <c r="D43" s="39" t="s">
        <v>93</v>
      </c>
      <c r="E43" s="40">
        <v>20</v>
      </c>
      <c r="F43" s="45">
        <v>1</v>
      </c>
      <c r="G43" s="42">
        <v>6</v>
      </c>
      <c r="H43" s="40">
        <v>6</v>
      </c>
      <c r="I43" s="89">
        <f t="shared" si="4"/>
        <v>720</v>
      </c>
      <c r="J43" s="152"/>
      <c r="K43" s="44"/>
    </row>
    <row r="44" spans="1:11" x14ac:dyDescent="0.25">
      <c r="A44" s="228"/>
      <c r="B44" s="80" t="s">
        <v>57</v>
      </c>
      <c r="C44" s="47" t="s">
        <v>103</v>
      </c>
      <c r="D44" s="39" t="s">
        <v>35</v>
      </c>
      <c r="E44" s="40">
        <v>6</v>
      </c>
      <c r="F44" s="45">
        <v>1</v>
      </c>
      <c r="G44" s="42">
        <v>200</v>
      </c>
      <c r="H44" s="40">
        <v>6</v>
      </c>
      <c r="I44" s="89">
        <f t="shared" si="4"/>
        <v>7200</v>
      </c>
      <c r="J44" s="152"/>
      <c r="K44" s="44"/>
    </row>
    <row r="45" spans="1:11" x14ac:dyDescent="0.25">
      <c r="A45" s="228"/>
      <c r="B45" s="80" t="s">
        <v>58</v>
      </c>
      <c r="C45" s="47" t="s">
        <v>34</v>
      </c>
      <c r="D45" s="39" t="s">
        <v>35</v>
      </c>
      <c r="E45" s="40">
        <v>6</v>
      </c>
      <c r="F45" s="45">
        <v>1</v>
      </c>
      <c r="G45" s="42">
        <v>80</v>
      </c>
      <c r="H45" s="40">
        <v>6</v>
      </c>
      <c r="I45" s="89">
        <f t="shared" si="4"/>
        <v>2880</v>
      </c>
      <c r="J45" s="152"/>
      <c r="K45" s="44"/>
    </row>
    <row r="46" spans="1:11" ht="33.75" customHeight="1" x14ac:dyDescent="0.25">
      <c r="A46" s="228"/>
      <c r="B46" s="80" t="s">
        <v>59</v>
      </c>
      <c r="C46" s="47" t="s">
        <v>104</v>
      </c>
      <c r="D46" s="39" t="s">
        <v>93</v>
      </c>
      <c r="E46" s="40">
        <v>12</v>
      </c>
      <c r="F46" s="45">
        <v>1</v>
      </c>
      <c r="G46" s="42">
        <v>100</v>
      </c>
      <c r="H46" s="40">
        <v>6</v>
      </c>
      <c r="I46" s="89">
        <f t="shared" si="4"/>
        <v>7200</v>
      </c>
      <c r="J46" s="152"/>
      <c r="K46" s="44"/>
    </row>
    <row r="47" spans="1:11" ht="36.75" customHeight="1" x14ac:dyDescent="0.25">
      <c r="A47" s="228"/>
      <c r="B47" s="80" t="s">
        <v>60</v>
      </c>
      <c r="C47" s="47" t="s">
        <v>125</v>
      </c>
      <c r="D47" s="39" t="s">
        <v>35</v>
      </c>
      <c r="E47" s="40">
        <v>6</v>
      </c>
      <c r="F47" s="45">
        <v>1</v>
      </c>
      <c r="G47" s="42">
        <v>100</v>
      </c>
      <c r="H47" s="40">
        <v>6</v>
      </c>
      <c r="I47" s="89">
        <f t="shared" si="4"/>
        <v>3600</v>
      </c>
      <c r="J47" s="152"/>
      <c r="K47" s="44"/>
    </row>
    <row r="48" spans="1:11" ht="20.25" customHeight="1" x14ac:dyDescent="0.25">
      <c r="A48" s="229"/>
      <c r="B48" s="90"/>
      <c r="C48" s="91" t="s">
        <v>38</v>
      </c>
      <c r="D48" s="92"/>
      <c r="E48" s="93"/>
      <c r="F48" s="86"/>
      <c r="G48" s="94"/>
      <c r="H48" s="93"/>
      <c r="I48" s="95">
        <f>SUM(I42:I47)</f>
        <v>24120</v>
      </c>
      <c r="J48" s="159">
        <f>I48/D5</f>
        <v>0.27472214565740827</v>
      </c>
      <c r="K48" s="54"/>
    </row>
    <row r="49" spans="1:11" ht="23.25" customHeight="1" x14ac:dyDescent="0.25">
      <c r="A49" s="227" t="s">
        <v>106</v>
      </c>
      <c r="B49" s="80" t="s">
        <v>61</v>
      </c>
      <c r="C49" s="47" t="s">
        <v>105</v>
      </c>
      <c r="D49" s="58" t="s">
        <v>35</v>
      </c>
      <c r="E49" s="59">
        <v>4</v>
      </c>
      <c r="F49" s="60">
        <v>1</v>
      </c>
      <c r="G49" s="61">
        <v>3.5</v>
      </c>
      <c r="H49" s="59">
        <v>6</v>
      </c>
      <c r="I49" s="89">
        <f t="shared" si="4"/>
        <v>84</v>
      </c>
      <c r="J49" s="158"/>
      <c r="K49" s="54"/>
    </row>
    <row r="50" spans="1:11" ht="22.5" customHeight="1" x14ac:dyDescent="0.25">
      <c r="A50" s="228"/>
      <c r="B50" s="80" t="s">
        <v>62</v>
      </c>
      <c r="C50" s="47" t="s">
        <v>33</v>
      </c>
      <c r="D50" s="58" t="s">
        <v>35</v>
      </c>
      <c r="E50" s="59">
        <v>4</v>
      </c>
      <c r="F50" s="60">
        <v>1</v>
      </c>
      <c r="G50" s="61">
        <v>100</v>
      </c>
      <c r="H50" s="59">
        <v>6</v>
      </c>
      <c r="I50" s="89">
        <f t="shared" si="4"/>
        <v>2400</v>
      </c>
      <c r="J50" s="158"/>
      <c r="K50" s="54"/>
    </row>
    <row r="51" spans="1:11" ht="38.25" customHeight="1" x14ac:dyDescent="0.25">
      <c r="A51" s="228"/>
      <c r="B51" s="80" t="s">
        <v>63</v>
      </c>
      <c r="C51" s="47" t="s">
        <v>123</v>
      </c>
      <c r="D51" s="58" t="s">
        <v>102</v>
      </c>
      <c r="E51" s="59">
        <v>16</v>
      </c>
      <c r="F51" s="60">
        <v>1</v>
      </c>
      <c r="G51" s="61">
        <v>100</v>
      </c>
      <c r="H51" s="59">
        <v>6</v>
      </c>
      <c r="I51" s="89">
        <f t="shared" si="4"/>
        <v>9600</v>
      </c>
      <c r="J51" s="158"/>
      <c r="K51" s="54"/>
    </row>
    <row r="52" spans="1:11" ht="33.75" customHeight="1" x14ac:dyDescent="0.25">
      <c r="A52" s="228"/>
      <c r="B52" s="80" t="s">
        <v>64</v>
      </c>
      <c r="C52" s="47" t="s">
        <v>109</v>
      </c>
      <c r="D52" s="58" t="s">
        <v>35</v>
      </c>
      <c r="E52" s="59">
        <v>4</v>
      </c>
      <c r="F52" s="60">
        <v>1</v>
      </c>
      <c r="G52" s="61">
        <v>100</v>
      </c>
      <c r="H52" s="59">
        <v>6</v>
      </c>
      <c r="I52" s="89">
        <f t="shared" si="4"/>
        <v>2400</v>
      </c>
      <c r="J52" s="158"/>
      <c r="K52" s="54"/>
    </row>
    <row r="53" spans="1:11" ht="24" customHeight="1" x14ac:dyDescent="0.25">
      <c r="A53" s="229"/>
      <c r="B53" s="48"/>
      <c r="C53" s="96" t="s">
        <v>39</v>
      </c>
      <c r="D53" s="97"/>
      <c r="E53" s="98"/>
      <c r="F53" s="99"/>
      <c r="G53" s="100"/>
      <c r="H53" s="98"/>
      <c r="I53" s="95">
        <f>SUM(I49:I52)</f>
        <v>14484</v>
      </c>
      <c r="J53" s="159">
        <f>I53/D5</f>
        <v>0.16496996507885162</v>
      </c>
      <c r="K53" s="54"/>
    </row>
    <row r="54" spans="1:11" ht="33.75" customHeight="1" x14ac:dyDescent="0.25">
      <c r="A54" s="224" t="s">
        <v>76</v>
      </c>
      <c r="B54" s="80" t="s">
        <v>65</v>
      </c>
      <c r="C54" s="47" t="s">
        <v>119</v>
      </c>
      <c r="D54" s="58" t="s">
        <v>93</v>
      </c>
      <c r="E54" s="59">
        <v>50</v>
      </c>
      <c r="F54" s="60">
        <v>1</v>
      </c>
      <c r="G54" s="61">
        <v>2.5</v>
      </c>
      <c r="H54" s="59">
        <v>6</v>
      </c>
      <c r="I54" s="89">
        <f t="shared" si="4"/>
        <v>750</v>
      </c>
      <c r="J54" s="158"/>
      <c r="K54" s="54"/>
    </row>
    <row r="55" spans="1:11" ht="51.75" customHeight="1" x14ac:dyDescent="0.25">
      <c r="A55" s="225"/>
      <c r="B55" s="80" t="s">
        <v>86</v>
      </c>
      <c r="C55" s="47" t="s">
        <v>118</v>
      </c>
      <c r="D55" s="58" t="s">
        <v>93</v>
      </c>
      <c r="E55" s="59">
        <v>50</v>
      </c>
      <c r="F55" s="60">
        <v>1</v>
      </c>
      <c r="G55" s="61">
        <v>6</v>
      </c>
      <c r="H55" s="59">
        <v>6</v>
      </c>
      <c r="I55" s="89">
        <f t="shared" si="4"/>
        <v>1800</v>
      </c>
      <c r="J55" s="158"/>
      <c r="K55" s="54"/>
    </row>
    <row r="56" spans="1:11" ht="24" customHeight="1" x14ac:dyDescent="0.25">
      <c r="A56" s="225"/>
      <c r="B56" s="80" t="s">
        <v>87</v>
      </c>
      <c r="C56" s="47" t="s">
        <v>33</v>
      </c>
      <c r="D56" s="58" t="s">
        <v>35</v>
      </c>
      <c r="E56" s="59">
        <v>1</v>
      </c>
      <c r="F56" s="60">
        <v>1</v>
      </c>
      <c r="G56" s="61">
        <v>100</v>
      </c>
      <c r="H56" s="59">
        <v>6</v>
      </c>
      <c r="I56" s="89">
        <f t="shared" si="4"/>
        <v>600</v>
      </c>
      <c r="J56" s="158"/>
      <c r="K56" s="54"/>
    </row>
    <row r="57" spans="1:11" ht="21.75" customHeight="1" x14ac:dyDescent="0.25">
      <c r="A57" s="225"/>
      <c r="B57" s="80" t="s">
        <v>88</v>
      </c>
      <c r="C57" s="47" t="s">
        <v>108</v>
      </c>
      <c r="D57" s="58" t="s">
        <v>35</v>
      </c>
      <c r="E57" s="59">
        <v>3</v>
      </c>
      <c r="F57" s="60">
        <v>1</v>
      </c>
      <c r="G57" s="61">
        <v>100</v>
      </c>
      <c r="H57" s="59">
        <v>6</v>
      </c>
      <c r="I57" s="89">
        <f t="shared" si="4"/>
        <v>1800</v>
      </c>
      <c r="J57" s="158"/>
      <c r="K57" s="54"/>
    </row>
    <row r="58" spans="1:11" ht="23.1" customHeight="1" x14ac:dyDescent="0.25">
      <c r="A58" s="226"/>
      <c r="B58" s="80"/>
      <c r="C58" s="96" t="s">
        <v>91</v>
      </c>
      <c r="D58" s="97"/>
      <c r="E58" s="98"/>
      <c r="F58" s="99"/>
      <c r="G58" s="100"/>
      <c r="H58" s="98"/>
      <c r="I58" s="95">
        <f>SUM(I54:I57)</f>
        <v>4950</v>
      </c>
      <c r="J58" s="159">
        <f>I58/D5</f>
        <v>5.6379544817751696E-2</v>
      </c>
      <c r="K58" s="54"/>
    </row>
    <row r="59" spans="1:11" ht="19.5" customHeight="1" x14ac:dyDescent="0.25">
      <c r="A59" s="227" t="s">
        <v>77</v>
      </c>
      <c r="B59" s="80" t="s">
        <v>66</v>
      </c>
      <c r="C59" s="47" t="s">
        <v>32</v>
      </c>
      <c r="D59" s="58" t="s">
        <v>93</v>
      </c>
      <c r="E59" s="59">
        <v>20</v>
      </c>
      <c r="F59" s="60">
        <v>1</v>
      </c>
      <c r="G59" s="61">
        <v>3.5</v>
      </c>
      <c r="H59" s="59">
        <v>6</v>
      </c>
      <c r="I59" s="89">
        <f t="shared" si="4"/>
        <v>420</v>
      </c>
      <c r="J59" s="158"/>
      <c r="K59" s="54"/>
    </row>
    <row r="60" spans="1:11" ht="36.75" customHeight="1" x14ac:dyDescent="0.25">
      <c r="A60" s="228"/>
      <c r="B60" s="80" t="s">
        <v>67</v>
      </c>
      <c r="C60" s="47" t="s">
        <v>122</v>
      </c>
      <c r="D60" s="58" t="s">
        <v>93</v>
      </c>
      <c r="E60" s="59">
        <v>20</v>
      </c>
      <c r="F60" s="60">
        <v>1</v>
      </c>
      <c r="G60" s="61">
        <v>5</v>
      </c>
      <c r="H60" s="59">
        <v>6</v>
      </c>
      <c r="I60" s="89">
        <f t="shared" si="4"/>
        <v>600</v>
      </c>
      <c r="J60" s="158"/>
      <c r="K60" s="54"/>
    </row>
    <row r="61" spans="1:11" ht="41.25" customHeight="1" x14ac:dyDescent="0.25">
      <c r="A61" s="228"/>
      <c r="B61" s="80" t="s">
        <v>68</v>
      </c>
      <c r="C61" s="47" t="s">
        <v>120</v>
      </c>
      <c r="D61" s="58" t="s">
        <v>35</v>
      </c>
      <c r="E61" s="59">
        <v>6</v>
      </c>
      <c r="F61" s="60">
        <v>1</v>
      </c>
      <c r="G61" s="61">
        <v>10</v>
      </c>
      <c r="H61" s="59">
        <v>6</v>
      </c>
      <c r="I61" s="89">
        <f t="shared" si="4"/>
        <v>360</v>
      </c>
      <c r="J61" s="158"/>
      <c r="K61" s="54"/>
    </row>
    <row r="62" spans="1:11" ht="57" customHeight="1" x14ac:dyDescent="0.25">
      <c r="A62" s="228"/>
      <c r="B62" s="80" t="s">
        <v>89</v>
      </c>
      <c r="C62" s="47" t="s">
        <v>121</v>
      </c>
      <c r="D62" s="58" t="s">
        <v>35</v>
      </c>
      <c r="E62" s="59">
        <v>6</v>
      </c>
      <c r="F62" s="60">
        <v>1</v>
      </c>
      <c r="G62" s="61">
        <v>100</v>
      </c>
      <c r="H62" s="59">
        <v>6</v>
      </c>
      <c r="I62" s="89">
        <f t="shared" si="4"/>
        <v>3600</v>
      </c>
      <c r="J62" s="158"/>
      <c r="K62" s="54"/>
    </row>
    <row r="63" spans="1:11" ht="24" customHeight="1" x14ac:dyDescent="0.25">
      <c r="A63" s="228"/>
      <c r="B63" s="80" t="s">
        <v>90</v>
      </c>
      <c r="C63" s="47" t="s">
        <v>33</v>
      </c>
      <c r="D63" s="58" t="s">
        <v>35</v>
      </c>
      <c r="E63" s="59">
        <v>6</v>
      </c>
      <c r="F63" s="60">
        <v>1</v>
      </c>
      <c r="G63" s="61">
        <v>100</v>
      </c>
      <c r="H63" s="59">
        <v>6</v>
      </c>
      <c r="I63" s="89">
        <f t="shared" si="4"/>
        <v>3600</v>
      </c>
      <c r="J63" s="158"/>
      <c r="K63" s="54"/>
    </row>
    <row r="64" spans="1:11" ht="24" customHeight="1" x14ac:dyDescent="0.25">
      <c r="A64" s="229"/>
      <c r="B64" s="80"/>
      <c r="C64" s="101" t="s">
        <v>40</v>
      </c>
      <c r="D64" s="102"/>
      <c r="E64" s="103"/>
      <c r="F64" s="104"/>
      <c r="G64" s="105"/>
      <c r="H64" s="103"/>
      <c r="I64" s="106">
        <f>SUM(I59:I63)</f>
        <v>8580</v>
      </c>
      <c r="J64" s="159">
        <f>I64/D5</f>
        <v>9.7724544350769604E-2</v>
      </c>
      <c r="K64" s="54"/>
    </row>
    <row r="65" spans="1:58" s="172" customFormat="1" ht="24" customHeight="1" thickBot="1" x14ac:dyDescent="0.3">
      <c r="A65" s="164" t="s">
        <v>14</v>
      </c>
      <c r="B65" s="107"/>
      <c r="C65" s="165" t="s">
        <v>95</v>
      </c>
      <c r="D65" s="173"/>
      <c r="E65" s="173"/>
      <c r="F65" s="173"/>
      <c r="G65" s="173"/>
      <c r="H65" s="173"/>
      <c r="I65" s="173"/>
      <c r="J65" s="173"/>
      <c r="K65" s="174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</row>
    <row r="66" spans="1:58" ht="24" customHeight="1" x14ac:dyDescent="0.25">
      <c r="A66" s="3"/>
      <c r="B66" s="171"/>
      <c r="C66" s="199" t="s">
        <v>94</v>
      </c>
      <c r="D66" s="171" t="s">
        <v>93</v>
      </c>
      <c r="E66" s="171">
        <v>1</v>
      </c>
      <c r="F66" s="176">
        <v>1</v>
      </c>
      <c r="G66" s="171">
        <v>300</v>
      </c>
      <c r="H66" s="171">
        <v>6</v>
      </c>
      <c r="I66" s="200">
        <f>H66*G66</f>
        <v>1800</v>
      </c>
      <c r="J66" s="171"/>
      <c r="K66" s="54"/>
    </row>
    <row r="67" spans="1:58" ht="24" customHeight="1" x14ac:dyDescent="0.25">
      <c r="A67" s="171"/>
      <c r="B67" s="171"/>
      <c r="C67" s="101" t="s">
        <v>40</v>
      </c>
      <c r="D67" s="102"/>
      <c r="E67" s="103"/>
      <c r="F67" s="104"/>
      <c r="G67" s="105"/>
      <c r="H67" s="103"/>
      <c r="I67" s="106">
        <f>SUM(I66)</f>
        <v>1800</v>
      </c>
      <c r="J67" s="159">
        <f>I67/D5</f>
        <v>2.0501652661000618E-2</v>
      </c>
      <c r="K67" s="54"/>
    </row>
    <row r="68" spans="1:58" s="79" customFormat="1" ht="30" customHeight="1" thickBot="1" x14ac:dyDescent="0.3">
      <c r="A68" s="164" t="s">
        <v>13</v>
      </c>
      <c r="B68" s="107"/>
      <c r="C68" s="165" t="s">
        <v>16</v>
      </c>
      <c r="D68" s="166"/>
      <c r="E68" s="167"/>
      <c r="F68" s="166"/>
      <c r="G68" s="168"/>
      <c r="H68" s="167"/>
      <c r="I68" s="169"/>
      <c r="J68" s="170"/>
      <c r="K68" s="78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</row>
    <row r="69" spans="1:58" x14ac:dyDescent="0.25">
      <c r="A69" s="113"/>
      <c r="B69" s="114">
        <v>4.0999999999999996</v>
      </c>
      <c r="C69" s="115" t="s">
        <v>107</v>
      </c>
      <c r="D69" s="58" t="s">
        <v>41</v>
      </c>
      <c r="E69" s="40">
        <v>6</v>
      </c>
      <c r="F69" s="45">
        <v>0.1</v>
      </c>
      <c r="G69" s="42">
        <v>1000</v>
      </c>
      <c r="H69" s="40">
        <v>6</v>
      </c>
      <c r="I69" s="89">
        <f>E69*F69*G69*H69</f>
        <v>3600.0000000000009</v>
      </c>
      <c r="J69" s="152"/>
      <c r="K69" s="44"/>
    </row>
    <row r="70" spans="1:58" x14ac:dyDescent="0.25">
      <c r="A70" s="116"/>
      <c r="B70" s="114">
        <v>4.2</v>
      </c>
      <c r="C70" s="117" t="s">
        <v>114</v>
      </c>
      <c r="D70" s="58" t="s">
        <v>41</v>
      </c>
      <c r="E70" s="59">
        <v>1</v>
      </c>
      <c r="F70" s="60">
        <v>0.1</v>
      </c>
      <c r="G70" s="61">
        <v>500</v>
      </c>
      <c r="H70" s="59">
        <v>6</v>
      </c>
      <c r="I70" s="89">
        <f t="shared" ref="I70:I71" si="5">E70*F70*G70*H70</f>
        <v>300</v>
      </c>
      <c r="J70" s="152"/>
      <c r="K70" s="44"/>
    </row>
    <row r="71" spans="1:58" ht="23.1" customHeight="1" x14ac:dyDescent="0.25">
      <c r="A71" s="118"/>
      <c r="B71" s="114">
        <v>4.3</v>
      </c>
      <c r="C71" s="117" t="s">
        <v>47</v>
      </c>
      <c r="D71" s="58" t="s">
        <v>41</v>
      </c>
      <c r="E71" s="59">
        <v>1</v>
      </c>
      <c r="F71" s="119">
        <v>0.15</v>
      </c>
      <c r="G71" s="61">
        <v>1000</v>
      </c>
      <c r="H71" s="59">
        <v>6</v>
      </c>
      <c r="I71" s="89">
        <f t="shared" si="5"/>
        <v>900</v>
      </c>
      <c r="J71" s="152"/>
      <c r="K71" s="54"/>
    </row>
    <row r="72" spans="1:58" s="71" customFormat="1" ht="16.5" thickBot="1" x14ac:dyDescent="0.3">
      <c r="A72" s="120"/>
      <c r="B72" s="121"/>
      <c r="C72" s="64" t="s">
        <v>8</v>
      </c>
      <c r="D72" s="65"/>
      <c r="E72" s="66"/>
      <c r="F72" s="65"/>
      <c r="G72" s="67"/>
      <c r="H72" s="122"/>
      <c r="I72" s="123">
        <f>SUM(I69:I71)</f>
        <v>4800.0000000000009</v>
      </c>
      <c r="J72" s="161">
        <f>I72/D5</f>
        <v>5.4671073762668318E-2</v>
      </c>
      <c r="K72" s="69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</row>
    <row r="73" spans="1:58" s="79" customFormat="1" ht="16.5" thickBot="1" x14ac:dyDescent="0.3">
      <c r="A73" s="72" t="s">
        <v>85</v>
      </c>
      <c r="B73" s="124"/>
      <c r="C73" s="219" t="s">
        <v>24</v>
      </c>
      <c r="D73" s="220"/>
      <c r="E73" s="110"/>
      <c r="F73" s="109"/>
      <c r="G73" s="111"/>
      <c r="H73" s="110"/>
      <c r="I73" s="112"/>
      <c r="J73" s="160"/>
      <c r="K73" s="78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</row>
    <row r="74" spans="1:58" ht="23.1" customHeight="1" x14ac:dyDescent="0.25">
      <c r="A74" s="125"/>
      <c r="B74" s="114">
        <v>5.0999999999999996</v>
      </c>
      <c r="C74" s="115" t="s">
        <v>42</v>
      </c>
      <c r="D74" s="126" t="s">
        <v>44</v>
      </c>
      <c r="E74" s="127" t="s">
        <v>36</v>
      </c>
      <c r="F74" s="41">
        <v>0.25</v>
      </c>
      <c r="G74" s="128">
        <v>500</v>
      </c>
      <c r="H74" s="127">
        <v>6</v>
      </c>
      <c r="I74" s="196">
        <f>F74*G74*H74</f>
        <v>750</v>
      </c>
      <c r="J74" s="157"/>
      <c r="K74" s="44"/>
    </row>
    <row r="75" spans="1:58" ht="23.1" customHeight="1" x14ac:dyDescent="0.25">
      <c r="A75" s="116"/>
      <c r="B75" s="129">
        <v>5.2</v>
      </c>
      <c r="C75" s="115" t="s">
        <v>43</v>
      </c>
      <c r="D75" s="39" t="s">
        <v>44</v>
      </c>
      <c r="E75" s="40" t="s">
        <v>36</v>
      </c>
      <c r="F75" s="45">
        <v>0.15</v>
      </c>
      <c r="G75" s="42">
        <v>800</v>
      </c>
      <c r="H75" s="40">
        <v>6</v>
      </c>
      <c r="I75" s="196">
        <f>F75*G75*H75</f>
        <v>720</v>
      </c>
      <c r="J75" s="152"/>
      <c r="K75" s="44"/>
    </row>
    <row r="76" spans="1:58" s="71" customFormat="1" ht="16.5" thickBot="1" x14ac:dyDescent="0.3">
      <c r="A76" s="62"/>
      <c r="B76" s="130"/>
      <c r="C76" s="131" t="s">
        <v>8</v>
      </c>
      <c r="D76" s="65"/>
      <c r="E76" s="66"/>
      <c r="F76" s="65"/>
      <c r="G76" s="67"/>
      <c r="H76" s="66"/>
      <c r="I76" s="197">
        <f>SUM(I74:I75)</f>
        <v>1470</v>
      </c>
      <c r="J76" s="162">
        <f>I76/D5</f>
        <v>1.674301633981717E-2</v>
      </c>
      <c r="K76" s="69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</row>
    <row r="77" spans="1:58" s="79" customFormat="1" ht="23.1" customHeight="1" thickBot="1" x14ac:dyDescent="0.3">
      <c r="A77" s="72" t="s">
        <v>29</v>
      </c>
      <c r="B77" s="124"/>
      <c r="C77" s="108" t="s">
        <v>25</v>
      </c>
      <c r="D77" s="109"/>
      <c r="E77" s="110"/>
      <c r="F77" s="109"/>
      <c r="G77" s="111"/>
      <c r="H77" s="110"/>
      <c r="I77" s="198"/>
      <c r="J77" s="160"/>
      <c r="K77" s="78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</row>
    <row r="78" spans="1:58" x14ac:dyDescent="0.25">
      <c r="A78" s="132"/>
      <c r="B78" s="133">
        <v>7.1</v>
      </c>
      <c r="C78" s="134" t="s">
        <v>92</v>
      </c>
      <c r="D78" s="39" t="s">
        <v>99</v>
      </c>
      <c r="E78" s="40">
        <v>3</v>
      </c>
      <c r="F78" s="45">
        <v>0.03</v>
      </c>
      <c r="G78" s="42">
        <v>1000</v>
      </c>
      <c r="H78" s="40">
        <v>3</v>
      </c>
      <c r="I78" s="89">
        <f>E78*F78*G78*H78</f>
        <v>270</v>
      </c>
      <c r="J78" s="152"/>
      <c r="K78" s="44"/>
    </row>
    <row r="79" spans="1:58" s="71" customFormat="1" ht="16.5" thickBot="1" x14ac:dyDescent="0.3">
      <c r="A79" s="62"/>
      <c r="B79" s="130"/>
      <c r="C79" s="64" t="s">
        <v>8</v>
      </c>
      <c r="D79" s="65"/>
      <c r="E79" s="66"/>
      <c r="F79" s="65"/>
      <c r="G79" s="67"/>
      <c r="H79" s="66"/>
      <c r="I79" s="197">
        <f>SUM(I78:I78)</f>
        <v>270</v>
      </c>
      <c r="J79" s="162">
        <f>I79/D5</f>
        <v>3.0752478991500926E-3</v>
      </c>
      <c r="K79" s="69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</row>
    <row r="80" spans="1:58" s="71" customFormat="1" ht="23.1" customHeight="1" thickBot="1" x14ac:dyDescent="0.3">
      <c r="A80" s="135"/>
      <c r="B80" s="136"/>
      <c r="C80" s="137" t="s">
        <v>22</v>
      </c>
      <c r="D80" s="138"/>
      <c r="E80" s="139"/>
      <c r="F80" s="138"/>
      <c r="G80" s="140"/>
      <c r="H80" s="139"/>
      <c r="I80" s="141">
        <f>+I79+I76+I72+I64+I37+I58+I53+I48+I41+I24+I18+I28+I67</f>
        <v>87797.8</v>
      </c>
      <c r="J80" s="150">
        <f>SUM(J11:J79)</f>
        <v>0.99999999999999989</v>
      </c>
      <c r="K80" s="69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</row>
    <row r="81" spans="1:11" x14ac:dyDescent="0.25">
      <c r="A81" s="142" t="s">
        <v>23</v>
      </c>
      <c r="B81" s="142"/>
      <c r="E81" s="144"/>
      <c r="F81" s="144"/>
      <c r="G81" s="145"/>
      <c r="H81" s="146"/>
      <c r="I81" s="147"/>
      <c r="J81" s="146"/>
      <c r="K81" s="148"/>
    </row>
    <row r="82" spans="1:11" x14ac:dyDescent="0.25">
      <c r="A82" s="3"/>
      <c r="B82" s="3"/>
    </row>
    <row r="87" spans="1:11" x14ac:dyDescent="0.25">
      <c r="K87" s="18"/>
    </row>
    <row r="88" spans="1:11" x14ac:dyDescent="0.25">
      <c r="K88" s="18"/>
    </row>
  </sheetData>
  <mergeCells count="20">
    <mergeCell ref="B18:E18"/>
    <mergeCell ref="A11:A18"/>
    <mergeCell ref="A19:A24"/>
    <mergeCell ref="C73:D73"/>
    <mergeCell ref="A3:J3"/>
    <mergeCell ref="A6:C6"/>
    <mergeCell ref="D6:J6"/>
    <mergeCell ref="A54:A58"/>
    <mergeCell ref="A59:A64"/>
    <mergeCell ref="A49:A53"/>
    <mergeCell ref="A42:A48"/>
    <mergeCell ref="B19:D19"/>
    <mergeCell ref="A38:A41"/>
    <mergeCell ref="A30:A37"/>
    <mergeCell ref="A1:J1"/>
    <mergeCell ref="A2:J2"/>
    <mergeCell ref="A4:C4"/>
    <mergeCell ref="A5:C5"/>
    <mergeCell ref="D4:J4"/>
    <mergeCell ref="D5:E5"/>
  </mergeCells>
  <pageMargins left="0.78740157480314965" right="0.78740157480314965" top="0.78740157480314965" bottom="0.78740157480314965" header="0.51181102362204722" footer="0.43307086614173229"/>
  <pageSetup paperSize="9" scale="54" fitToWidth="0" fitToHeight="0" orientation="portrait" r:id="rId1"/>
  <headerFooter>
    <oddHeader>&amp;F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GBV Project Budget</vt:lpstr>
      <vt:lpstr>'GBV Project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 Samuel</dc:creator>
  <cp:lastModifiedBy>USER</cp:lastModifiedBy>
  <cp:lastPrinted>2015-05-22T11:30:10Z</cp:lastPrinted>
  <dcterms:created xsi:type="dcterms:W3CDTF">2006-05-30T12:38:11Z</dcterms:created>
  <dcterms:modified xsi:type="dcterms:W3CDTF">2018-02-17T13:33:27Z</dcterms:modified>
</cp:coreProperties>
</file>