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730"/>
  </bookViews>
  <sheets>
    <sheet name="Organisation Budget for 2018" sheetId="3" r:id="rId1"/>
  </sheets>
  <calcPr calcId="124519"/>
</workbook>
</file>

<file path=xl/calcChain.xml><?xml version="1.0" encoding="utf-8"?>
<calcChain xmlns="http://schemas.openxmlformats.org/spreadsheetml/2006/main">
  <c r="E23" i="3"/>
  <c r="I23"/>
  <c r="M23"/>
  <c r="D22"/>
  <c r="D23" s="1"/>
  <c r="E22"/>
  <c r="F22"/>
  <c r="G22"/>
  <c r="G23" s="1"/>
  <c r="H22"/>
  <c r="H23" s="1"/>
  <c r="I22"/>
  <c r="J22"/>
  <c r="K22"/>
  <c r="K23" s="1"/>
  <c r="M22"/>
  <c r="N22"/>
  <c r="O22"/>
  <c r="O23" s="1"/>
  <c r="D16"/>
  <c r="E16"/>
  <c r="F16"/>
  <c r="F23" s="1"/>
  <c r="G16"/>
  <c r="H16"/>
  <c r="I16"/>
  <c r="J16"/>
  <c r="J23" s="1"/>
  <c r="K16"/>
  <c r="L16"/>
  <c r="M16"/>
  <c r="N16"/>
  <c r="N23" s="1"/>
  <c r="O16"/>
  <c r="D57"/>
  <c r="E57"/>
  <c r="F57"/>
  <c r="G57"/>
  <c r="H57"/>
  <c r="I57"/>
  <c r="J57"/>
  <c r="K57"/>
  <c r="M57"/>
  <c r="N57"/>
  <c r="O57"/>
  <c r="L56"/>
  <c r="L54"/>
  <c r="L37"/>
  <c r="L20"/>
  <c r="L57" l="1"/>
  <c r="D89" l="1"/>
  <c r="E89"/>
  <c r="F89"/>
  <c r="G89"/>
  <c r="H89"/>
  <c r="I89"/>
  <c r="J89"/>
  <c r="K89"/>
  <c r="L89"/>
  <c r="M89"/>
  <c r="N89"/>
  <c r="O89"/>
  <c r="P89"/>
  <c r="Q89" s="1"/>
  <c r="N81"/>
  <c r="L85"/>
  <c r="P85" s="1"/>
  <c r="Q85" s="1"/>
  <c r="L84"/>
  <c r="P84" s="1"/>
  <c r="L83"/>
  <c r="P83" s="1"/>
  <c r="Q83" s="1"/>
  <c r="L19"/>
  <c r="L18"/>
  <c r="P14"/>
  <c r="Q14" s="1"/>
  <c r="P64"/>
  <c r="Q64" s="1"/>
  <c r="P65"/>
  <c r="Q65" s="1"/>
  <c r="P66"/>
  <c r="Q66" s="1"/>
  <c r="P67"/>
  <c r="Q67" s="1"/>
  <c r="P68"/>
  <c r="Q68" s="1"/>
  <c r="P69"/>
  <c r="Q69" s="1"/>
  <c r="P70"/>
  <c r="Q70" s="1"/>
  <c r="P71"/>
  <c r="Q71" s="1"/>
  <c r="P72"/>
  <c r="Q72" s="1"/>
  <c r="P73"/>
  <c r="Q73" s="1"/>
  <c r="P74"/>
  <c r="Q74" s="1"/>
  <c r="P75"/>
  <c r="Q75" s="1"/>
  <c r="P77"/>
  <c r="Q77" s="1"/>
  <c r="P78"/>
  <c r="Q78" s="1"/>
  <c r="P79"/>
  <c r="Q79" s="1"/>
  <c r="P80"/>
  <c r="Q80" s="1"/>
  <c r="P42"/>
  <c r="P43"/>
  <c r="Q43" s="1"/>
  <c r="P44"/>
  <c r="Q44" s="1"/>
  <c r="P45"/>
  <c r="Q45" s="1"/>
  <c r="P46"/>
  <c r="Q46" s="1"/>
  <c r="P47"/>
  <c r="Q47" s="1"/>
  <c r="P48"/>
  <c r="Q48" s="1"/>
  <c r="P49"/>
  <c r="Q49" s="1"/>
  <c r="P50"/>
  <c r="Q50" s="1"/>
  <c r="P51"/>
  <c r="Q51" s="1"/>
  <c r="P26"/>
  <c r="P28"/>
  <c r="Q28" s="1"/>
  <c r="P29"/>
  <c r="Q29" s="1"/>
  <c r="P30"/>
  <c r="Q30" s="1"/>
  <c r="P32"/>
  <c r="P33"/>
  <c r="Q33" s="1"/>
  <c r="P34"/>
  <c r="Q34" s="1"/>
  <c r="P19"/>
  <c r="P21"/>
  <c r="Q21" s="1"/>
  <c r="P8"/>
  <c r="Q8" s="1"/>
  <c r="P9"/>
  <c r="Q9" s="1"/>
  <c r="P10"/>
  <c r="Q10" s="1"/>
  <c r="P11"/>
  <c r="Q11" s="1"/>
  <c r="P12"/>
  <c r="P13"/>
  <c r="Q13" s="1"/>
  <c r="P15"/>
  <c r="Q15" s="1"/>
  <c r="P54"/>
  <c r="P55"/>
  <c r="P56"/>
  <c r="Q56" s="1"/>
  <c r="D86"/>
  <c r="E86"/>
  <c r="F86"/>
  <c r="G86"/>
  <c r="H86"/>
  <c r="I86"/>
  <c r="J86"/>
  <c r="K86"/>
  <c r="M86"/>
  <c r="N86"/>
  <c r="O86"/>
  <c r="D39"/>
  <c r="E39"/>
  <c r="F39"/>
  <c r="G39"/>
  <c r="H39"/>
  <c r="I39"/>
  <c r="J39"/>
  <c r="K39"/>
  <c r="L39"/>
  <c r="M39"/>
  <c r="N39"/>
  <c r="O39"/>
  <c r="D35"/>
  <c r="E35"/>
  <c r="F35"/>
  <c r="G35"/>
  <c r="H35"/>
  <c r="I35"/>
  <c r="J35"/>
  <c r="K35"/>
  <c r="L35"/>
  <c r="M35"/>
  <c r="N35"/>
  <c r="O35"/>
  <c r="D81"/>
  <c r="E81"/>
  <c r="F81"/>
  <c r="G81"/>
  <c r="I81"/>
  <c r="J81"/>
  <c r="K81"/>
  <c r="M81"/>
  <c r="O81"/>
  <c r="D52"/>
  <c r="E52"/>
  <c r="F52"/>
  <c r="G52"/>
  <c r="H52"/>
  <c r="I52"/>
  <c r="J52"/>
  <c r="K52"/>
  <c r="L52"/>
  <c r="M52"/>
  <c r="N52"/>
  <c r="O52"/>
  <c r="P91"/>
  <c r="Q91" s="1"/>
  <c r="L81"/>
  <c r="P38"/>
  <c r="Q38" s="1"/>
  <c r="P37"/>
  <c r="Q37" s="1"/>
  <c r="Q88"/>
  <c r="O60"/>
  <c r="O61" s="1"/>
  <c r="N60"/>
  <c r="N61" s="1"/>
  <c r="M60"/>
  <c r="L60"/>
  <c r="L61" s="1"/>
  <c r="K60"/>
  <c r="K61" s="1"/>
  <c r="J60"/>
  <c r="J61" s="1"/>
  <c r="I60"/>
  <c r="H60"/>
  <c r="H61" s="1"/>
  <c r="G60"/>
  <c r="G61" s="1"/>
  <c r="F60"/>
  <c r="F61" s="1"/>
  <c r="E60"/>
  <c r="D60"/>
  <c r="D61" s="1"/>
  <c r="P59"/>
  <c r="P60" s="1"/>
  <c r="J90" l="1"/>
  <c r="P18"/>
  <c r="Q18" s="1"/>
  <c r="L22"/>
  <c r="N90"/>
  <c r="F90"/>
  <c r="F92" s="1"/>
  <c r="O90"/>
  <c r="O92" s="1"/>
  <c r="K90"/>
  <c r="K92" s="1"/>
  <c r="G90"/>
  <c r="E61"/>
  <c r="I61"/>
  <c r="I92" s="1"/>
  <c r="M61"/>
  <c r="H90"/>
  <c r="D90"/>
  <c r="M90"/>
  <c r="I90"/>
  <c r="E90"/>
  <c r="L40"/>
  <c r="H40"/>
  <c r="D40"/>
  <c r="N40"/>
  <c r="N92" s="1"/>
  <c r="J40"/>
  <c r="F40"/>
  <c r="O40"/>
  <c r="K40"/>
  <c r="G40"/>
  <c r="M40"/>
  <c r="I40"/>
  <c r="E40"/>
  <c r="Q60"/>
  <c r="Q54"/>
  <c r="P57"/>
  <c r="H92"/>
  <c r="J92"/>
  <c r="G92"/>
  <c r="P16"/>
  <c r="Q12"/>
  <c r="Q16" s="1"/>
  <c r="P86"/>
  <c r="M92"/>
  <c r="D92"/>
  <c r="P76"/>
  <c r="Q76" s="1"/>
  <c r="Q81" s="1"/>
  <c r="Q39"/>
  <c r="L86"/>
  <c r="L90" s="1"/>
  <c r="P35"/>
  <c r="P52"/>
  <c r="Q55"/>
  <c r="Q42"/>
  <c r="Q52" s="1"/>
  <c r="Q19"/>
  <c r="H81"/>
  <c r="P20"/>
  <c r="P39"/>
  <c r="Q32"/>
  <c r="Q84"/>
  <c r="Q86" s="1"/>
  <c r="Q59"/>
  <c r="Q26"/>
  <c r="E92" l="1"/>
  <c r="L92"/>
  <c r="L23"/>
  <c r="P22"/>
  <c r="P61"/>
  <c r="Q57"/>
  <c r="Q61" s="1"/>
  <c r="P40"/>
  <c r="P23"/>
  <c r="Q20"/>
  <c r="Q22" s="1"/>
  <c r="Q23" s="1"/>
  <c r="P81"/>
  <c r="P90" s="1"/>
  <c r="Q35"/>
  <c r="Q40" s="1"/>
  <c r="Q90"/>
  <c r="P92" l="1"/>
  <c r="Q92"/>
</calcChain>
</file>

<file path=xl/sharedStrings.xml><?xml version="1.0" encoding="utf-8"?>
<sst xmlns="http://schemas.openxmlformats.org/spreadsheetml/2006/main" count="171" uniqueCount="114">
  <si>
    <t>Contact Name and Details: info@antardristi.com.np,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</si>
  <si>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</si>
  <si>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</si>
  <si>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</si>
  <si>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</si>
  <si>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</si>
  <si>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</si>
  <si>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</si>
  <si>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</si>
  <si>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</si>
  <si>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</si>
  <si>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</si>
  <si>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</si>
  <si>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Budget Line Total for Year</t>
  </si>
  <si>
    <t>L.Curr</t>
  </si>
  <si>
    <t>a</t>
  </si>
  <si>
    <t>b</t>
  </si>
  <si>
    <t xml:space="preserve">House Mother </t>
  </si>
  <si>
    <t>c</t>
  </si>
  <si>
    <t>sub-total  staffs cost</t>
  </si>
  <si>
    <t>Project Activities</t>
  </si>
  <si>
    <t xml:space="preserve">Food/vegetable/gas/milk </t>
  </si>
  <si>
    <t>Books/Education/monthly Stationery</t>
  </si>
  <si>
    <t>Skill development training for children and staffs</t>
  </si>
  <si>
    <t>d</t>
  </si>
  <si>
    <t>Healthcare checkup</t>
  </si>
  <si>
    <t>e</t>
  </si>
  <si>
    <t>f</t>
  </si>
  <si>
    <t>g</t>
  </si>
  <si>
    <t>Telephone</t>
  </si>
  <si>
    <t>Internet</t>
  </si>
  <si>
    <t>Office stationery</t>
  </si>
  <si>
    <t>Repair &amp; maintenance</t>
  </si>
  <si>
    <t>Electricity</t>
  </si>
  <si>
    <t>Water</t>
  </si>
  <si>
    <t>Utensils</t>
  </si>
  <si>
    <t>sub total Project Activites costs</t>
  </si>
  <si>
    <t xml:space="preserve">Awarness program in Community from where the childrens came from </t>
  </si>
  <si>
    <t xml:space="preserve">Travel /Accommodations </t>
  </si>
  <si>
    <t>sub-total travel cost</t>
  </si>
  <si>
    <t>Counselor</t>
  </si>
  <si>
    <t>Total Project cost</t>
  </si>
  <si>
    <t xml:space="preserve"> Recreational trip  </t>
  </si>
  <si>
    <t>Director</t>
  </si>
  <si>
    <t>Finance officer</t>
  </si>
  <si>
    <t xml:space="preserve">  </t>
  </si>
  <si>
    <t xml:space="preserve">Program Manager </t>
  </si>
  <si>
    <t>Travle</t>
  </si>
  <si>
    <t xml:space="preserve">Publication </t>
  </si>
  <si>
    <t xml:space="preserve">Rent with tax </t>
  </si>
  <si>
    <t xml:space="preserve"> Total Project Admin costs</t>
  </si>
  <si>
    <t xml:space="preserve">Awarness Classes in Schools and Communities   </t>
  </si>
  <si>
    <t xml:space="preserve">Street drama </t>
  </si>
  <si>
    <t>Kathmandu</t>
  </si>
  <si>
    <t>Pokhara</t>
  </si>
  <si>
    <t>Hetauda</t>
  </si>
  <si>
    <t xml:space="preserve">Teachers Training </t>
  </si>
  <si>
    <t>Salary</t>
  </si>
  <si>
    <t>Rent with tax</t>
  </si>
  <si>
    <t>h</t>
  </si>
  <si>
    <t>Branch Incharge</t>
  </si>
  <si>
    <t xml:space="preserve">School Uniform </t>
  </si>
  <si>
    <t xml:space="preserve">Over head Budget </t>
  </si>
  <si>
    <t xml:space="preserve">Tolitreies </t>
  </si>
  <si>
    <t>C</t>
  </si>
  <si>
    <t xml:space="preserve">IT Officer </t>
  </si>
  <si>
    <t>Total salary cost</t>
  </si>
  <si>
    <t>Total cost</t>
  </si>
  <si>
    <t>sub total  costs</t>
  </si>
  <si>
    <t>```</t>
  </si>
  <si>
    <t xml:space="preserve"> Massenger </t>
  </si>
  <si>
    <t>2 House Mother 10000+6500</t>
  </si>
  <si>
    <t>Out Reach</t>
  </si>
  <si>
    <t>a.1</t>
  </si>
  <si>
    <t>a.2</t>
  </si>
  <si>
    <t>a.3</t>
  </si>
  <si>
    <t>b.1</t>
  </si>
  <si>
    <t>b.2</t>
  </si>
  <si>
    <t>b.3</t>
  </si>
  <si>
    <t>c.1</t>
  </si>
  <si>
    <t>c.2</t>
  </si>
  <si>
    <t>c.3</t>
  </si>
  <si>
    <t>d.1</t>
  </si>
  <si>
    <t>d.2</t>
  </si>
  <si>
    <t xml:space="preserve"> Total  program  cost</t>
  </si>
  <si>
    <t>a.4</t>
  </si>
  <si>
    <t>a.5</t>
  </si>
  <si>
    <t>a.6</t>
  </si>
  <si>
    <t>a.7</t>
  </si>
  <si>
    <t>a.8</t>
  </si>
  <si>
    <t>a.9</t>
  </si>
  <si>
    <t>a.10</t>
  </si>
  <si>
    <t>Total Pokhara cost</t>
  </si>
  <si>
    <t>a.11</t>
  </si>
  <si>
    <t>a.12</t>
  </si>
  <si>
    <t>a.13</t>
  </si>
  <si>
    <t>a.14</t>
  </si>
  <si>
    <t>a.15</t>
  </si>
  <si>
    <t>a.16</t>
  </si>
  <si>
    <t>a.17</t>
  </si>
  <si>
    <t>Hetauda Center</t>
  </si>
  <si>
    <t>Total Hetauda cost</t>
  </si>
  <si>
    <t xml:space="preserve">Awarness Program </t>
  </si>
  <si>
    <t>Organisation Budget   of 2018</t>
  </si>
  <si>
    <t>35 to 40 children</t>
  </si>
  <si>
    <t xml:space="preserve">  Pokhara Transit Center(5 chidren)</t>
  </si>
  <si>
    <t>Admin and transit Kathamndu</t>
  </si>
  <si>
    <t>For 5 to 10 children</t>
  </si>
  <si>
    <t>Wages and Salary</t>
  </si>
  <si>
    <t xml:space="preserve">Communities coordinator </t>
  </si>
  <si>
    <t>Travle(internal travel +Counselor visit in Branch offices</t>
  </si>
  <si>
    <t>Awarness programs at Kathmandu, Pokhara and Hetauda</t>
  </si>
  <si>
    <t xml:space="preserve">Cloths  2 time </t>
  </si>
  <si>
    <t>House Teacher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</si>
</sst>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164" formatCode="_(* #,##0_);_(* \(#,##0\);_(* &quot;-&quot;??_);_(@_)"/>
    <numFmt numFmtId="165" formatCode="0.0"/>
  </numFmts>
  <fonts count="2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8.25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2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10"/>
      <name val="Calibri"/>
      <family val="2"/>
      <scheme val="minor"/>
    </font>
    <font>
      <u/>
      <sz val="9"/>
      <color indexed="12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15">
    <xf numFmtId="0" fontId="0" fillId="0" borderId="0" xfId="0"/>
    <xf numFmtId="0" fontId="3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  <protection locked="0"/>
    </xf>
    <xf numFmtId="3" fontId="10" fillId="2" borderId="1" xfId="0" applyNumberFormat="1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4" fontId="10" fillId="2" borderId="1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horizontal="left"/>
    </xf>
    <xf numFmtId="4" fontId="10" fillId="0" borderId="1" xfId="0" applyNumberFormat="1" applyFont="1" applyFill="1" applyBorder="1" applyAlignment="1" applyProtection="1">
      <alignment horizontal="left" vertical="center"/>
      <protection locked="0"/>
    </xf>
    <xf numFmtId="3" fontId="10" fillId="0" borderId="1" xfId="0" applyNumberFormat="1" applyFont="1" applyFill="1" applyBorder="1" applyAlignment="1" applyProtection="1">
      <alignment horizontal="left" vertical="center"/>
    </xf>
    <xf numFmtId="3" fontId="3" fillId="0" borderId="0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" fontId="10" fillId="2" borderId="1" xfId="0" applyNumberFormat="1" applyFont="1" applyFill="1" applyBorder="1" applyAlignment="1" applyProtection="1">
      <alignment horizontal="right" vertical="center"/>
    </xf>
    <xf numFmtId="0" fontId="14" fillId="0" borderId="1" xfId="0" applyFont="1" applyBorder="1" applyAlignment="1">
      <alignment horizontal="left"/>
    </xf>
    <xf numFmtId="3" fontId="11" fillId="0" borderId="1" xfId="0" applyNumberFormat="1" applyFont="1" applyFill="1" applyBorder="1" applyAlignment="1" applyProtection="1">
      <alignment horizontal="left" vertical="center"/>
    </xf>
    <xf numFmtId="3" fontId="10" fillId="3" borderId="1" xfId="0" applyNumberFormat="1" applyFont="1" applyFill="1" applyBorder="1" applyAlignment="1" applyProtection="1">
      <alignment horizontal="left" vertical="center"/>
    </xf>
    <xf numFmtId="1" fontId="12" fillId="3" borderId="1" xfId="0" applyNumberFormat="1" applyFont="1" applyFill="1" applyBorder="1" applyAlignment="1">
      <alignment horizontal="left"/>
    </xf>
    <xf numFmtId="4" fontId="10" fillId="3" borderId="1" xfId="0" applyNumberFormat="1" applyFont="1" applyFill="1" applyBorder="1" applyAlignment="1" applyProtection="1">
      <alignment horizontal="right" vertical="center"/>
    </xf>
    <xf numFmtId="4" fontId="10" fillId="3" borderId="1" xfId="0" applyNumberFormat="1" applyFont="1" applyFill="1" applyBorder="1" applyAlignment="1" applyProtection="1">
      <alignment horizontal="right" vertical="center"/>
      <protection locked="0"/>
    </xf>
    <xf numFmtId="3" fontId="13" fillId="3" borderId="1" xfId="0" applyNumberFormat="1" applyFont="1" applyFill="1" applyBorder="1" applyAlignment="1" applyProtection="1">
      <alignment horizontal="left" vertical="center"/>
      <protection locked="0"/>
    </xf>
    <xf numFmtId="3" fontId="13" fillId="3" borderId="1" xfId="0" applyNumberFormat="1" applyFont="1" applyFill="1" applyBorder="1" applyAlignment="1" applyProtection="1">
      <alignment horizontal="left"/>
    </xf>
    <xf numFmtId="3" fontId="10" fillId="3" borderId="1" xfId="0" applyNumberFormat="1" applyFont="1" applyFill="1" applyBorder="1" applyAlignment="1">
      <alignment horizontal="left"/>
    </xf>
    <xf numFmtId="3" fontId="10" fillId="3" borderId="1" xfId="0" applyNumberFormat="1" applyFont="1" applyFill="1" applyBorder="1" applyAlignment="1" applyProtection="1">
      <alignment horizontal="left" vertical="center"/>
      <protection locked="0"/>
    </xf>
    <xf numFmtId="3" fontId="10" fillId="3" borderId="1" xfId="0" applyNumberFormat="1" applyFont="1" applyFill="1" applyBorder="1" applyAlignment="1" applyProtection="1">
      <alignment horizontal="left"/>
    </xf>
    <xf numFmtId="0" fontId="12" fillId="3" borderId="1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7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0" fontId="17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8" fillId="0" borderId="0" xfId="1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>
      <alignment horizontal="left"/>
    </xf>
    <xf numFmtId="4" fontId="11" fillId="0" borderId="1" xfId="0" applyNumberFormat="1" applyFont="1" applyFill="1" applyBorder="1" applyAlignment="1" applyProtection="1">
      <alignment horizontal="left" vertical="center"/>
      <protection locked="0"/>
    </xf>
    <xf numFmtId="3" fontId="11" fillId="0" borderId="1" xfId="0" applyNumberFormat="1" applyFont="1" applyFill="1" applyBorder="1" applyAlignment="1" applyProtection="1">
      <alignment horizontal="left"/>
    </xf>
    <xf numFmtId="1" fontId="14" fillId="0" borderId="1" xfId="0" applyNumberFormat="1" applyFont="1" applyBorder="1" applyAlignment="1">
      <alignment horizontal="left"/>
    </xf>
    <xf numFmtId="4" fontId="10" fillId="0" borderId="1" xfId="0" applyNumberFormat="1" applyFont="1" applyFill="1" applyBorder="1" applyAlignment="1" applyProtection="1">
      <alignment horizontal="center" vertical="center"/>
      <protection locked="0"/>
    </xf>
    <xf numFmtId="3" fontId="11" fillId="0" borderId="1" xfId="0" applyNumberFormat="1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>
      <alignment horizontal="left"/>
    </xf>
    <xf numFmtId="3" fontId="19" fillId="0" borderId="1" xfId="0" applyNumberFormat="1" applyFont="1" applyFill="1" applyBorder="1" applyAlignment="1" applyProtection="1">
      <alignment horizontal="left" vertical="center"/>
      <protection locked="0"/>
    </xf>
    <xf numFmtId="3" fontId="19" fillId="0" borderId="1" xfId="0" applyNumberFormat="1" applyFont="1" applyFill="1" applyBorder="1" applyAlignment="1" applyProtection="1">
      <alignment horizontal="left"/>
    </xf>
    <xf numFmtId="3" fontId="11" fillId="0" borderId="1" xfId="0" applyNumberFormat="1" applyFont="1" applyBorder="1" applyAlignment="1">
      <alignment horizontal="left"/>
    </xf>
    <xf numFmtId="4" fontId="11" fillId="0" borderId="2" xfId="0" applyNumberFormat="1" applyFont="1" applyFill="1" applyBorder="1" applyAlignment="1" applyProtection="1">
      <alignment horizontal="left" vertical="center"/>
      <protection locked="0"/>
    </xf>
    <xf numFmtId="3" fontId="19" fillId="0" borderId="2" xfId="0" applyNumberFormat="1" applyFont="1" applyFill="1" applyBorder="1" applyAlignment="1" applyProtection="1">
      <alignment horizontal="left" vertical="center"/>
      <protection locked="0"/>
    </xf>
    <xf numFmtId="3" fontId="19" fillId="0" borderId="2" xfId="0" applyNumberFormat="1" applyFont="1" applyFill="1" applyBorder="1" applyAlignment="1" applyProtection="1">
      <alignment horizontal="left"/>
    </xf>
    <xf numFmtId="3" fontId="11" fillId="0" borderId="2" xfId="0" applyNumberFormat="1" applyFont="1" applyBorder="1" applyAlignment="1">
      <alignment horizontal="left"/>
    </xf>
    <xf numFmtId="3" fontId="11" fillId="0" borderId="2" xfId="0" applyNumberFormat="1" applyFont="1" applyFill="1" applyBorder="1" applyAlignment="1" applyProtection="1">
      <alignment horizontal="left" vertical="center"/>
      <protection locked="0"/>
    </xf>
    <xf numFmtId="3" fontId="11" fillId="0" borderId="2" xfId="0" applyNumberFormat="1" applyFont="1" applyFill="1" applyBorder="1" applyAlignment="1" applyProtection="1">
      <alignment horizontal="left"/>
    </xf>
    <xf numFmtId="4" fontId="10" fillId="0" borderId="2" xfId="0" applyNumberFormat="1" applyFont="1" applyFill="1" applyBorder="1" applyAlignment="1" applyProtection="1">
      <alignment horizontal="center" vertical="center"/>
      <protection locked="0"/>
    </xf>
    <xf numFmtId="4" fontId="11" fillId="3" borderId="1" xfId="0" applyNumberFormat="1" applyFont="1" applyFill="1" applyBorder="1" applyAlignment="1" applyProtection="1">
      <alignment horizontal="right" vertical="center"/>
      <protection locked="0"/>
    </xf>
    <xf numFmtId="3" fontId="11" fillId="3" borderId="1" xfId="0" applyNumberFormat="1" applyFont="1" applyFill="1" applyBorder="1" applyAlignment="1">
      <alignment horizontal="left"/>
    </xf>
    <xf numFmtId="1" fontId="14" fillId="3" borderId="1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3" fontId="14" fillId="0" borderId="0" xfId="0" applyNumberFormat="1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3" fontId="19" fillId="0" borderId="1" xfId="0" applyNumberFormat="1" applyFont="1" applyFill="1" applyBorder="1" applyAlignment="1" applyProtection="1">
      <alignment horizontal="left" vertical="center"/>
    </xf>
    <xf numFmtId="4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" xfId="0" applyFont="1" applyFill="1" applyBorder="1" applyAlignment="1" applyProtection="1">
      <alignment horizontal="center"/>
    </xf>
    <xf numFmtId="0" fontId="13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20" fillId="0" borderId="5" xfId="0" applyFont="1" applyBorder="1" applyAlignment="1"/>
    <xf numFmtId="0" fontId="20" fillId="0" borderId="1" xfId="0" applyFont="1" applyBorder="1" applyAlignment="1">
      <alignment horizontal="center" wrapText="1"/>
    </xf>
    <xf numFmtId="0" fontId="12" fillId="4" borderId="1" xfId="0" applyFont="1" applyFill="1" applyBorder="1" applyAlignment="1">
      <alignment horizontal="right"/>
    </xf>
    <xf numFmtId="3" fontId="14" fillId="4" borderId="1" xfId="0" applyNumberFormat="1" applyFont="1" applyFill="1" applyBorder="1" applyAlignment="1">
      <alignment horizontal="left"/>
    </xf>
    <xf numFmtId="1" fontId="14" fillId="4" borderId="1" xfId="0" applyNumberFormat="1" applyFont="1" applyFill="1" applyBorder="1" applyAlignment="1">
      <alignment horizontal="left"/>
    </xf>
    <xf numFmtId="3" fontId="13" fillId="2" borderId="1" xfId="0" applyNumberFormat="1" applyFont="1" applyFill="1" applyBorder="1" applyAlignment="1" applyProtection="1">
      <alignment horizontal="left" vertical="center"/>
    </xf>
    <xf numFmtId="164" fontId="11" fillId="2" borderId="1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right"/>
    </xf>
    <xf numFmtId="3" fontId="11" fillId="3" borderId="1" xfId="0" applyNumberFormat="1" applyFont="1" applyFill="1" applyBorder="1" applyAlignment="1" applyProtection="1">
      <alignment horizontal="left" vertical="center"/>
      <protection locked="0"/>
    </xf>
    <xf numFmtId="3" fontId="11" fillId="3" borderId="1" xfId="0" applyNumberFormat="1" applyFont="1" applyFill="1" applyBorder="1" applyAlignment="1" applyProtection="1">
      <alignment horizontal="left" vertical="center"/>
    </xf>
    <xf numFmtId="0" fontId="12" fillId="3" borderId="1" xfId="0" applyFont="1" applyFill="1" applyBorder="1" applyAlignment="1">
      <alignment horizontal="right"/>
    </xf>
    <xf numFmtId="3" fontId="12" fillId="3" borderId="1" xfId="0" applyNumberFormat="1" applyFont="1" applyFill="1" applyBorder="1" applyAlignment="1">
      <alignment horizontal="left"/>
    </xf>
    <xf numFmtId="3" fontId="10" fillId="5" borderId="4" xfId="0" applyNumberFormat="1" applyFont="1" applyFill="1" applyBorder="1" applyAlignment="1" applyProtection="1">
      <alignment horizontal="left" vertical="center"/>
    </xf>
    <xf numFmtId="3" fontId="10" fillId="5" borderId="5" xfId="0" applyNumberFormat="1" applyFont="1" applyFill="1" applyBorder="1" applyAlignment="1" applyProtection="1">
      <alignment horizontal="left" vertical="center"/>
    </xf>
    <xf numFmtId="4" fontId="6" fillId="5" borderId="3" xfId="0" applyNumberFormat="1" applyFont="1" applyFill="1" applyBorder="1" applyAlignment="1" applyProtection="1">
      <alignment horizontal="left" vertical="center"/>
    </xf>
    <xf numFmtId="0" fontId="13" fillId="0" borderId="2" xfId="0" applyNumberFormat="1" applyFont="1" applyBorder="1" applyAlignment="1" applyProtection="1">
      <protection locked="0"/>
    </xf>
    <xf numFmtId="0" fontId="13" fillId="0" borderId="8" xfId="0" applyNumberFormat="1" applyFont="1" applyBorder="1" applyAlignment="1" applyProtection="1">
      <protection locked="0"/>
    </xf>
    <xf numFmtId="0" fontId="15" fillId="0" borderId="1" xfId="0" applyFont="1" applyFill="1" applyBorder="1" applyAlignment="1" applyProtection="1"/>
    <xf numFmtId="0" fontId="10" fillId="0" borderId="1" xfId="0" applyFont="1" applyFill="1" applyBorder="1" applyAlignment="1" applyProtection="1"/>
    <xf numFmtId="6" fontId="14" fillId="0" borderId="1" xfId="0" applyNumberFormat="1" applyFont="1" applyBorder="1" applyAlignment="1"/>
    <xf numFmtId="3" fontId="10" fillId="6" borderId="1" xfId="0" applyNumberFormat="1" applyFont="1" applyFill="1" applyBorder="1" applyAlignment="1">
      <alignment horizontal="right"/>
    </xf>
    <xf numFmtId="3" fontId="10" fillId="6" borderId="1" xfId="0" applyNumberFormat="1" applyFont="1" applyFill="1" applyBorder="1" applyAlignment="1">
      <alignment horizontal="left"/>
    </xf>
    <xf numFmtId="3" fontId="10" fillId="6" borderId="2" xfId="0" applyNumberFormat="1" applyFont="1" applyFill="1" applyBorder="1" applyAlignment="1">
      <alignment horizontal="left"/>
    </xf>
    <xf numFmtId="0" fontId="6" fillId="0" borderId="3" xfId="2" applyFont="1" applyFill="1" applyBorder="1" applyAlignment="1" applyProtection="1"/>
    <xf numFmtId="0" fontId="6" fillId="0" borderId="5" xfId="2" applyFont="1" applyFill="1" applyBorder="1" applyAlignment="1" applyProtection="1"/>
    <xf numFmtId="1" fontId="14" fillId="2" borderId="1" xfId="0" applyNumberFormat="1" applyFont="1" applyFill="1" applyBorder="1" applyAlignment="1">
      <alignment horizontal="left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4" fontId="6" fillId="5" borderId="3" xfId="0" applyNumberFormat="1" applyFont="1" applyFill="1" applyBorder="1" applyAlignment="1" applyProtection="1">
      <alignment horizontal="left" vertical="center"/>
      <protection locked="0"/>
    </xf>
    <xf numFmtId="4" fontId="6" fillId="5" borderId="4" xfId="0" applyNumberFormat="1" applyFont="1" applyFill="1" applyBorder="1" applyAlignment="1" applyProtection="1">
      <alignment horizontal="left" vertical="center"/>
      <protection locked="0"/>
    </xf>
    <xf numFmtId="4" fontId="6" fillId="5" borderId="5" xfId="0" applyNumberFormat="1" applyFont="1" applyFill="1" applyBorder="1" applyAlignment="1" applyProtection="1">
      <alignment horizontal="left" vertical="center"/>
      <protection locked="0"/>
    </xf>
    <xf numFmtId="4" fontId="6" fillId="5" borderId="6" xfId="0" applyNumberFormat="1" applyFont="1" applyFill="1" applyBorder="1" applyAlignment="1" applyProtection="1">
      <alignment horizontal="left" vertical="center"/>
    </xf>
    <xf numFmtId="4" fontId="6" fillId="5" borderId="0" xfId="0" applyNumberFormat="1" applyFont="1" applyFill="1" applyBorder="1" applyAlignment="1" applyProtection="1">
      <alignment horizontal="left" vertical="center"/>
    </xf>
    <xf numFmtId="4" fontId="6" fillId="5" borderId="7" xfId="0" applyNumberFormat="1" applyFont="1" applyFill="1" applyBorder="1" applyAlignment="1" applyProtection="1">
      <alignment horizontal="left" vertical="center"/>
    </xf>
    <xf numFmtId="4" fontId="6" fillId="0" borderId="2" xfId="0" applyNumberFormat="1" applyFont="1" applyFill="1" applyBorder="1" applyAlignment="1" applyProtection="1">
      <alignment horizontal="center" vertical="center"/>
    </xf>
    <xf numFmtId="4" fontId="6" fillId="0" borderId="8" xfId="0" applyNumberFormat="1" applyFont="1" applyFill="1" applyBorder="1" applyAlignment="1" applyProtection="1">
      <alignment horizontal="center" vertical="center"/>
    </xf>
    <xf numFmtId="4" fontId="6" fillId="5" borderId="3" xfId="0" applyNumberFormat="1" applyFont="1" applyFill="1" applyBorder="1" applyAlignment="1" applyProtection="1">
      <alignment horizontal="left" vertical="top"/>
    </xf>
    <xf numFmtId="4" fontId="6" fillId="5" borderId="4" xfId="0" applyNumberFormat="1" applyFont="1" applyFill="1" applyBorder="1" applyAlignment="1" applyProtection="1">
      <alignment horizontal="left" vertical="top"/>
    </xf>
    <xf numFmtId="4" fontId="6" fillId="5" borderId="5" xfId="0" applyNumberFormat="1" applyFont="1" applyFill="1" applyBorder="1" applyAlignment="1" applyProtection="1">
      <alignment horizontal="left" vertical="top"/>
    </xf>
    <xf numFmtId="0" fontId="13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10"/>
  <sheetViews>
    <sheetView tabSelected="1" workbookViewId="0">
      <selection activeCell="H73" sqref="H73"/>
    </sheetView>
  </sheetViews>
  <sheetFormatPr defaultRowHeight="12.75"/>
  <cols>
    <col min="1" max="1" width="0.140625" style="1" customWidth="1"/>
    <col min="2" max="2" width="7.28515625" style="1" customWidth="1"/>
    <col min="3" max="3" width="40.7109375" style="1" customWidth="1"/>
    <col min="4" max="4" width="8.85546875" style="1" customWidth="1"/>
    <col min="5" max="5" width="7.7109375" style="1" customWidth="1"/>
    <col min="6" max="6" width="9.5703125" style="1" customWidth="1"/>
    <col min="7" max="7" width="8.28515625" style="1" customWidth="1"/>
    <col min="8" max="8" width="7.7109375" style="1" customWidth="1"/>
    <col min="9" max="9" width="7.5703125" style="1" customWidth="1"/>
    <col min="10" max="10" width="8.7109375" style="1" customWidth="1"/>
    <col min="11" max="11" width="7.5703125" style="1" customWidth="1"/>
    <col min="12" max="12" width="10.5703125" style="1" customWidth="1"/>
    <col min="13" max="13" width="8.7109375" style="1" customWidth="1"/>
    <col min="14" max="14" width="8.140625" style="1" customWidth="1"/>
    <col min="15" max="15" width="9.85546875" style="1" customWidth="1"/>
    <col min="16" max="16" width="12" style="1" customWidth="1"/>
    <col min="17" max="17" width="10.42578125" style="1" customWidth="1"/>
    <col min="18" max="18" width="9.85546875" style="1" bestFit="1" customWidth="1"/>
    <col min="19" max="16384" width="9.140625" style="1"/>
  </cols>
  <sheetData>
    <row r="2" spans="1:24">
      <c r="A2" s="6"/>
      <c r="B2" s="35" t="s">
        <v>103</v>
      </c>
      <c r="C2" s="36"/>
      <c r="D2" s="35"/>
      <c r="E2" s="35"/>
      <c r="F2" s="113"/>
      <c r="G2" s="113"/>
      <c r="H2" s="113"/>
      <c r="I2" s="113"/>
      <c r="J2" s="113"/>
      <c r="K2" s="113"/>
      <c r="L2" s="113"/>
      <c r="M2" s="113"/>
      <c r="N2" s="35"/>
      <c r="O2" s="35"/>
      <c r="P2" s="35"/>
      <c r="Q2" s="35"/>
      <c r="R2" s="35"/>
      <c r="S2" s="6"/>
      <c r="T2" s="6"/>
      <c r="U2" s="6"/>
      <c r="V2" s="6"/>
      <c r="W2" s="6"/>
      <c r="X2" s="6"/>
    </row>
    <row r="3" spans="1:24">
      <c r="A3" s="6"/>
      <c r="B3" s="35" t="s">
        <v>0</v>
      </c>
      <c r="C3" s="36"/>
      <c r="D3" s="35"/>
      <c r="E3" s="35"/>
      <c r="F3" s="37"/>
      <c r="G3" s="35"/>
      <c r="H3" s="114"/>
      <c r="I3" s="114"/>
      <c r="J3" s="114"/>
      <c r="K3" s="114"/>
      <c r="L3" s="114"/>
      <c r="M3" s="114"/>
      <c r="N3" s="35"/>
      <c r="O3" s="35"/>
      <c r="P3" s="35"/>
      <c r="Q3" s="35"/>
      <c r="R3" s="35"/>
      <c r="S3" s="6"/>
      <c r="T3" s="6"/>
      <c r="U3" s="6"/>
      <c r="V3" s="6"/>
      <c r="W3" s="6"/>
      <c r="X3" s="6"/>
    </row>
    <row r="4" spans="1:24" ht="15" customHeight="1">
      <c r="B4" s="88"/>
      <c r="C4" s="108" t="s">
        <v>20</v>
      </c>
      <c r="D4" s="33" t="s">
        <v>1</v>
      </c>
      <c r="E4" s="33" t="s">
        <v>2</v>
      </c>
      <c r="F4" s="33" t="s">
        <v>3</v>
      </c>
      <c r="G4" s="34" t="s">
        <v>4</v>
      </c>
      <c r="H4" s="34" t="s">
        <v>5</v>
      </c>
      <c r="I4" s="34" t="s">
        <v>6</v>
      </c>
      <c r="J4" s="34" t="s">
        <v>7</v>
      </c>
      <c r="K4" s="34" t="s">
        <v>8</v>
      </c>
      <c r="L4" s="34" t="s">
        <v>9</v>
      </c>
      <c r="M4" s="34" t="s">
        <v>10</v>
      </c>
      <c r="N4" s="34" t="s">
        <v>11</v>
      </c>
      <c r="O4" s="34" t="s">
        <v>12</v>
      </c>
      <c r="P4" s="96" t="s">
        <v>13</v>
      </c>
      <c r="Q4" s="97"/>
      <c r="R4" s="38"/>
      <c r="S4" s="7"/>
      <c r="T4" s="7"/>
      <c r="U4" s="7"/>
      <c r="V4" s="7"/>
      <c r="W4" s="7"/>
      <c r="X4" s="7"/>
    </row>
    <row r="5" spans="1:24" ht="13.5" customHeight="1">
      <c r="B5" s="89"/>
      <c r="C5" s="109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1" t="s">
        <v>14</v>
      </c>
      <c r="Q5" s="92">
        <v>100</v>
      </c>
      <c r="R5" s="39"/>
    </row>
    <row r="6" spans="1:24" ht="15.75" customHeight="1">
      <c r="B6" s="65">
        <v>1</v>
      </c>
      <c r="C6" s="105" t="s">
        <v>106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  <c r="R6" s="39"/>
    </row>
    <row r="7" spans="1:24">
      <c r="B7" s="66"/>
      <c r="C7" s="10" t="s">
        <v>107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1"/>
      <c r="Q7" s="92"/>
      <c r="R7" s="39"/>
    </row>
    <row r="8" spans="1:24">
      <c r="B8" s="66" t="s">
        <v>15</v>
      </c>
      <c r="C8" s="40" t="s">
        <v>49</v>
      </c>
      <c r="D8" s="41">
        <v>30800</v>
      </c>
      <c r="E8" s="41">
        <v>30800</v>
      </c>
      <c r="F8" s="41">
        <v>30800</v>
      </c>
      <c r="G8" s="41">
        <v>30800</v>
      </c>
      <c r="H8" s="41">
        <v>30800</v>
      </c>
      <c r="I8" s="41">
        <v>30800</v>
      </c>
      <c r="J8" s="41">
        <v>30800</v>
      </c>
      <c r="K8" s="41">
        <v>30800</v>
      </c>
      <c r="L8" s="41">
        <v>30800</v>
      </c>
      <c r="M8" s="41">
        <v>30800</v>
      </c>
      <c r="N8" s="41">
        <v>30800</v>
      </c>
      <c r="O8" s="41">
        <v>30800</v>
      </c>
      <c r="P8" s="16">
        <f t="shared" ref="P8:P15" si="0">SUM(D8:O8)</f>
        <v>369600</v>
      </c>
      <c r="Q8" s="42">
        <f t="shared" ref="Q8:Q15" si="1">P8/$Q$5</f>
        <v>3696</v>
      </c>
      <c r="R8" s="39"/>
    </row>
    <row r="9" spans="1:24">
      <c r="B9" s="66" t="s">
        <v>16</v>
      </c>
      <c r="C9" s="40" t="s">
        <v>29</v>
      </c>
      <c r="D9" s="41">
        <v>3000</v>
      </c>
      <c r="E9" s="41">
        <v>3000</v>
      </c>
      <c r="F9" s="41">
        <v>3000</v>
      </c>
      <c r="G9" s="41">
        <v>3000</v>
      </c>
      <c r="H9" s="41">
        <v>3000</v>
      </c>
      <c r="I9" s="41">
        <v>3000</v>
      </c>
      <c r="J9" s="41">
        <v>3000</v>
      </c>
      <c r="K9" s="41">
        <v>3000</v>
      </c>
      <c r="L9" s="41">
        <v>3000</v>
      </c>
      <c r="M9" s="41">
        <v>3000</v>
      </c>
      <c r="N9" s="41">
        <v>3000</v>
      </c>
      <c r="O9" s="41">
        <v>3000</v>
      </c>
      <c r="P9" s="16">
        <f t="shared" si="0"/>
        <v>36000</v>
      </c>
      <c r="Q9" s="42">
        <f t="shared" si="1"/>
        <v>360</v>
      </c>
      <c r="R9" s="39"/>
    </row>
    <row r="10" spans="1:24">
      <c r="B10" s="66" t="s">
        <v>18</v>
      </c>
      <c r="C10" s="40" t="s">
        <v>30</v>
      </c>
      <c r="D10" s="16">
        <v>2000</v>
      </c>
      <c r="E10" s="16">
        <v>2000</v>
      </c>
      <c r="F10" s="16">
        <v>2000</v>
      </c>
      <c r="G10" s="16">
        <v>2000</v>
      </c>
      <c r="H10" s="16">
        <v>2000</v>
      </c>
      <c r="I10" s="16">
        <v>2000</v>
      </c>
      <c r="J10" s="16">
        <v>2000</v>
      </c>
      <c r="K10" s="16">
        <v>2000</v>
      </c>
      <c r="L10" s="16">
        <v>2000</v>
      </c>
      <c r="M10" s="16">
        <v>2000</v>
      </c>
      <c r="N10" s="16">
        <v>2000</v>
      </c>
      <c r="O10" s="16">
        <v>2000</v>
      </c>
      <c r="P10" s="16">
        <f t="shared" si="0"/>
        <v>24000</v>
      </c>
      <c r="Q10" s="42">
        <f t="shared" si="1"/>
        <v>240</v>
      </c>
      <c r="R10" s="39"/>
    </row>
    <row r="11" spans="1:24">
      <c r="B11" s="66" t="s">
        <v>24</v>
      </c>
      <c r="C11" s="40" t="s">
        <v>31</v>
      </c>
      <c r="D11" s="16">
        <v>5000</v>
      </c>
      <c r="E11" s="16">
        <v>5000</v>
      </c>
      <c r="F11" s="16">
        <v>5000</v>
      </c>
      <c r="G11" s="16">
        <v>5000</v>
      </c>
      <c r="H11" s="16">
        <v>5000</v>
      </c>
      <c r="I11" s="16">
        <v>5000</v>
      </c>
      <c r="J11" s="16">
        <v>5000</v>
      </c>
      <c r="K11" s="16">
        <v>5000</v>
      </c>
      <c r="L11" s="16">
        <v>5000</v>
      </c>
      <c r="M11" s="16">
        <v>5000</v>
      </c>
      <c r="N11" s="16">
        <v>5000</v>
      </c>
      <c r="O11" s="16">
        <v>5000</v>
      </c>
      <c r="P11" s="16">
        <f t="shared" si="0"/>
        <v>60000</v>
      </c>
      <c r="Q11" s="42">
        <f t="shared" si="1"/>
        <v>600</v>
      </c>
      <c r="R11" s="39"/>
    </row>
    <row r="12" spans="1:24">
      <c r="B12" s="66" t="s">
        <v>26</v>
      </c>
      <c r="C12" s="40" t="s">
        <v>33</v>
      </c>
      <c r="D12" s="41">
        <v>3500</v>
      </c>
      <c r="E12" s="41">
        <v>3500</v>
      </c>
      <c r="F12" s="41">
        <v>3500</v>
      </c>
      <c r="G12" s="41">
        <v>3500</v>
      </c>
      <c r="H12" s="41">
        <v>3500</v>
      </c>
      <c r="I12" s="41">
        <v>3500</v>
      </c>
      <c r="J12" s="41">
        <v>3500</v>
      </c>
      <c r="K12" s="41">
        <v>3500</v>
      </c>
      <c r="L12" s="41">
        <v>3500</v>
      </c>
      <c r="M12" s="41">
        <v>3500</v>
      </c>
      <c r="N12" s="41">
        <v>3500</v>
      </c>
      <c r="O12" s="41">
        <v>3500</v>
      </c>
      <c r="P12" s="16">
        <f t="shared" si="0"/>
        <v>42000</v>
      </c>
      <c r="Q12" s="42">
        <f t="shared" si="1"/>
        <v>420</v>
      </c>
      <c r="R12" s="39"/>
    </row>
    <row r="13" spans="1:24">
      <c r="B13" s="66" t="s">
        <v>27</v>
      </c>
      <c r="C13" s="40" t="s">
        <v>48</v>
      </c>
      <c r="D13" s="41"/>
      <c r="E13" s="41">
        <v>50000</v>
      </c>
      <c r="F13" s="41"/>
      <c r="G13" s="41"/>
      <c r="H13" s="41"/>
      <c r="I13" s="41"/>
      <c r="J13" s="41"/>
      <c r="K13" s="41">
        <v>50000</v>
      </c>
      <c r="L13" s="41"/>
      <c r="M13" s="41"/>
      <c r="N13" s="41"/>
      <c r="O13" s="41"/>
      <c r="P13" s="16">
        <f t="shared" si="0"/>
        <v>100000</v>
      </c>
      <c r="Q13" s="42">
        <f t="shared" si="1"/>
        <v>1000</v>
      </c>
      <c r="R13" s="39"/>
    </row>
    <row r="14" spans="1:24">
      <c r="B14" s="66" t="s">
        <v>28</v>
      </c>
      <c r="C14" s="40" t="s">
        <v>21</v>
      </c>
      <c r="D14" s="41">
        <v>50000</v>
      </c>
      <c r="E14" s="41">
        <v>50000</v>
      </c>
      <c r="F14" s="41">
        <v>50000</v>
      </c>
      <c r="G14" s="41">
        <v>50000</v>
      </c>
      <c r="H14" s="41">
        <v>50000</v>
      </c>
      <c r="I14" s="41">
        <v>50000</v>
      </c>
      <c r="J14" s="41">
        <v>50000</v>
      </c>
      <c r="K14" s="41">
        <v>50000</v>
      </c>
      <c r="L14" s="41">
        <v>50000</v>
      </c>
      <c r="M14" s="41">
        <v>50000</v>
      </c>
      <c r="N14" s="41">
        <v>50000</v>
      </c>
      <c r="O14" s="41">
        <v>50000</v>
      </c>
      <c r="P14" s="16">
        <f t="shared" si="0"/>
        <v>600000</v>
      </c>
      <c r="Q14" s="42">
        <f t="shared" si="1"/>
        <v>6000</v>
      </c>
      <c r="R14" s="39"/>
    </row>
    <row r="15" spans="1:24">
      <c r="B15" s="66" t="s">
        <v>59</v>
      </c>
      <c r="C15" s="40" t="s">
        <v>34</v>
      </c>
      <c r="D15" s="41">
        <v>3000</v>
      </c>
      <c r="E15" s="41">
        <v>3000</v>
      </c>
      <c r="F15" s="41">
        <v>3000</v>
      </c>
      <c r="G15" s="41">
        <v>3000</v>
      </c>
      <c r="H15" s="41">
        <v>3000</v>
      </c>
      <c r="I15" s="41">
        <v>3000</v>
      </c>
      <c r="J15" s="41">
        <v>3000</v>
      </c>
      <c r="K15" s="41">
        <v>3000</v>
      </c>
      <c r="L15" s="41">
        <v>3000</v>
      </c>
      <c r="M15" s="41">
        <v>3000</v>
      </c>
      <c r="N15" s="41">
        <v>3000</v>
      </c>
      <c r="O15" s="41">
        <v>3000</v>
      </c>
      <c r="P15" s="16">
        <f t="shared" si="0"/>
        <v>36000</v>
      </c>
      <c r="Q15" s="42">
        <f t="shared" si="1"/>
        <v>360</v>
      </c>
      <c r="R15" s="39"/>
    </row>
    <row r="16" spans="1:24">
      <c r="B16" s="66"/>
      <c r="C16" s="20" t="s">
        <v>67</v>
      </c>
      <c r="D16" s="25">
        <f t="shared" ref="D16:O16" si="2">SUM(D8:D15)</f>
        <v>97300</v>
      </c>
      <c r="E16" s="25">
        <f t="shared" si="2"/>
        <v>147300</v>
      </c>
      <c r="F16" s="25">
        <f t="shared" si="2"/>
        <v>97300</v>
      </c>
      <c r="G16" s="25">
        <f t="shared" si="2"/>
        <v>97300</v>
      </c>
      <c r="H16" s="25">
        <f t="shared" si="2"/>
        <v>97300</v>
      </c>
      <c r="I16" s="25">
        <f t="shared" si="2"/>
        <v>97300</v>
      </c>
      <c r="J16" s="25">
        <f t="shared" si="2"/>
        <v>97300</v>
      </c>
      <c r="K16" s="25">
        <f t="shared" si="2"/>
        <v>147300</v>
      </c>
      <c r="L16" s="25">
        <f t="shared" si="2"/>
        <v>97300</v>
      </c>
      <c r="M16" s="25">
        <f t="shared" si="2"/>
        <v>97300</v>
      </c>
      <c r="N16" s="25">
        <f t="shared" si="2"/>
        <v>97300</v>
      </c>
      <c r="O16" s="25">
        <f t="shared" si="2"/>
        <v>97300</v>
      </c>
      <c r="P16" s="17">
        <f t="shared" ref="P16:Q16" si="3">SUM(P8:P15)</f>
        <v>1267600</v>
      </c>
      <c r="Q16" s="18">
        <f t="shared" si="3"/>
        <v>12676</v>
      </c>
      <c r="R16" s="39"/>
    </row>
    <row r="17" spans="2:18">
      <c r="B17" s="66"/>
      <c r="C17" s="43" t="s">
        <v>108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42"/>
      <c r="R17" s="39"/>
    </row>
    <row r="18" spans="2:18">
      <c r="B18" s="66" t="s">
        <v>15</v>
      </c>
      <c r="C18" s="40" t="s">
        <v>43</v>
      </c>
      <c r="D18" s="16">
        <v>66000</v>
      </c>
      <c r="E18" s="16">
        <v>66000</v>
      </c>
      <c r="F18" s="16">
        <v>66000</v>
      </c>
      <c r="G18" s="16">
        <v>66000</v>
      </c>
      <c r="H18" s="16">
        <v>66000</v>
      </c>
      <c r="I18" s="16">
        <v>66000</v>
      </c>
      <c r="J18" s="16">
        <v>66000</v>
      </c>
      <c r="K18" s="16">
        <v>66000</v>
      </c>
      <c r="L18" s="16">
        <f>66000*2</f>
        <v>132000</v>
      </c>
      <c r="M18" s="16">
        <v>66000</v>
      </c>
      <c r="N18" s="16">
        <v>66000</v>
      </c>
      <c r="O18" s="16">
        <v>66000</v>
      </c>
      <c r="P18" s="16">
        <f>SUM(D18:O18)</f>
        <v>858000</v>
      </c>
      <c r="Q18" s="42">
        <f>P18/$Q$5</f>
        <v>8580</v>
      </c>
      <c r="R18" s="60"/>
    </row>
    <row r="19" spans="2:18">
      <c r="B19" s="66" t="s">
        <v>16</v>
      </c>
      <c r="C19" s="40" t="s">
        <v>44</v>
      </c>
      <c r="D19" s="16">
        <v>30000</v>
      </c>
      <c r="E19" s="16">
        <v>30000</v>
      </c>
      <c r="F19" s="16">
        <v>30000</v>
      </c>
      <c r="G19" s="16">
        <v>30000</v>
      </c>
      <c r="H19" s="16">
        <v>30000</v>
      </c>
      <c r="I19" s="16">
        <v>30000</v>
      </c>
      <c r="J19" s="16">
        <v>30000</v>
      </c>
      <c r="K19" s="16">
        <v>30000</v>
      </c>
      <c r="L19" s="16">
        <f>30000*2</f>
        <v>60000</v>
      </c>
      <c r="M19" s="16">
        <v>30000</v>
      </c>
      <c r="N19" s="16">
        <v>30000</v>
      </c>
      <c r="O19" s="16">
        <v>30000</v>
      </c>
      <c r="P19" s="16">
        <f>SUM(D19:O19)</f>
        <v>390000</v>
      </c>
      <c r="Q19" s="42">
        <f>P19/$Q$5</f>
        <v>3900</v>
      </c>
      <c r="R19" s="39"/>
    </row>
    <row r="20" spans="2:18">
      <c r="B20" s="66" t="s">
        <v>64</v>
      </c>
      <c r="C20" s="15" t="s">
        <v>70</v>
      </c>
      <c r="D20" s="15">
        <v>9500</v>
      </c>
      <c r="E20" s="15">
        <v>9500</v>
      </c>
      <c r="F20" s="15">
        <v>9500</v>
      </c>
      <c r="G20" s="15">
        <v>9500</v>
      </c>
      <c r="H20" s="15">
        <v>9500</v>
      </c>
      <c r="I20" s="15">
        <v>9500</v>
      </c>
      <c r="J20" s="15">
        <v>9500</v>
      </c>
      <c r="K20" s="15">
        <v>9500</v>
      </c>
      <c r="L20" s="15">
        <f>9500*2</f>
        <v>19000</v>
      </c>
      <c r="M20" s="15">
        <v>9500</v>
      </c>
      <c r="N20" s="15">
        <v>9500</v>
      </c>
      <c r="O20" s="15">
        <v>9500</v>
      </c>
      <c r="P20" s="16">
        <f>SUM(D20:O20)</f>
        <v>123500</v>
      </c>
      <c r="Q20" s="42">
        <f>P20/$Q$5</f>
        <v>1235</v>
      </c>
      <c r="R20" s="39"/>
    </row>
    <row r="21" spans="2:18">
      <c r="B21" s="66" t="s">
        <v>24</v>
      </c>
      <c r="C21" s="15" t="s">
        <v>65</v>
      </c>
      <c r="D21" s="15">
        <v>5000</v>
      </c>
      <c r="E21" s="15">
        <v>5000</v>
      </c>
      <c r="F21" s="15">
        <v>5000</v>
      </c>
      <c r="G21" s="15">
        <v>5000</v>
      </c>
      <c r="H21" s="15">
        <v>5000</v>
      </c>
      <c r="I21" s="15">
        <v>5000</v>
      </c>
      <c r="J21" s="15">
        <v>5000</v>
      </c>
      <c r="K21" s="15">
        <v>5000</v>
      </c>
      <c r="L21" s="15">
        <v>10000</v>
      </c>
      <c r="M21" s="15">
        <v>5000</v>
      </c>
      <c r="N21" s="15">
        <v>5000</v>
      </c>
      <c r="O21" s="15">
        <v>5000</v>
      </c>
      <c r="P21" s="16">
        <f>SUM(D21:O21)</f>
        <v>65000</v>
      </c>
      <c r="Q21" s="42">
        <f>P21/$Q$5</f>
        <v>650</v>
      </c>
      <c r="R21" s="39"/>
    </row>
    <row r="22" spans="2:18">
      <c r="B22" s="66"/>
      <c r="C22" s="83" t="s">
        <v>66</v>
      </c>
      <c r="D22" s="84">
        <f t="shared" ref="D22:O22" si="4">SUM(D18:D21)</f>
        <v>110500</v>
      </c>
      <c r="E22" s="84">
        <f t="shared" si="4"/>
        <v>110500</v>
      </c>
      <c r="F22" s="84">
        <f t="shared" si="4"/>
        <v>110500</v>
      </c>
      <c r="G22" s="84">
        <f t="shared" si="4"/>
        <v>110500</v>
      </c>
      <c r="H22" s="84">
        <f t="shared" si="4"/>
        <v>110500</v>
      </c>
      <c r="I22" s="84">
        <f t="shared" si="4"/>
        <v>110500</v>
      </c>
      <c r="J22" s="84">
        <f t="shared" si="4"/>
        <v>110500</v>
      </c>
      <c r="K22" s="84">
        <f t="shared" si="4"/>
        <v>110500</v>
      </c>
      <c r="L22" s="84">
        <f t="shared" si="4"/>
        <v>221000</v>
      </c>
      <c r="M22" s="84">
        <f t="shared" si="4"/>
        <v>110500</v>
      </c>
      <c r="N22" s="84">
        <f t="shared" si="4"/>
        <v>110500</v>
      </c>
      <c r="O22" s="84">
        <f t="shared" si="4"/>
        <v>110500</v>
      </c>
      <c r="P22" s="17">
        <f>SUM(D22:O22)</f>
        <v>1436500</v>
      </c>
      <c r="Q22" s="18">
        <f t="shared" ref="Q22" si="5">SUM(Q18:Q21)</f>
        <v>14365</v>
      </c>
      <c r="R22" s="39"/>
    </row>
    <row r="23" spans="2:18">
      <c r="B23" s="66"/>
      <c r="C23" s="8" t="s">
        <v>50</v>
      </c>
      <c r="D23" s="5">
        <f>D22+D16</f>
        <v>207800</v>
      </c>
      <c r="E23" s="5">
        <f t="shared" ref="E23:O23" si="6">E22+E16</f>
        <v>257800</v>
      </c>
      <c r="F23" s="5">
        <f t="shared" si="6"/>
        <v>207800</v>
      </c>
      <c r="G23" s="5">
        <f t="shared" si="6"/>
        <v>207800</v>
      </c>
      <c r="H23" s="5">
        <f t="shared" si="6"/>
        <v>207800</v>
      </c>
      <c r="I23" s="5">
        <f t="shared" si="6"/>
        <v>207800</v>
      </c>
      <c r="J23" s="5">
        <f t="shared" si="6"/>
        <v>207800</v>
      </c>
      <c r="K23" s="5">
        <f t="shared" si="6"/>
        <v>257800</v>
      </c>
      <c r="L23" s="5">
        <f t="shared" si="6"/>
        <v>318300</v>
      </c>
      <c r="M23" s="5">
        <f t="shared" si="6"/>
        <v>207800</v>
      </c>
      <c r="N23" s="5">
        <f t="shared" si="6"/>
        <v>207800</v>
      </c>
      <c r="O23" s="5">
        <f t="shared" si="6"/>
        <v>207800</v>
      </c>
      <c r="P23" s="5">
        <f t="shared" ref="P23:Q23" si="7">P22+P16</f>
        <v>2704100</v>
      </c>
      <c r="Q23" s="5">
        <f t="shared" si="7"/>
        <v>27041</v>
      </c>
      <c r="R23" s="39"/>
    </row>
    <row r="24" spans="2:18" ht="18" customHeight="1">
      <c r="B24" s="66"/>
      <c r="C24" s="87" t="s">
        <v>102</v>
      </c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6"/>
      <c r="R24" s="39"/>
    </row>
    <row r="25" spans="2:18" ht="18" customHeight="1">
      <c r="B25" s="67" t="s">
        <v>15</v>
      </c>
      <c r="C25" s="99" t="s">
        <v>111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1"/>
      <c r="R25" s="39"/>
    </row>
    <row r="26" spans="2:18" ht="15" customHeight="1">
      <c r="B26" s="72" t="s">
        <v>73</v>
      </c>
      <c r="C26" s="71" t="s">
        <v>51</v>
      </c>
      <c r="D26" s="44">
        <v>30000</v>
      </c>
      <c r="E26" s="44">
        <v>30000</v>
      </c>
      <c r="F26" s="44">
        <v>30000</v>
      </c>
      <c r="G26" s="44">
        <v>30000</v>
      </c>
      <c r="H26" s="44">
        <v>30000</v>
      </c>
      <c r="I26" s="44">
        <v>30000</v>
      </c>
      <c r="J26" s="44">
        <v>30000</v>
      </c>
      <c r="K26" s="44">
        <v>30000</v>
      </c>
      <c r="L26" s="44">
        <v>30000</v>
      </c>
      <c r="M26" s="44">
        <v>30000</v>
      </c>
      <c r="N26" s="44">
        <v>30000</v>
      </c>
      <c r="O26" s="44">
        <v>30000</v>
      </c>
      <c r="P26" s="44">
        <f>SUM(D26:O26)</f>
        <v>360000</v>
      </c>
      <c r="Q26" s="42">
        <f>P26/$Q$5</f>
        <v>3600</v>
      </c>
      <c r="R26" s="39"/>
    </row>
    <row r="27" spans="2:18" ht="12" customHeight="1">
      <c r="B27" s="69" t="s">
        <v>16</v>
      </c>
      <c r="C27" s="43" t="s">
        <v>52</v>
      </c>
      <c r="D27" s="46"/>
      <c r="E27" s="46"/>
      <c r="F27" s="46"/>
      <c r="G27" s="47"/>
      <c r="H27" s="48"/>
      <c r="I27" s="48"/>
      <c r="J27" s="48"/>
      <c r="K27" s="48"/>
      <c r="L27" s="48"/>
      <c r="M27" s="44"/>
      <c r="N27" s="44"/>
      <c r="O27" s="41"/>
      <c r="P27" s="44"/>
      <c r="Q27" s="42"/>
      <c r="R27" s="39"/>
    </row>
    <row r="28" spans="2:18">
      <c r="B28" s="68" t="s">
        <v>76</v>
      </c>
      <c r="C28" s="49" t="s">
        <v>53</v>
      </c>
      <c r="D28" s="50"/>
      <c r="E28" s="50">
        <v>40000</v>
      </c>
      <c r="F28" s="50"/>
      <c r="G28" s="51"/>
      <c r="H28" s="52"/>
      <c r="I28" s="52"/>
      <c r="J28" s="52"/>
      <c r="K28" s="52"/>
      <c r="L28" s="52"/>
      <c r="M28" s="53">
        <v>40000</v>
      </c>
      <c r="N28" s="44"/>
      <c r="O28" s="54"/>
      <c r="P28" s="44">
        <f>SUM(D28:O28)</f>
        <v>80000</v>
      </c>
      <c r="Q28" s="42">
        <f>P28/$Q$5</f>
        <v>800</v>
      </c>
      <c r="R28" s="39"/>
    </row>
    <row r="29" spans="2:18">
      <c r="B29" s="68" t="s">
        <v>77</v>
      </c>
      <c r="C29" s="49" t="s">
        <v>54</v>
      </c>
      <c r="D29" s="50"/>
      <c r="E29" s="50"/>
      <c r="F29" s="50">
        <v>50000</v>
      </c>
      <c r="G29" s="51"/>
      <c r="H29" s="52"/>
      <c r="I29" s="52"/>
      <c r="J29" s="52"/>
      <c r="K29" s="52">
        <v>50000</v>
      </c>
      <c r="L29" s="52"/>
      <c r="M29" s="53"/>
      <c r="N29" s="44"/>
      <c r="O29" s="54"/>
      <c r="P29" s="44">
        <f>SUM(D29:O29)</f>
        <v>100000</v>
      </c>
      <c r="Q29" s="42">
        <f>P29/$Q$5</f>
        <v>1000</v>
      </c>
      <c r="R29" s="39"/>
    </row>
    <row r="30" spans="2:18" ht="12" customHeight="1">
      <c r="B30" s="68" t="s">
        <v>78</v>
      </c>
      <c r="C30" s="49" t="s">
        <v>55</v>
      </c>
      <c r="D30" s="50"/>
      <c r="E30" s="50"/>
      <c r="F30" s="50"/>
      <c r="G30" s="51">
        <v>50000</v>
      </c>
      <c r="H30" s="52"/>
      <c r="I30" s="52"/>
      <c r="J30" s="52"/>
      <c r="K30" s="52"/>
      <c r="L30" s="52">
        <v>50000</v>
      </c>
      <c r="M30" s="53"/>
      <c r="N30" s="44"/>
      <c r="O30" s="54"/>
      <c r="P30" s="44">
        <f>SUM(D30:O30)</f>
        <v>100000</v>
      </c>
      <c r="Q30" s="42">
        <f>P30/$Q$5</f>
        <v>1000</v>
      </c>
      <c r="R30" s="39"/>
    </row>
    <row r="31" spans="2:18" ht="12" customHeight="1">
      <c r="B31" s="69" t="s">
        <v>18</v>
      </c>
      <c r="C31" s="55" t="s">
        <v>56</v>
      </c>
      <c r="D31" s="50"/>
      <c r="E31" s="50"/>
      <c r="F31" s="50"/>
      <c r="G31" s="51"/>
      <c r="H31" s="52"/>
      <c r="I31" s="52"/>
      <c r="J31" s="52"/>
      <c r="K31" s="52"/>
      <c r="L31" s="52"/>
      <c r="M31" s="53"/>
      <c r="N31" s="44"/>
      <c r="O31" s="54"/>
      <c r="P31" s="44"/>
      <c r="Q31" s="42"/>
      <c r="R31" s="39"/>
    </row>
    <row r="32" spans="2:18" ht="12.75" customHeight="1">
      <c r="B32" s="68" t="s">
        <v>79</v>
      </c>
      <c r="C32" s="40" t="s">
        <v>53</v>
      </c>
      <c r="D32" s="46"/>
      <c r="E32" s="46"/>
      <c r="F32" s="46"/>
      <c r="G32" s="46"/>
      <c r="H32" s="46">
        <v>50000</v>
      </c>
      <c r="I32" s="46"/>
      <c r="J32" s="46"/>
      <c r="K32" s="46"/>
      <c r="L32" s="46"/>
      <c r="M32" s="46">
        <v>50000</v>
      </c>
      <c r="N32" s="15"/>
      <c r="O32" s="46"/>
      <c r="P32" s="16">
        <f>SUM(D32:O32)</f>
        <v>100000</v>
      </c>
      <c r="Q32" s="42">
        <f>P32/$Q$5</f>
        <v>1000</v>
      </c>
      <c r="R32" s="39"/>
    </row>
    <row r="33" spans="1:24" ht="12" customHeight="1">
      <c r="B33" s="68" t="s">
        <v>80</v>
      </c>
      <c r="C33" s="15" t="s">
        <v>54</v>
      </c>
      <c r="D33" s="15"/>
      <c r="E33" s="15"/>
      <c r="F33" s="15"/>
      <c r="G33" s="15"/>
      <c r="H33" s="15"/>
      <c r="I33" s="15">
        <v>60000</v>
      </c>
      <c r="J33" s="15"/>
      <c r="K33" s="15"/>
      <c r="L33" s="15"/>
      <c r="M33" s="15"/>
      <c r="N33" s="15">
        <v>60000</v>
      </c>
      <c r="O33" s="15"/>
      <c r="P33" s="16">
        <f>SUM(D33:O33)</f>
        <v>120000</v>
      </c>
      <c r="Q33" s="42">
        <f>P33/$Q$5</f>
        <v>1200</v>
      </c>
      <c r="R33" s="39"/>
    </row>
    <row r="34" spans="1:24" ht="12" customHeight="1">
      <c r="B34" s="68" t="s">
        <v>81</v>
      </c>
      <c r="C34" s="40" t="s">
        <v>55</v>
      </c>
      <c r="D34" s="48"/>
      <c r="E34" s="48"/>
      <c r="F34" s="48"/>
      <c r="G34" s="48"/>
      <c r="H34" s="48"/>
      <c r="I34" s="48"/>
      <c r="J34" s="48">
        <v>65000</v>
      </c>
      <c r="K34" s="48"/>
      <c r="L34" s="48"/>
      <c r="M34" s="48"/>
      <c r="N34" s="48"/>
      <c r="O34" s="48">
        <v>65000</v>
      </c>
      <c r="P34" s="48">
        <f>SUM(D34:O34)</f>
        <v>130000</v>
      </c>
      <c r="Q34" s="42">
        <f>P34/$Q$5</f>
        <v>1300</v>
      </c>
      <c r="R34" s="39"/>
    </row>
    <row r="35" spans="1:24">
      <c r="B35" s="67"/>
      <c r="C35" s="56" t="s">
        <v>68</v>
      </c>
      <c r="D35" s="57">
        <f t="shared" ref="D35:Q35" si="8">SUM(D26:D34)</f>
        <v>30000</v>
      </c>
      <c r="E35" s="57">
        <f t="shared" si="8"/>
        <v>70000</v>
      </c>
      <c r="F35" s="57">
        <f t="shared" si="8"/>
        <v>80000</v>
      </c>
      <c r="G35" s="57">
        <f t="shared" si="8"/>
        <v>80000</v>
      </c>
      <c r="H35" s="57">
        <f t="shared" si="8"/>
        <v>80000</v>
      </c>
      <c r="I35" s="57">
        <f t="shared" si="8"/>
        <v>90000</v>
      </c>
      <c r="J35" s="57">
        <f t="shared" si="8"/>
        <v>95000</v>
      </c>
      <c r="K35" s="57">
        <f t="shared" si="8"/>
        <v>80000</v>
      </c>
      <c r="L35" s="57">
        <f t="shared" si="8"/>
        <v>80000</v>
      </c>
      <c r="M35" s="57">
        <f t="shared" si="8"/>
        <v>120000</v>
      </c>
      <c r="N35" s="57">
        <f t="shared" si="8"/>
        <v>90000</v>
      </c>
      <c r="O35" s="57">
        <f t="shared" si="8"/>
        <v>95000</v>
      </c>
      <c r="P35" s="57">
        <f t="shared" si="8"/>
        <v>990000</v>
      </c>
      <c r="Q35" s="58">
        <f t="shared" si="8"/>
        <v>9900</v>
      </c>
      <c r="R35" s="39"/>
    </row>
    <row r="36" spans="1:24" s="13" customFormat="1">
      <c r="A36" s="1"/>
      <c r="B36" s="68" t="s">
        <v>24</v>
      </c>
      <c r="C36" s="43" t="s">
        <v>57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16"/>
      <c r="Q36" s="42"/>
      <c r="R36" s="39"/>
      <c r="S36" s="1"/>
      <c r="T36" s="1"/>
      <c r="U36" s="1"/>
      <c r="V36" s="1"/>
      <c r="W36" s="1"/>
      <c r="X36" s="1"/>
    </row>
    <row r="37" spans="1:24">
      <c r="B37" s="66" t="s">
        <v>82</v>
      </c>
      <c r="C37" s="39" t="s">
        <v>46</v>
      </c>
      <c r="D37" s="44">
        <v>48000</v>
      </c>
      <c r="E37" s="44">
        <v>48000</v>
      </c>
      <c r="F37" s="44">
        <v>48000</v>
      </c>
      <c r="G37" s="44">
        <v>48000</v>
      </c>
      <c r="H37" s="44">
        <v>48000</v>
      </c>
      <c r="I37" s="44">
        <v>48000</v>
      </c>
      <c r="J37" s="44">
        <v>48000</v>
      </c>
      <c r="K37" s="44">
        <v>48000</v>
      </c>
      <c r="L37" s="44">
        <f>48000*2</f>
        <v>96000</v>
      </c>
      <c r="M37" s="44">
        <v>48000</v>
      </c>
      <c r="N37" s="44">
        <v>48000</v>
      </c>
      <c r="O37" s="44">
        <v>48000</v>
      </c>
      <c r="P37" s="16">
        <f>SUM(D37:O37)</f>
        <v>624000</v>
      </c>
      <c r="Q37" s="42">
        <f>P37/$Q$5</f>
        <v>6240</v>
      </c>
      <c r="R37" s="39"/>
    </row>
    <row r="38" spans="1:24">
      <c r="B38" s="66" t="s">
        <v>83</v>
      </c>
      <c r="C38" s="45" t="s">
        <v>109</v>
      </c>
      <c r="D38" s="44">
        <v>25000</v>
      </c>
      <c r="E38" s="44">
        <v>25000</v>
      </c>
      <c r="F38" s="44">
        <v>25000</v>
      </c>
      <c r="G38" s="44">
        <v>25000</v>
      </c>
      <c r="H38" s="44">
        <v>25000</v>
      </c>
      <c r="I38" s="44">
        <v>25000</v>
      </c>
      <c r="J38" s="44">
        <v>25000</v>
      </c>
      <c r="K38" s="44">
        <v>25000</v>
      </c>
      <c r="L38" s="44">
        <v>50000</v>
      </c>
      <c r="M38" s="44">
        <v>25000</v>
      </c>
      <c r="N38" s="44">
        <v>25000</v>
      </c>
      <c r="O38" s="44">
        <v>25000</v>
      </c>
      <c r="P38" s="16">
        <f>SUM(D38:O38)</f>
        <v>325000</v>
      </c>
      <c r="Q38" s="42">
        <f>P38/$Q$5</f>
        <v>3250</v>
      </c>
      <c r="R38" s="39"/>
    </row>
    <row r="39" spans="1:24">
      <c r="B39" s="66"/>
      <c r="C39" s="80" t="s">
        <v>66</v>
      </c>
      <c r="D39" s="81">
        <f t="shared" ref="D39:Q39" si="9">SUM(D37:D38)</f>
        <v>73000</v>
      </c>
      <c r="E39" s="81">
        <f t="shared" si="9"/>
        <v>73000</v>
      </c>
      <c r="F39" s="81">
        <f t="shared" si="9"/>
        <v>73000</v>
      </c>
      <c r="G39" s="81">
        <f t="shared" si="9"/>
        <v>73000</v>
      </c>
      <c r="H39" s="81">
        <f t="shared" si="9"/>
        <v>73000</v>
      </c>
      <c r="I39" s="81">
        <f t="shared" si="9"/>
        <v>73000</v>
      </c>
      <c r="J39" s="81">
        <f t="shared" si="9"/>
        <v>73000</v>
      </c>
      <c r="K39" s="81">
        <f t="shared" si="9"/>
        <v>73000</v>
      </c>
      <c r="L39" s="81">
        <f t="shared" si="9"/>
        <v>146000</v>
      </c>
      <c r="M39" s="81">
        <f t="shared" si="9"/>
        <v>73000</v>
      </c>
      <c r="N39" s="81">
        <f t="shared" si="9"/>
        <v>73000</v>
      </c>
      <c r="O39" s="81">
        <f t="shared" si="9"/>
        <v>73000</v>
      </c>
      <c r="P39" s="82">
        <f t="shared" si="9"/>
        <v>949000</v>
      </c>
      <c r="Q39" s="58">
        <f t="shared" si="9"/>
        <v>9490</v>
      </c>
      <c r="R39" s="39"/>
    </row>
    <row r="40" spans="1:24" ht="21" customHeight="1">
      <c r="B40" s="70"/>
      <c r="C40" s="14" t="s">
        <v>84</v>
      </c>
      <c r="D40" s="5">
        <f>D39+D35</f>
        <v>103000</v>
      </c>
      <c r="E40" s="5">
        <f t="shared" ref="E40:O40" si="10">E39+E35</f>
        <v>143000</v>
      </c>
      <c r="F40" s="5">
        <f t="shared" si="10"/>
        <v>153000</v>
      </c>
      <c r="G40" s="5">
        <f t="shared" si="10"/>
        <v>153000</v>
      </c>
      <c r="H40" s="5">
        <f t="shared" si="10"/>
        <v>153000</v>
      </c>
      <c r="I40" s="5">
        <f t="shared" si="10"/>
        <v>163000</v>
      </c>
      <c r="J40" s="5">
        <f t="shared" si="10"/>
        <v>168000</v>
      </c>
      <c r="K40" s="5">
        <f t="shared" si="10"/>
        <v>153000</v>
      </c>
      <c r="L40" s="5">
        <f t="shared" si="10"/>
        <v>226000</v>
      </c>
      <c r="M40" s="5">
        <f t="shared" si="10"/>
        <v>193000</v>
      </c>
      <c r="N40" s="5">
        <f t="shared" si="10"/>
        <v>163000</v>
      </c>
      <c r="O40" s="5">
        <f t="shared" si="10"/>
        <v>168000</v>
      </c>
      <c r="P40" s="5">
        <f>P39+P35</f>
        <v>1939000</v>
      </c>
      <c r="Q40" s="5">
        <f>Q39+Q35</f>
        <v>19390</v>
      </c>
      <c r="R40" s="60"/>
    </row>
    <row r="41" spans="1:24" ht="18.75" customHeight="1">
      <c r="B41" s="66">
        <v>3</v>
      </c>
      <c r="C41" s="102" t="s">
        <v>105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4"/>
      <c r="R41" s="39"/>
    </row>
    <row r="42" spans="1:24" ht="12" customHeight="1">
      <c r="B42" s="66" t="s">
        <v>73</v>
      </c>
      <c r="C42" s="40" t="s">
        <v>21</v>
      </c>
      <c r="D42" s="16">
        <v>15000</v>
      </c>
      <c r="E42" s="16">
        <v>15000</v>
      </c>
      <c r="F42" s="16">
        <v>15000</v>
      </c>
      <c r="G42" s="16">
        <v>15000</v>
      </c>
      <c r="H42" s="16">
        <v>15000</v>
      </c>
      <c r="I42" s="16">
        <v>15000</v>
      </c>
      <c r="J42" s="16">
        <v>15000</v>
      </c>
      <c r="K42" s="16">
        <v>15000</v>
      </c>
      <c r="L42" s="16">
        <v>15000</v>
      </c>
      <c r="M42" s="16">
        <v>15000</v>
      </c>
      <c r="N42" s="16">
        <v>15000</v>
      </c>
      <c r="O42" s="16">
        <v>15000</v>
      </c>
      <c r="P42" s="16">
        <f t="shared" ref="P42:P51" si="11">SUM(D42:O42)</f>
        <v>180000</v>
      </c>
      <c r="Q42" s="42">
        <f t="shared" ref="Q42:Q51" si="12">P42/$Q$5</f>
        <v>1800</v>
      </c>
      <c r="R42" s="39"/>
    </row>
    <row r="43" spans="1:24" ht="12" customHeight="1">
      <c r="B43" s="66" t="s">
        <v>74</v>
      </c>
      <c r="C43" s="40" t="s">
        <v>47</v>
      </c>
      <c r="D43" s="41">
        <v>20000</v>
      </c>
      <c r="E43" s="41">
        <v>20000</v>
      </c>
      <c r="F43" s="41">
        <v>20000</v>
      </c>
      <c r="G43" s="41">
        <v>20000</v>
      </c>
      <c r="H43" s="41">
        <v>20000</v>
      </c>
      <c r="I43" s="41">
        <v>20000</v>
      </c>
      <c r="J43" s="41">
        <v>20000</v>
      </c>
      <c r="K43" s="41">
        <v>20000</v>
      </c>
      <c r="L43" s="41">
        <v>20000</v>
      </c>
      <c r="M43" s="41">
        <v>20000</v>
      </c>
      <c r="N43" s="41">
        <v>20000</v>
      </c>
      <c r="O43" s="41">
        <v>20000</v>
      </c>
      <c r="P43" s="16">
        <f t="shared" si="11"/>
        <v>240000</v>
      </c>
      <c r="Q43" s="42">
        <f t="shared" si="12"/>
        <v>2400</v>
      </c>
      <c r="R43" s="39"/>
    </row>
    <row r="44" spans="1:24" ht="12" customHeight="1">
      <c r="B44" s="66" t="s">
        <v>75</v>
      </c>
      <c r="C44" s="40" t="s">
        <v>58</v>
      </c>
      <c r="D44" s="41">
        <v>11000</v>
      </c>
      <c r="E44" s="41">
        <v>11000</v>
      </c>
      <c r="F44" s="41">
        <v>11000</v>
      </c>
      <c r="G44" s="41">
        <v>11000</v>
      </c>
      <c r="H44" s="41">
        <v>11000</v>
      </c>
      <c r="I44" s="41">
        <v>11000</v>
      </c>
      <c r="J44" s="41">
        <v>11000</v>
      </c>
      <c r="K44" s="41">
        <v>11000</v>
      </c>
      <c r="L44" s="41">
        <v>11000</v>
      </c>
      <c r="M44" s="41">
        <v>11000</v>
      </c>
      <c r="N44" s="41">
        <v>11000</v>
      </c>
      <c r="O44" s="41">
        <v>11000</v>
      </c>
      <c r="P44" s="16">
        <f t="shared" si="11"/>
        <v>132000</v>
      </c>
      <c r="Q44" s="42">
        <f t="shared" si="12"/>
        <v>1320</v>
      </c>
      <c r="R44" s="39"/>
    </row>
    <row r="45" spans="1:24" ht="12" customHeight="1">
      <c r="B45" s="66" t="s">
        <v>85</v>
      </c>
      <c r="C45" s="40" t="s">
        <v>29</v>
      </c>
      <c r="D45" s="41">
        <v>2500</v>
      </c>
      <c r="E45" s="41">
        <v>2500</v>
      </c>
      <c r="F45" s="41">
        <v>2500</v>
      </c>
      <c r="G45" s="41">
        <v>2500</v>
      </c>
      <c r="H45" s="41">
        <v>2500</v>
      </c>
      <c r="I45" s="41">
        <v>2500</v>
      </c>
      <c r="J45" s="41">
        <v>2500</v>
      </c>
      <c r="K45" s="41">
        <v>2500</v>
      </c>
      <c r="L45" s="41">
        <v>2500</v>
      </c>
      <c r="M45" s="41">
        <v>2500</v>
      </c>
      <c r="N45" s="41">
        <v>2500</v>
      </c>
      <c r="O45" s="41">
        <v>2500</v>
      </c>
      <c r="P45" s="16">
        <f t="shared" si="11"/>
        <v>30000</v>
      </c>
      <c r="Q45" s="42">
        <f t="shared" si="12"/>
        <v>300</v>
      </c>
      <c r="R45" s="39"/>
    </row>
    <row r="46" spans="1:24" ht="12" customHeight="1">
      <c r="B46" s="66" t="s">
        <v>86</v>
      </c>
      <c r="C46" s="40" t="s">
        <v>30</v>
      </c>
      <c r="D46" s="16">
        <v>1800</v>
      </c>
      <c r="E46" s="16">
        <v>1800</v>
      </c>
      <c r="F46" s="16">
        <v>1800</v>
      </c>
      <c r="G46" s="16">
        <v>1800</v>
      </c>
      <c r="H46" s="16">
        <v>1800</v>
      </c>
      <c r="I46" s="16">
        <v>1800</v>
      </c>
      <c r="J46" s="16">
        <v>1800</v>
      </c>
      <c r="K46" s="16">
        <v>1800</v>
      </c>
      <c r="L46" s="16">
        <v>1800</v>
      </c>
      <c r="M46" s="16">
        <v>1800</v>
      </c>
      <c r="N46" s="16">
        <v>1800</v>
      </c>
      <c r="O46" s="16">
        <v>1800</v>
      </c>
      <c r="P46" s="16">
        <f t="shared" si="11"/>
        <v>21600</v>
      </c>
      <c r="Q46" s="42">
        <f t="shared" si="12"/>
        <v>216</v>
      </c>
      <c r="R46" s="39"/>
    </row>
    <row r="47" spans="1:24" ht="12" customHeight="1">
      <c r="B47" s="66" t="s">
        <v>87</v>
      </c>
      <c r="C47" s="40" t="s">
        <v>31</v>
      </c>
      <c r="D47" s="16">
        <v>3000</v>
      </c>
      <c r="E47" s="16">
        <v>3000</v>
      </c>
      <c r="F47" s="16">
        <v>3000</v>
      </c>
      <c r="G47" s="16">
        <v>3000</v>
      </c>
      <c r="H47" s="16">
        <v>3000</v>
      </c>
      <c r="I47" s="16">
        <v>3000</v>
      </c>
      <c r="J47" s="16">
        <v>3000</v>
      </c>
      <c r="K47" s="16">
        <v>3000</v>
      </c>
      <c r="L47" s="16">
        <v>3000</v>
      </c>
      <c r="M47" s="16">
        <v>3000</v>
      </c>
      <c r="N47" s="16">
        <v>3000</v>
      </c>
      <c r="O47" s="16">
        <v>3000</v>
      </c>
      <c r="P47" s="16">
        <f t="shared" si="11"/>
        <v>36000</v>
      </c>
      <c r="Q47" s="42">
        <f t="shared" si="12"/>
        <v>360</v>
      </c>
      <c r="R47" s="39"/>
    </row>
    <row r="48" spans="1:24" ht="12" customHeight="1">
      <c r="B48" s="66" t="s">
        <v>88</v>
      </c>
      <c r="C48" s="40" t="s">
        <v>32</v>
      </c>
      <c r="D48" s="41"/>
      <c r="E48" s="41"/>
      <c r="F48" s="41"/>
      <c r="G48" s="41">
        <v>5000</v>
      </c>
      <c r="H48" s="41"/>
      <c r="I48" s="41"/>
      <c r="J48" s="41"/>
      <c r="K48" s="41"/>
      <c r="L48" s="41"/>
      <c r="M48" s="41"/>
      <c r="N48" s="41"/>
      <c r="O48" s="41">
        <v>5000</v>
      </c>
      <c r="P48" s="16">
        <f t="shared" si="11"/>
        <v>10000</v>
      </c>
      <c r="Q48" s="42">
        <f t="shared" si="12"/>
        <v>100</v>
      </c>
      <c r="R48" s="39"/>
    </row>
    <row r="49" spans="1:24" ht="12" customHeight="1">
      <c r="B49" s="66" t="s">
        <v>89</v>
      </c>
      <c r="C49" s="40" t="s">
        <v>33</v>
      </c>
      <c r="D49" s="41">
        <v>1500</v>
      </c>
      <c r="E49" s="41">
        <v>1500</v>
      </c>
      <c r="F49" s="41">
        <v>1500</v>
      </c>
      <c r="G49" s="41">
        <v>1500</v>
      </c>
      <c r="H49" s="41">
        <v>1500</v>
      </c>
      <c r="I49" s="41">
        <v>1500</v>
      </c>
      <c r="J49" s="41">
        <v>1500</v>
      </c>
      <c r="K49" s="41">
        <v>1500</v>
      </c>
      <c r="L49" s="41">
        <v>1500</v>
      </c>
      <c r="M49" s="41">
        <v>1500</v>
      </c>
      <c r="N49" s="41">
        <v>1500</v>
      </c>
      <c r="O49" s="41">
        <v>1500</v>
      </c>
      <c r="P49" s="16">
        <f t="shared" si="11"/>
        <v>18000</v>
      </c>
      <c r="Q49" s="42">
        <f t="shared" si="12"/>
        <v>180</v>
      </c>
      <c r="R49" s="39"/>
    </row>
    <row r="50" spans="1:24" ht="12" customHeight="1">
      <c r="B50" s="66" t="s">
        <v>90</v>
      </c>
      <c r="C50" s="40" t="s">
        <v>34</v>
      </c>
      <c r="D50" s="41">
        <v>1000</v>
      </c>
      <c r="E50" s="41">
        <v>1000</v>
      </c>
      <c r="F50" s="41">
        <v>1000</v>
      </c>
      <c r="G50" s="41">
        <v>1000</v>
      </c>
      <c r="H50" s="41">
        <v>1000</v>
      </c>
      <c r="I50" s="41">
        <v>1000</v>
      </c>
      <c r="J50" s="41">
        <v>1000</v>
      </c>
      <c r="K50" s="41">
        <v>1000</v>
      </c>
      <c r="L50" s="41">
        <v>1000</v>
      </c>
      <c r="M50" s="41">
        <v>1000</v>
      </c>
      <c r="N50" s="41">
        <v>1000</v>
      </c>
      <c r="O50" s="41">
        <v>1000</v>
      </c>
      <c r="P50" s="16">
        <f t="shared" si="11"/>
        <v>12000</v>
      </c>
      <c r="Q50" s="42">
        <f t="shared" si="12"/>
        <v>120</v>
      </c>
      <c r="R50" s="39"/>
    </row>
    <row r="51" spans="1:24" ht="12" customHeight="1">
      <c r="B51" s="66" t="s">
        <v>91</v>
      </c>
      <c r="C51" s="40" t="s">
        <v>35</v>
      </c>
      <c r="D51" s="16"/>
      <c r="E51" s="16">
        <v>10000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>
        <f t="shared" si="11"/>
        <v>10000</v>
      </c>
      <c r="Q51" s="42">
        <f t="shared" si="12"/>
        <v>100</v>
      </c>
      <c r="R51" s="39"/>
    </row>
    <row r="52" spans="1:24" ht="12" customHeight="1">
      <c r="B52" s="66"/>
      <c r="C52" s="19" t="s">
        <v>36</v>
      </c>
      <c r="D52" s="17">
        <f t="shared" ref="D52:Q52" si="13">SUM(D42:D51)</f>
        <v>55800</v>
      </c>
      <c r="E52" s="17">
        <f t="shared" si="13"/>
        <v>65800</v>
      </c>
      <c r="F52" s="17">
        <f t="shared" si="13"/>
        <v>55800</v>
      </c>
      <c r="G52" s="17">
        <f t="shared" si="13"/>
        <v>60800</v>
      </c>
      <c r="H52" s="17">
        <f t="shared" si="13"/>
        <v>55800</v>
      </c>
      <c r="I52" s="17">
        <f t="shared" si="13"/>
        <v>55800</v>
      </c>
      <c r="J52" s="17">
        <f t="shared" si="13"/>
        <v>55800</v>
      </c>
      <c r="K52" s="17">
        <f t="shared" si="13"/>
        <v>55800</v>
      </c>
      <c r="L52" s="17">
        <f t="shared" si="13"/>
        <v>55800</v>
      </c>
      <c r="M52" s="17">
        <f t="shared" si="13"/>
        <v>55800</v>
      </c>
      <c r="N52" s="17">
        <f t="shared" si="13"/>
        <v>55800</v>
      </c>
      <c r="O52" s="17">
        <f t="shared" si="13"/>
        <v>60800</v>
      </c>
      <c r="P52" s="17">
        <f t="shared" si="13"/>
        <v>689600</v>
      </c>
      <c r="Q52" s="18">
        <f t="shared" si="13"/>
        <v>6896</v>
      </c>
      <c r="R52" s="39"/>
    </row>
    <row r="53" spans="1:24" ht="12" customHeight="1">
      <c r="A53" s="2"/>
      <c r="B53" s="68" t="s">
        <v>16</v>
      </c>
      <c r="C53" s="43" t="s">
        <v>57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5"/>
      <c r="R53" s="39"/>
    </row>
    <row r="54" spans="1:24" ht="12" customHeight="1">
      <c r="A54" s="3"/>
      <c r="B54" s="64" t="s">
        <v>76</v>
      </c>
      <c r="C54" s="40" t="s">
        <v>40</v>
      </c>
      <c r="D54" s="16">
        <v>25000</v>
      </c>
      <c r="E54" s="16">
        <v>25000</v>
      </c>
      <c r="F54" s="16">
        <v>25000</v>
      </c>
      <c r="G54" s="16">
        <v>25000</v>
      </c>
      <c r="H54" s="16">
        <v>25000</v>
      </c>
      <c r="I54" s="16">
        <v>25000</v>
      </c>
      <c r="J54" s="16">
        <v>25000</v>
      </c>
      <c r="K54" s="16">
        <v>25000</v>
      </c>
      <c r="L54" s="16">
        <f>25000*2</f>
        <v>50000</v>
      </c>
      <c r="M54" s="16">
        <v>25000</v>
      </c>
      <c r="N54" s="16">
        <v>25000</v>
      </c>
      <c r="O54" s="16">
        <v>25000</v>
      </c>
      <c r="P54" s="16">
        <f>SUM(D54:O54)</f>
        <v>325000</v>
      </c>
      <c r="Q54" s="42">
        <f>P54/$Q$5</f>
        <v>3250</v>
      </c>
      <c r="R54" s="39"/>
    </row>
    <row r="55" spans="1:24">
      <c r="A55" s="4"/>
      <c r="B55" s="64" t="s">
        <v>77</v>
      </c>
      <c r="C55" s="40" t="s">
        <v>17</v>
      </c>
      <c r="D55" s="16">
        <v>9000</v>
      </c>
      <c r="E55" s="16">
        <v>9000</v>
      </c>
      <c r="F55" s="16">
        <v>9000</v>
      </c>
      <c r="G55" s="16">
        <v>9000</v>
      </c>
      <c r="H55" s="16">
        <v>9000</v>
      </c>
      <c r="I55" s="16">
        <v>9000</v>
      </c>
      <c r="J55" s="16">
        <v>9000</v>
      </c>
      <c r="K55" s="16">
        <v>9000</v>
      </c>
      <c r="L55" s="16">
        <v>18000</v>
      </c>
      <c r="M55" s="16">
        <v>9000</v>
      </c>
      <c r="N55" s="16">
        <v>9000</v>
      </c>
      <c r="O55" s="16">
        <v>9000</v>
      </c>
      <c r="P55" s="16">
        <f>SUM(D55:O55)</f>
        <v>117000</v>
      </c>
      <c r="Q55" s="42">
        <f>P55/$Q$5</f>
        <v>1170</v>
      </c>
      <c r="R55" s="59"/>
      <c r="S55" s="9"/>
      <c r="T55" s="9"/>
      <c r="U55" s="9"/>
      <c r="V55" s="9"/>
      <c r="W55" s="9"/>
      <c r="X55" s="9"/>
    </row>
    <row r="56" spans="1:24">
      <c r="A56" s="4"/>
      <c r="B56" s="64" t="s">
        <v>78</v>
      </c>
      <c r="C56" s="40" t="s">
        <v>72</v>
      </c>
      <c r="D56" s="16">
        <v>20000</v>
      </c>
      <c r="E56" s="16">
        <v>20000</v>
      </c>
      <c r="F56" s="16">
        <v>20000</v>
      </c>
      <c r="G56" s="16">
        <v>20000</v>
      </c>
      <c r="H56" s="16">
        <v>20000</v>
      </c>
      <c r="I56" s="16">
        <v>20000</v>
      </c>
      <c r="J56" s="16">
        <v>20000</v>
      </c>
      <c r="K56" s="16">
        <v>20000</v>
      </c>
      <c r="L56" s="16">
        <f>20000*2</f>
        <v>40000</v>
      </c>
      <c r="M56" s="16">
        <v>20000</v>
      </c>
      <c r="N56" s="16">
        <v>20000</v>
      </c>
      <c r="O56" s="16">
        <v>20000</v>
      </c>
      <c r="P56" s="16">
        <f>SUM(D56:O56)</f>
        <v>260000</v>
      </c>
      <c r="Q56" s="42">
        <f>P56/$Q$5</f>
        <v>2600</v>
      </c>
      <c r="R56" s="59"/>
      <c r="S56" s="9"/>
      <c r="T56" s="9"/>
      <c r="U56" s="9"/>
      <c r="V56" s="9"/>
      <c r="W56" s="9"/>
      <c r="X56" s="9"/>
    </row>
    <row r="57" spans="1:24">
      <c r="B57" s="67"/>
      <c r="C57" s="73" t="s">
        <v>66</v>
      </c>
      <c r="D57" s="74">
        <f t="shared" ref="D57:Q57" si="14">SUM(D54:D56)</f>
        <v>54000</v>
      </c>
      <c r="E57" s="74">
        <f t="shared" si="14"/>
        <v>54000</v>
      </c>
      <c r="F57" s="74">
        <f t="shared" si="14"/>
        <v>54000</v>
      </c>
      <c r="G57" s="74">
        <f t="shared" si="14"/>
        <v>54000</v>
      </c>
      <c r="H57" s="74">
        <f t="shared" si="14"/>
        <v>54000</v>
      </c>
      <c r="I57" s="74">
        <f t="shared" si="14"/>
        <v>54000</v>
      </c>
      <c r="J57" s="74">
        <f t="shared" si="14"/>
        <v>54000</v>
      </c>
      <c r="K57" s="74">
        <f t="shared" si="14"/>
        <v>54000</v>
      </c>
      <c r="L57" s="74">
        <f t="shared" si="14"/>
        <v>108000</v>
      </c>
      <c r="M57" s="74">
        <f t="shared" si="14"/>
        <v>54000</v>
      </c>
      <c r="N57" s="74">
        <f t="shared" si="14"/>
        <v>54000</v>
      </c>
      <c r="O57" s="74">
        <f t="shared" si="14"/>
        <v>54000</v>
      </c>
      <c r="P57" s="74">
        <f t="shared" si="14"/>
        <v>702000</v>
      </c>
      <c r="Q57" s="75">
        <f t="shared" si="14"/>
        <v>7020</v>
      </c>
      <c r="R57" s="60"/>
    </row>
    <row r="58" spans="1:24" ht="15.75" customHeight="1">
      <c r="B58" s="66" t="s">
        <v>18</v>
      </c>
      <c r="C58" s="99" t="s">
        <v>37</v>
      </c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1"/>
      <c r="R58" s="60"/>
    </row>
    <row r="59" spans="1:24">
      <c r="B59" s="66" t="s">
        <v>79</v>
      </c>
      <c r="C59" s="61" t="s">
        <v>38</v>
      </c>
      <c r="D59" s="44">
        <v>30000</v>
      </c>
      <c r="E59" s="44">
        <v>30000</v>
      </c>
      <c r="F59" s="44">
        <v>30000</v>
      </c>
      <c r="G59" s="44">
        <v>30000</v>
      </c>
      <c r="H59" s="44">
        <v>30000</v>
      </c>
      <c r="I59" s="44">
        <v>30000</v>
      </c>
      <c r="J59" s="44">
        <v>30000</v>
      </c>
      <c r="K59" s="44">
        <v>30000</v>
      </c>
      <c r="L59" s="44">
        <v>30000</v>
      </c>
      <c r="M59" s="44">
        <v>30000</v>
      </c>
      <c r="N59" s="44">
        <v>30000</v>
      </c>
      <c r="O59" s="44">
        <v>30000</v>
      </c>
      <c r="P59" s="11">
        <f>SUM(D59:O59)</f>
        <v>360000</v>
      </c>
      <c r="Q59" s="15">
        <f>P59/$Q$5</f>
        <v>3600</v>
      </c>
      <c r="R59" s="39"/>
    </row>
    <row r="60" spans="1:24">
      <c r="B60" s="66"/>
      <c r="C60" s="20" t="s">
        <v>39</v>
      </c>
      <c r="D60" s="21">
        <f t="shared" ref="D60:P60" si="15">SUM(D59)</f>
        <v>30000</v>
      </c>
      <c r="E60" s="21">
        <f t="shared" si="15"/>
        <v>30000</v>
      </c>
      <c r="F60" s="21">
        <f t="shared" si="15"/>
        <v>30000</v>
      </c>
      <c r="G60" s="22">
        <f t="shared" si="15"/>
        <v>30000</v>
      </c>
      <c r="H60" s="23">
        <f t="shared" si="15"/>
        <v>30000</v>
      </c>
      <c r="I60" s="23">
        <f t="shared" si="15"/>
        <v>30000</v>
      </c>
      <c r="J60" s="23">
        <f t="shared" si="15"/>
        <v>30000</v>
      </c>
      <c r="K60" s="23">
        <f t="shared" si="15"/>
        <v>30000</v>
      </c>
      <c r="L60" s="23">
        <f t="shared" si="15"/>
        <v>30000</v>
      </c>
      <c r="M60" s="24">
        <f t="shared" si="15"/>
        <v>30000</v>
      </c>
      <c r="N60" s="24">
        <f t="shared" si="15"/>
        <v>30000</v>
      </c>
      <c r="O60" s="25">
        <f t="shared" si="15"/>
        <v>30000</v>
      </c>
      <c r="P60" s="17">
        <f t="shared" si="15"/>
        <v>360000</v>
      </c>
      <c r="Q60" s="26">
        <f>P60/$Q$5</f>
        <v>3600</v>
      </c>
      <c r="R60" s="60"/>
    </row>
    <row r="61" spans="1:24">
      <c r="B61" s="68"/>
      <c r="C61" s="14" t="s">
        <v>92</v>
      </c>
      <c r="D61" s="5">
        <f>D60+D57+D52</f>
        <v>139800</v>
      </c>
      <c r="E61" s="5">
        <f t="shared" ref="E61:O61" si="16">E60+E57+E52</f>
        <v>149800</v>
      </c>
      <c r="F61" s="5">
        <f t="shared" si="16"/>
        <v>139800</v>
      </c>
      <c r="G61" s="5">
        <f t="shared" si="16"/>
        <v>144800</v>
      </c>
      <c r="H61" s="5">
        <f t="shared" si="16"/>
        <v>139800</v>
      </c>
      <c r="I61" s="5">
        <f t="shared" si="16"/>
        <v>139800</v>
      </c>
      <c r="J61" s="5">
        <f t="shared" si="16"/>
        <v>139800</v>
      </c>
      <c r="K61" s="5">
        <f t="shared" si="16"/>
        <v>139800</v>
      </c>
      <c r="L61" s="5">
        <f t="shared" si="16"/>
        <v>193800</v>
      </c>
      <c r="M61" s="5">
        <f t="shared" si="16"/>
        <v>139800</v>
      </c>
      <c r="N61" s="5">
        <f t="shared" si="16"/>
        <v>139800</v>
      </c>
      <c r="O61" s="5">
        <f t="shared" si="16"/>
        <v>144800</v>
      </c>
      <c r="P61" s="5">
        <f t="shared" ref="P61:Q61" si="17">P60+P57+P52</f>
        <v>1751600</v>
      </c>
      <c r="Q61" s="5">
        <f t="shared" si="17"/>
        <v>17516</v>
      </c>
      <c r="R61" s="60"/>
    </row>
    <row r="62" spans="1:24" ht="15.75" customHeight="1">
      <c r="B62" s="68">
        <v>4</v>
      </c>
      <c r="C62" s="110" t="s">
        <v>100</v>
      </c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2"/>
      <c r="R62" s="39"/>
    </row>
    <row r="63" spans="1:24">
      <c r="B63" s="68" t="s">
        <v>15</v>
      </c>
      <c r="C63" s="10" t="s">
        <v>104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5"/>
      <c r="R63" s="39"/>
    </row>
    <row r="64" spans="1:24">
      <c r="B64" s="67" t="s">
        <v>73</v>
      </c>
      <c r="C64" s="40" t="s">
        <v>21</v>
      </c>
      <c r="D64" s="16">
        <v>95000</v>
      </c>
      <c r="E64" s="16">
        <v>95000</v>
      </c>
      <c r="F64" s="16">
        <v>95000</v>
      </c>
      <c r="G64" s="16">
        <v>95000</v>
      </c>
      <c r="H64" s="16">
        <v>95000</v>
      </c>
      <c r="I64" s="16">
        <v>95000</v>
      </c>
      <c r="J64" s="16">
        <v>95000</v>
      </c>
      <c r="K64" s="16">
        <v>95000</v>
      </c>
      <c r="L64" s="16">
        <v>95000</v>
      </c>
      <c r="M64" s="16">
        <v>95000</v>
      </c>
      <c r="N64" s="16">
        <v>95000</v>
      </c>
      <c r="O64" s="16">
        <v>95000</v>
      </c>
      <c r="P64" s="16">
        <f t="shared" ref="P64:P81" si="18">SUM(D64:O64)</f>
        <v>1140000</v>
      </c>
      <c r="Q64" s="42">
        <f t="shared" ref="Q64:Q80" si="19">P64/$Q$5</f>
        <v>11400</v>
      </c>
      <c r="R64" s="39"/>
    </row>
    <row r="65" spans="2:18">
      <c r="B65" s="67" t="s">
        <v>74</v>
      </c>
      <c r="C65" s="40" t="s">
        <v>61</v>
      </c>
      <c r="D65" s="16"/>
      <c r="E65" s="16"/>
      <c r="F65" s="16">
        <v>160000</v>
      </c>
      <c r="G65" s="16"/>
      <c r="H65" s="16"/>
      <c r="I65" s="16"/>
      <c r="J65" s="16"/>
      <c r="K65" s="16"/>
      <c r="L65" s="16">
        <v>55000</v>
      </c>
      <c r="M65" s="16"/>
      <c r="N65" s="16"/>
      <c r="O65" s="16"/>
      <c r="P65" s="16">
        <f t="shared" si="18"/>
        <v>215000</v>
      </c>
      <c r="Q65" s="42">
        <f t="shared" si="19"/>
        <v>2150</v>
      </c>
      <c r="R65" s="39"/>
    </row>
    <row r="66" spans="2:18">
      <c r="B66" s="67" t="s">
        <v>75</v>
      </c>
      <c r="C66" s="40" t="s">
        <v>22</v>
      </c>
      <c r="D66" s="16">
        <v>30000</v>
      </c>
      <c r="E66" s="16">
        <v>30000</v>
      </c>
      <c r="F66" s="16">
        <v>60000</v>
      </c>
      <c r="G66" s="16">
        <v>30000</v>
      </c>
      <c r="H66" s="16">
        <v>30000</v>
      </c>
      <c r="I66" s="16">
        <v>30000</v>
      </c>
      <c r="J66" s="16">
        <v>30000</v>
      </c>
      <c r="K66" s="16">
        <v>30000</v>
      </c>
      <c r="L66" s="16">
        <v>30000</v>
      </c>
      <c r="M66" s="16">
        <v>30000</v>
      </c>
      <c r="N66" s="16">
        <v>30000</v>
      </c>
      <c r="O66" s="16">
        <v>30000</v>
      </c>
      <c r="P66" s="16">
        <f t="shared" si="18"/>
        <v>390000</v>
      </c>
      <c r="Q66" s="42">
        <f t="shared" si="19"/>
        <v>3900</v>
      </c>
      <c r="R66" s="39"/>
    </row>
    <row r="67" spans="2:18">
      <c r="B67" s="67" t="s">
        <v>85</v>
      </c>
      <c r="C67" s="40" t="s">
        <v>23</v>
      </c>
      <c r="D67" s="16"/>
      <c r="E67" s="16"/>
      <c r="F67" s="16">
        <v>20000</v>
      </c>
      <c r="G67" s="16"/>
      <c r="H67" s="16"/>
      <c r="I67" s="16"/>
      <c r="J67" s="16"/>
      <c r="K67" s="16">
        <v>20000</v>
      </c>
      <c r="L67" s="16"/>
      <c r="M67" s="16"/>
      <c r="N67" s="16"/>
      <c r="O67" s="16"/>
      <c r="P67" s="16">
        <f t="shared" si="18"/>
        <v>40000</v>
      </c>
      <c r="Q67" s="42">
        <f t="shared" si="19"/>
        <v>400</v>
      </c>
      <c r="R67" s="39"/>
    </row>
    <row r="68" spans="2:18">
      <c r="B68" s="67" t="s">
        <v>86</v>
      </c>
      <c r="C68" s="40" t="s">
        <v>25</v>
      </c>
      <c r="D68" s="16"/>
      <c r="E68" s="16">
        <v>35000</v>
      </c>
      <c r="F68" s="16"/>
      <c r="G68" s="16"/>
      <c r="H68" s="16"/>
      <c r="I68" s="16">
        <v>35000</v>
      </c>
      <c r="J68" s="16"/>
      <c r="K68" s="16"/>
      <c r="L68" s="16"/>
      <c r="M68" s="16">
        <v>35000</v>
      </c>
      <c r="N68" s="16"/>
      <c r="O68" s="16"/>
      <c r="P68" s="16">
        <f t="shared" si="18"/>
        <v>105000</v>
      </c>
      <c r="Q68" s="42">
        <f t="shared" si="19"/>
        <v>1050</v>
      </c>
      <c r="R68" s="39"/>
    </row>
    <row r="69" spans="2:18" ht="24">
      <c r="B69" s="67" t="s">
        <v>87</v>
      </c>
      <c r="C69" s="63" t="s">
        <v>110</v>
      </c>
      <c r="D69" s="41">
        <v>30000</v>
      </c>
      <c r="E69" s="41">
        <v>30000</v>
      </c>
      <c r="F69" s="41">
        <v>30000</v>
      </c>
      <c r="G69" s="41">
        <v>30000</v>
      </c>
      <c r="H69" s="41">
        <v>30000</v>
      </c>
      <c r="I69" s="41">
        <v>30000</v>
      </c>
      <c r="J69" s="41">
        <v>30000</v>
      </c>
      <c r="K69" s="41">
        <v>30000</v>
      </c>
      <c r="L69" s="41">
        <v>30000</v>
      </c>
      <c r="M69" s="41">
        <v>30000</v>
      </c>
      <c r="N69" s="41">
        <v>30000</v>
      </c>
      <c r="O69" s="41">
        <v>30000</v>
      </c>
      <c r="P69" s="16">
        <f t="shared" si="18"/>
        <v>360000</v>
      </c>
      <c r="Q69" s="42">
        <f t="shared" si="19"/>
        <v>3600</v>
      </c>
      <c r="R69" s="39"/>
    </row>
    <row r="70" spans="2:18">
      <c r="B70" s="67" t="s">
        <v>88</v>
      </c>
      <c r="C70" s="40" t="s">
        <v>58</v>
      </c>
      <c r="D70" s="41">
        <v>14500</v>
      </c>
      <c r="E70" s="41">
        <v>14500</v>
      </c>
      <c r="F70" s="41">
        <v>14500</v>
      </c>
      <c r="G70" s="41">
        <v>14500</v>
      </c>
      <c r="H70" s="41">
        <v>14500</v>
      </c>
      <c r="I70" s="41">
        <v>14500</v>
      </c>
      <c r="J70" s="41">
        <v>14500</v>
      </c>
      <c r="K70" s="41">
        <v>14500</v>
      </c>
      <c r="L70" s="41">
        <v>14500</v>
      </c>
      <c r="M70" s="41">
        <v>14500</v>
      </c>
      <c r="N70" s="41">
        <v>14500</v>
      </c>
      <c r="O70" s="41">
        <v>14500</v>
      </c>
      <c r="P70" s="16">
        <f t="shared" si="18"/>
        <v>174000</v>
      </c>
      <c r="Q70" s="42">
        <f t="shared" si="19"/>
        <v>1740</v>
      </c>
      <c r="R70" s="39"/>
    </row>
    <row r="71" spans="2:18">
      <c r="B71" s="67" t="s">
        <v>89</v>
      </c>
      <c r="C71" s="40" t="s">
        <v>29</v>
      </c>
      <c r="D71" s="41">
        <v>5000</v>
      </c>
      <c r="E71" s="41">
        <v>5000</v>
      </c>
      <c r="F71" s="41">
        <v>5000</v>
      </c>
      <c r="G71" s="41">
        <v>5000</v>
      </c>
      <c r="H71" s="41">
        <v>5000</v>
      </c>
      <c r="I71" s="41">
        <v>5000</v>
      </c>
      <c r="J71" s="41">
        <v>5000</v>
      </c>
      <c r="K71" s="41">
        <v>5000</v>
      </c>
      <c r="L71" s="41">
        <v>5000</v>
      </c>
      <c r="M71" s="41">
        <v>5000</v>
      </c>
      <c r="N71" s="41">
        <v>5000</v>
      </c>
      <c r="O71" s="41">
        <v>5000</v>
      </c>
      <c r="P71" s="16">
        <f t="shared" si="18"/>
        <v>60000</v>
      </c>
      <c r="Q71" s="42">
        <f t="shared" si="19"/>
        <v>600</v>
      </c>
      <c r="R71" s="39"/>
    </row>
    <row r="72" spans="2:18">
      <c r="B72" s="67" t="s">
        <v>90</v>
      </c>
      <c r="C72" s="40" t="s">
        <v>30</v>
      </c>
      <c r="D72" s="16">
        <v>2000</v>
      </c>
      <c r="E72" s="16">
        <v>2000</v>
      </c>
      <c r="F72" s="16">
        <v>2000</v>
      </c>
      <c r="G72" s="16">
        <v>2000</v>
      </c>
      <c r="H72" s="16">
        <v>2000</v>
      </c>
      <c r="I72" s="16">
        <v>2000</v>
      </c>
      <c r="J72" s="16">
        <v>2000</v>
      </c>
      <c r="K72" s="16">
        <v>2000</v>
      </c>
      <c r="L72" s="16">
        <v>2000</v>
      </c>
      <c r="M72" s="16">
        <v>2000</v>
      </c>
      <c r="N72" s="16">
        <v>2000</v>
      </c>
      <c r="O72" s="16">
        <v>2000</v>
      </c>
      <c r="P72" s="16">
        <f t="shared" si="18"/>
        <v>24000</v>
      </c>
      <c r="Q72" s="42">
        <f t="shared" si="19"/>
        <v>240</v>
      </c>
      <c r="R72" s="39"/>
    </row>
    <row r="73" spans="2:18">
      <c r="B73" s="67" t="s">
        <v>91</v>
      </c>
      <c r="C73" s="40" t="s">
        <v>31</v>
      </c>
      <c r="D73" s="16">
        <v>8000</v>
      </c>
      <c r="E73" s="16">
        <v>8000</v>
      </c>
      <c r="F73" s="16">
        <v>8000</v>
      </c>
      <c r="G73" s="16">
        <v>8000</v>
      </c>
      <c r="H73" s="16">
        <v>8000</v>
      </c>
      <c r="I73" s="16">
        <v>8000</v>
      </c>
      <c r="J73" s="16">
        <v>8000</v>
      </c>
      <c r="K73" s="16">
        <v>8000</v>
      </c>
      <c r="L73" s="16">
        <v>8000</v>
      </c>
      <c r="M73" s="16">
        <v>8000</v>
      </c>
      <c r="N73" s="16">
        <v>8000</v>
      </c>
      <c r="O73" s="16">
        <v>8000</v>
      </c>
      <c r="P73" s="16">
        <f t="shared" si="18"/>
        <v>96000</v>
      </c>
      <c r="Q73" s="42">
        <f t="shared" si="19"/>
        <v>960</v>
      </c>
      <c r="R73" s="39"/>
    </row>
    <row r="74" spans="2:18">
      <c r="B74" s="67" t="s">
        <v>93</v>
      </c>
      <c r="C74" s="40" t="s">
        <v>32</v>
      </c>
      <c r="D74" s="41"/>
      <c r="E74" s="41"/>
      <c r="F74" s="41"/>
      <c r="G74" s="41">
        <v>10000</v>
      </c>
      <c r="H74" s="41"/>
      <c r="I74" s="41"/>
      <c r="J74" s="41">
        <v>10000</v>
      </c>
      <c r="K74" s="41"/>
      <c r="L74" s="41"/>
      <c r="M74" s="41">
        <v>10000</v>
      </c>
      <c r="N74" s="41"/>
      <c r="O74" s="41"/>
      <c r="P74" s="16">
        <f t="shared" si="18"/>
        <v>30000</v>
      </c>
      <c r="Q74" s="42">
        <f t="shared" si="19"/>
        <v>300</v>
      </c>
      <c r="R74" s="39"/>
    </row>
    <row r="75" spans="2:18">
      <c r="B75" s="67" t="s">
        <v>94</v>
      </c>
      <c r="C75" s="40" t="s">
        <v>33</v>
      </c>
      <c r="D75" s="41">
        <v>5000</v>
      </c>
      <c r="E75" s="41">
        <v>5000</v>
      </c>
      <c r="F75" s="41">
        <v>5000</v>
      </c>
      <c r="G75" s="41">
        <v>5000</v>
      </c>
      <c r="H75" s="41">
        <v>5000</v>
      </c>
      <c r="I75" s="41">
        <v>5000</v>
      </c>
      <c r="J75" s="41">
        <v>5000</v>
      </c>
      <c r="K75" s="41">
        <v>5000</v>
      </c>
      <c r="L75" s="41">
        <v>5000</v>
      </c>
      <c r="M75" s="41">
        <v>5000</v>
      </c>
      <c r="N75" s="41">
        <v>5000</v>
      </c>
      <c r="O75" s="41">
        <v>5000</v>
      </c>
      <c r="P75" s="16">
        <f t="shared" si="18"/>
        <v>60000</v>
      </c>
      <c r="Q75" s="42">
        <f t="shared" si="19"/>
        <v>600</v>
      </c>
      <c r="R75" s="39"/>
    </row>
    <row r="76" spans="2:18">
      <c r="B76" s="67" t="s">
        <v>95</v>
      </c>
      <c r="C76" s="40" t="s">
        <v>112</v>
      </c>
      <c r="D76" s="41"/>
      <c r="E76" s="41"/>
      <c r="F76" s="41"/>
      <c r="G76" s="41"/>
      <c r="H76" s="41">
        <v>85000</v>
      </c>
      <c r="I76" s="41"/>
      <c r="J76" s="41"/>
      <c r="K76" s="41"/>
      <c r="L76" s="41">
        <v>70000</v>
      </c>
      <c r="M76" s="41"/>
      <c r="N76" s="41"/>
      <c r="O76" s="41"/>
      <c r="P76" s="16">
        <f t="shared" si="18"/>
        <v>155000</v>
      </c>
      <c r="Q76" s="42">
        <f t="shared" si="19"/>
        <v>1550</v>
      </c>
      <c r="R76" s="39"/>
    </row>
    <row r="77" spans="2:18">
      <c r="B77" s="67" t="s">
        <v>96</v>
      </c>
      <c r="C77" s="40" t="s">
        <v>34</v>
      </c>
      <c r="D77" s="41">
        <v>3000</v>
      </c>
      <c r="E77" s="41">
        <v>3000</v>
      </c>
      <c r="F77" s="41">
        <v>3000</v>
      </c>
      <c r="G77" s="41">
        <v>3000</v>
      </c>
      <c r="H77" s="41">
        <v>3000</v>
      </c>
      <c r="I77" s="41">
        <v>3000</v>
      </c>
      <c r="J77" s="41">
        <v>3000</v>
      </c>
      <c r="K77" s="41">
        <v>3000</v>
      </c>
      <c r="L77" s="41">
        <v>3000</v>
      </c>
      <c r="M77" s="41">
        <v>3000</v>
      </c>
      <c r="N77" s="41">
        <v>3000</v>
      </c>
      <c r="O77" s="41">
        <v>3000</v>
      </c>
      <c r="P77" s="16">
        <f t="shared" si="18"/>
        <v>36000</v>
      </c>
      <c r="Q77" s="42">
        <f t="shared" si="19"/>
        <v>360</v>
      </c>
      <c r="R77" s="39"/>
    </row>
    <row r="78" spans="2:18">
      <c r="B78" s="67" t="s">
        <v>97</v>
      </c>
      <c r="C78" s="40" t="s">
        <v>42</v>
      </c>
      <c r="D78" s="41">
        <v>15000</v>
      </c>
      <c r="E78" s="41"/>
      <c r="F78" s="41"/>
      <c r="G78" s="41">
        <v>15000</v>
      </c>
      <c r="H78" s="41"/>
      <c r="I78" s="41"/>
      <c r="J78" s="41"/>
      <c r="K78" s="41"/>
      <c r="L78" s="41">
        <v>15000</v>
      </c>
      <c r="M78" s="41"/>
      <c r="N78" s="41"/>
      <c r="O78" s="41"/>
      <c r="P78" s="16">
        <f t="shared" si="18"/>
        <v>45000</v>
      </c>
      <c r="Q78" s="42">
        <f t="shared" si="19"/>
        <v>450</v>
      </c>
      <c r="R78" s="39"/>
    </row>
    <row r="79" spans="2:18">
      <c r="B79" s="67" t="s">
        <v>98</v>
      </c>
      <c r="C79" s="40" t="s">
        <v>63</v>
      </c>
      <c r="D79" s="41">
        <v>12000</v>
      </c>
      <c r="E79" s="41">
        <v>12000</v>
      </c>
      <c r="F79" s="41">
        <v>12000</v>
      </c>
      <c r="G79" s="41">
        <v>12000</v>
      </c>
      <c r="H79" s="41">
        <v>12000</v>
      </c>
      <c r="I79" s="41">
        <v>12000</v>
      </c>
      <c r="J79" s="41">
        <v>12000</v>
      </c>
      <c r="K79" s="41">
        <v>12000</v>
      </c>
      <c r="L79" s="41">
        <v>12000</v>
      </c>
      <c r="M79" s="41">
        <v>12000</v>
      </c>
      <c r="N79" s="41">
        <v>12000</v>
      </c>
      <c r="O79" s="41">
        <v>12000</v>
      </c>
      <c r="P79" s="16">
        <f t="shared" si="18"/>
        <v>144000</v>
      </c>
      <c r="Q79" s="42">
        <f t="shared" si="19"/>
        <v>1440</v>
      </c>
      <c r="R79" s="39"/>
    </row>
    <row r="80" spans="2:18">
      <c r="B80" s="67" t="s">
        <v>99</v>
      </c>
      <c r="C80" s="40" t="s">
        <v>35</v>
      </c>
      <c r="D80" s="16"/>
      <c r="E80" s="16"/>
      <c r="F80" s="16"/>
      <c r="G80" s="16">
        <v>30000</v>
      </c>
      <c r="H80" s="16"/>
      <c r="I80" s="16"/>
      <c r="J80" s="16"/>
      <c r="K80" s="16"/>
      <c r="L80" s="16"/>
      <c r="M80" s="16"/>
      <c r="N80" s="16"/>
      <c r="O80" s="16"/>
      <c r="P80" s="16">
        <f t="shared" si="18"/>
        <v>30000</v>
      </c>
      <c r="Q80" s="42">
        <f t="shared" si="19"/>
        <v>300</v>
      </c>
      <c r="R80" s="39"/>
    </row>
    <row r="81" spans="2:20">
      <c r="B81" s="67"/>
      <c r="C81" s="19" t="s">
        <v>36</v>
      </c>
      <c r="D81" s="17">
        <f t="shared" ref="D81:O81" si="20">SUM(D64:D80)</f>
        <v>219500</v>
      </c>
      <c r="E81" s="17">
        <f t="shared" si="20"/>
        <v>239500</v>
      </c>
      <c r="F81" s="17">
        <f t="shared" si="20"/>
        <v>414500</v>
      </c>
      <c r="G81" s="17">
        <f t="shared" si="20"/>
        <v>259500</v>
      </c>
      <c r="H81" s="17">
        <f t="shared" si="20"/>
        <v>289500</v>
      </c>
      <c r="I81" s="17">
        <f t="shared" si="20"/>
        <v>239500</v>
      </c>
      <c r="J81" s="17">
        <f t="shared" si="20"/>
        <v>214500</v>
      </c>
      <c r="K81" s="17">
        <f t="shared" si="20"/>
        <v>224500</v>
      </c>
      <c r="L81" s="17">
        <f t="shared" si="20"/>
        <v>344500</v>
      </c>
      <c r="M81" s="17">
        <f t="shared" si="20"/>
        <v>249500</v>
      </c>
      <c r="N81" s="17">
        <f t="shared" si="20"/>
        <v>204500</v>
      </c>
      <c r="O81" s="17">
        <f t="shared" si="20"/>
        <v>204500</v>
      </c>
      <c r="P81" s="17">
        <f t="shared" si="18"/>
        <v>3104000</v>
      </c>
      <c r="Q81" s="17">
        <f>SUM(Q64:Q80)</f>
        <v>31040</v>
      </c>
      <c r="R81" s="39"/>
    </row>
    <row r="82" spans="2:20">
      <c r="B82" s="68" t="s">
        <v>16</v>
      </c>
      <c r="C82" s="43" t="s">
        <v>57</v>
      </c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5"/>
      <c r="R82" s="39"/>
    </row>
    <row r="83" spans="2:20">
      <c r="B83" s="70" t="s">
        <v>76</v>
      </c>
      <c r="C83" s="40" t="s">
        <v>60</v>
      </c>
      <c r="D83" s="16">
        <v>25400</v>
      </c>
      <c r="E83" s="16">
        <v>25400</v>
      </c>
      <c r="F83" s="16">
        <v>25400</v>
      </c>
      <c r="G83" s="16">
        <v>25400</v>
      </c>
      <c r="H83" s="16">
        <v>25400</v>
      </c>
      <c r="I83" s="16">
        <v>25400</v>
      </c>
      <c r="J83" s="16">
        <v>25400</v>
      </c>
      <c r="K83" s="16">
        <v>25400</v>
      </c>
      <c r="L83" s="16">
        <f>25400*2</f>
        <v>50800</v>
      </c>
      <c r="M83" s="16">
        <v>25400</v>
      </c>
      <c r="N83" s="16">
        <v>25400</v>
      </c>
      <c r="O83" s="16">
        <v>25400</v>
      </c>
      <c r="P83" s="16">
        <f>SUM(D83:O83)</f>
        <v>330200</v>
      </c>
      <c r="Q83" s="42">
        <f>P83/$Q$5</f>
        <v>3302</v>
      </c>
      <c r="R83" s="39"/>
    </row>
    <row r="84" spans="2:20">
      <c r="B84" s="70" t="s">
        <v>77</v>
      </c>
      <c r="C84" s="40" t="s">
        <v>71</v>
      </c>
      <c r="D84" s="16">
        <v>16500</v>
      </c>
      <c r="E84" s="16">
        <v>16500</v>
      </c>
      <c r="F84" s="16">
        <v>16500</v>
      </c>
      <c r="G84" s="16">
        <v>16500</v>
      </c>
      <c r="H84" s="16">
        <v>16500</v>
      </c>
      <c r="I84" s="16">
        <v>16500</v>
      </c>
      <c r="J84" s="16">
        <v>16500</v>
      </c>
      <c r="K84" s="16">
        <v>16500</v>
      </c>
      <c r="L84" s="16">
        <f>16500*2</f>
        <v>33000</v>
      </c>
      <c r="M84" s="16">
        <v>16500</v>
      </c>
      <c r="N84" s="16">
        <v>16500</v>
      </c>
      <c r="O84" s="16">
        <v>16500</v>
      </c>
      <c r="P84" s="62">
        <f>SUM(D84:O84)</f>
        <v>214500</v>
      </c>
      <c r="Q84" s="42">
        <f>P84/$Q$5</f>
        <v>2145</v>
      </c>
      <c r="R84" s="39"/>
      <c r="T84" s="1" t="s">
        <v>45</v>
      </c>
    </row>
    <row r="85" spans="2:20">
      <c r="B85" s="70" t="s">
        <v>78</v>
      </c>
      <c r="C85" s="40" t="s">
        <v>113</v>
      </c>
      <c r="D85" s="16">
        <v>7000</v>
      </c>
      <c r="E85" s="16">
        <v>7000</v>
      </c>
      <c r="F85" s="16">
        <v>7000</v>
      </c>
      <c r="G85" s="16">
        <v>7000</v>
      </c>
      <c r="H85" s="16">
        <v>7000</v>
      </c>
      <c r="I85" s="16">
        <v>7000</v>
      </c>
      <c r="J85" s="16">
        <v>7000</v>
      </c>
      <c r="K85" s="16">
        <v>7000</v>
      </c>
      <c r="L85" s="16">
        <f>7000*2</f>
        <v>14000</v>
      </c>
      <c r="M85" s="16">
        <v>7000</v>
      </c>
      <c r="N85" s="16">
        <v>7000</v>
      </c>
      <c r="O85" s="16">
        <v>7000</v>
      </c>
      <c r="P85" s="62">
        <f>SUM(D85:O85)</f>
        <v>91000</v>
      </c>
      <c r="Q85" s="42">
        <f>P85/$Q$5</f>
        <v>910</v>
      </c>
      <c r="R85" s="39"/>
    </row>
    <row r="86" spans="2:20">
      <c r="B86" s="68"/>
      <c r="C86" s="20" t="s">
        <v>19</v>
      </c>
      <c r="D86" s="17">
        <f t="shared" ref="D86:Q86" si="21">SUM(D83:D85)</f>
        <v>48900</v>
      </c>
      <c r="E86" s="17">
        <f t="shared" si="21"/>
        <v>48900</v>
      </c>
      <c r="F86" s="17">
        <f t="shared" si="21"/>
        <v>48900</v>
      </c>
      <c r="G86" s="17">
        <f t="shared" si="21"/>
        <v>48900</v>
      </c>
      <c r="H86" s="17">
        <f t="shared" si="21"/>
        <v>48900</v>
      </c>
      <c r="I86" s="17">
        <f t="shared" si="21"/>
        <v>48900</v>
      </c>
      <c r="J86" s="17">
        <f t="shared" si="21"/>
        <v>48900</v>
      </c>
      <c r="K86" s="17">
        <f t="shared" si="21"/>
        <v>48900</v>
      </c>
      <c r="L86" s="17">
        <f t="shared" si="21"/>
        <v>97800</v>
      </c>
      <c r="M86" s="17">
        <f t="shared" si="21"/>
        <v>48900</v>
      </c>
      <c r="N86" s="17">
        <f t="shared" si="21"/>
        <v>48900</v>
      </c>
      <c r="O86" s="17">
        <f t="shared" si="21"/>
        <v>48900</v>
      </c>
      <c r="P86" s="17">
        <f t="shared" si="21"/>
        <v>635700</v>
      </c>
      <c r="Q86" s="18">
        <f t="shared" si="21"/>
        <v>6357</v>
      </c>
      <c r="R86" s="39"/>
    </row>
    <row r="87" spans="2:20">
      <c r="B87" s="67" t="s">
        <v>18</v>
      </c>
      <c r="C87" s="45" t="s">
        <v>37</v>
      </c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11"/>
      <c r="Q87" s="15"/>
      <c r="R87" s="39"/>
    </row>
    <row r="88" spans="2:20">
      <c r="B88" s="67" t="s">
        <v>79</v>
      </c>
      <c r="C88" s="61" t="s">
        <v>38</v>
      </c>
      <c r="D88" s="44">
        <v>30000</v>
      </c>
      <c r="E88" s="44">
        <v>30000</v>
      </c>
      <c r="F88" s="44">
        <v>30000</v>
      </c>
      <c r="G88" s="44">
        <v>30000</v>
      </c>
      <c r="H88" s="44">
        <v>30000</v>
      </c>
      <c r="I88" s="44">
        <v>30000</v>
      </c>
      <c r="J88" s="44">
        <v>30000</v>
      </c>
      <c r="K88" s="44">
        <v>30000</v>
      </c>
      <c r="L88" s="44">
        <v>30000</v>
      </c>
      <c r="M88" s="44">
        <v>30000</v>
      </c>
      <c r="N88" s="44">
        <v>30000</v>
      </c>
      <c r="O88" s="44">
        <v>30000</v>
      </c>
      <c r="P88" s="11">
        <v>96000</v>
      </c>
      <c r="Q88" s="42">
        <f>P88/$Q$5</f>
        <v>960</v>
      </c>
      <c r="R88" s="39"/>
    </row>
    <row r="89" spans="2:20">
      <c r="B89" s="67"/>
      <c r="C89" s="20" t="s">
        <v>39</v>
      </c>
      <c r="D89" s="21">
        <f t="shared" ref="D89:P89" si="22">SUM(D88)</f>
        <v>30000</v>
      </c>
      <c r="E89" s="21">
        <f t="shared" si="22"/>
        <v>30000</v>
      </c>
      <c r="F89" s="21">
        <f t="shared" si="22"/>
        <v>30000</v>
      </c>
      <c r="G89" s="21">
        <f t="shared" si="22"/>
        <v>30000</v>
      </c>
      <c r="H89" s="21">
        <f t="shared" si="22"/>
        <v>30000</v>
      </c>
      <c r="I89" s="21">
        <f t="shared" si="22"/>
        <v>30000</v>
      </c>
      <c r="J89" s="21">
        <f t="shared" si="22"/>
        <v>30000</v>
      </c>
      <c r="K89" s="21">
        <f t="shared" si="22"/>
        <v>30000</v>
      </c>
      <c r="L89" s="21">
        <f t="shared" si="22"/>
        <v>30000</v>
      </c>
      <c r="M89" s="21">
        <f t="shared" si="22"/>
        <v>30000</v>
      </c>
      <c r="N89" s="21">
        <f t="shared" si="22"/>
        <v>30000</v>
      </c>
      <c r="O89" s="21">
        <f t="shared" si="22"/>
        <v>30000</v>
      </c>
      <c r="P89" s="17">
        <f t="shared" si="22"/>
        <v>96000</v>
      </c>
      <c r="Q89" s="18">
        <f>P89/$Q$5</f>
        <v>960</v>
      </c>
      <c r="R89" s="39"/>
    </row>
    <row r="90" spans="2:20">
      <c r="B90" s="67"/>
      <c r="C90" s="14" t="s">
        <v>101</v>
      </c>
      <c r="D90" s="5">
        <f>D89+D86+D81</f>
        <v>298400</v>
      </c>
      <c r="E90" s="5">
        <f t="shared" ref="E90:O90" si="23">E89+E86+E81</f>
        <v>318400</v>
      </c>
      <c r="F90" s="5">
        <f t="shared" si="23"/>
        <v>493400</v>
      </c>
      <c r="G90" s="5">
        <f t="shared" si="23"/>
        <v>338400</v>
      </c>
      <c r="H90" s="5">
        <f t="shared" si="23"/>
        <v>368400</v>
      </c>
      <c r="I90" s="5">
        <f t="shared" si="23"/>
        <v>318400</v>
      </c>
      <c r="J90" s="5">
        <f t="shared" si="23"/>
        <v>293400</v>
      </c>
      <c r="K90" s="5">
        <f t="shared" si="23"/>
        <v>303400</v>
      </c>
      <c r="L90" s="5">
        <f t="shared" si="23"/>
        <v>472300</v>
      </c>
      <c r="M90" s="5">
        <f t="shared" si="23"/>
        <v>328400</v>
      </c>
      <c r="N90" s="5">
        <f t="shared" si="23"/>
        <v>283400</v>
      </c>
      <c r="O90" s="5">
        <f t="shared" si="23"/>
        <v>283400</v>
      </c>
      <c r="P90" s="5">
        <f>P89+P81+P86</f>
        <v>3835700</v>
      </c>
      <c r="Q90" s="5">
        <f>Q89+Q81+Q86</f>
        <v>38357</v>
      </c>
      <c r="R90" s="12"/>
    </row>
    <row r="91" spans="2:20">
      <c r="B91" s="67">
        <v>5</v>
      </c>
      <c r="C91" s="76" t="s">
        <v>62</v>
      </c>
      <c r="D91" s="77">
        <v>50000</v>
      </c>
      <c r="E91" s="78"/>
      <c r="F91" s="78"/>
      <c r="G91" s="79"/>
      <c r="H91" s="79"/>
      <c r="I91" s="79"/>
      <c r="J91" s="79"/>
      <c r="K91" s="79"/>
      <c r="L91" s="79"/>
      <c r="M91" s="79"/>
      <c r="N91" s="79"/>
      <c r="O91" s="79"/>
      <c r="P91" s="77">
        <f>SUM(D91:O91)</f>
        <v>50000</v>
      </c>
      <c r="Q91" s="98">
        <f>P91/$Q$5</f>
        <v>500</v>
      </c>
    </row>
    <row r="92" spans="2:20" ht="19.5" customHeight="1">
      <c r="B92" s="67"/>
      <c r="C92" s="93" t="s">
        <v>41</v>
      </c>
      <c r="D92" s="94">
        <f>D91+D90+D61+D40+D23</f>
        <v>799000</v>
      </c>
      <c r="E92" s="94">
        <f t="shared" ref="E92:O92" si="24">E91+E90+E61+E40+E23</f>
        <v>869000</v>
      </c>
      <c r="F92" s="94">
        <f t="shared" si="24"/>
        <v>994000</v>
      </c>
      <c r="G92" s="94">
        <f t="shared" si="24"/>
        <v>844000</v>
      </c>
      <c r="H92" s="94">
        <f t="shared" si="24"/>
        <v>869000</v>
      </c>
      <c r="I92" s="94">
        <f t="shared" si="24"/>
        <v>829000</v>
      </c>
      <c r="J92" s="94">
        <f t="shared" si="24"/>
        <v>809000</v>
      </c>
      <c r="K92" s="94">
        <f t="shared" si="24"/>
        <v>854000</v>
      </c>
      <c r="L92" s="94">
        <f t="shared" si="24"/>
        <v>1210400</v>
      </c>
      <c r="M92" s="94">
        <f t="shared" si="24"/>
        <v>869000</v>
      </c>
      <c r="N92" s="94">
        <f t="shared" si="24"/>
        <v>794000</v>
      </c>
      <c r="O92" s="94">
        <f t="shared" si="24"/>
        <v>804000</v>
      </c>
      <c r="P92" s="94">
        <f>P91+P90+P23+P40+P61</f>
        <v>10280400</v>
      </c>
      <c r="Q92" s="95">
        <f>Q91+Q90+Q61+Q40+Q23</f>
        <v>102804</v>
      </c>
      <c r="R92" s="12"/>
    </row>
    <row r="93" spans="2:20" ht="25.5" customHeight="1">
      <c r="C93" s="32"/>
      <c r="D93" s="32"/>
      <c r="E93" s="32"/>
      <c r="F93" s="32"/>
      <c r="G93" s="32"/>
      <c r="H93" s="32"/>
    </row>
    <row r="95" spans="2:20">
      <c r="C95" s="27"/>
      <c r="D95" s="27"/>
      <c r="E95" s="27"/>
      <c r="F95" s="27"/>
    </row>
    <row r="96" spans="2:20">
      <c r="F96" s="28"/>
    </row>
    <row r="97" spans="3:8">
      <c r="F97" s="28"/>
    </row>
    <row r="98" spans="3:8">
      <c r="F98" s="28"/>
    </row>
    <row r="99" spans="3:8">
      <c r="F99" s="28"/>
    </row>
    <row r="100" spans="3:8">
      <c r="F100" s="28"/>
    </row>
    <row r="101" spans="3:8">
      <c r="C101" s="29"/>
      <c r="D101" s="29"/>
      <c r="E101" s="27"/>
      <c r="F101" s="30"/>
    </row>
    <row r="102" spans="3:8">
      <c r="C102" s="27"/>
      <c r="D102" s="27"/>
      <c r="E102" s="27"/>
      <c r="F102" s="27"/>
    </row>
    <row r="103" spans="3:8">
      <c r="C103" s="27"/>
      <c r="D103" s="31"/>
      <c r="E103" s="27"/>
      <c r="F103" s="30"/>
    </row>
    <row r="110" spans="3:8">
      <c r="H110" s="1" t="s">
        <v>69</v>
      </c>
    </row>
  </sheetData>
  <mergeCells count="8">
    <mergeCell ref="F2:M2"/>
    <mergeCell ref="H3:M3"/>
    <mergeCell ref="C58:Q58"/>
    <mergeCell ref="C41:Q41"/>
    <mergeCell ref="C6:Q6"/>
    <mergeCell ref="C4:C5"/>
    <mergeCell ref="C62:Q62"/>
    <mergeCell ref="C25:Q25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Organisation Budget for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Yogita</cp:lastModifiedBy>
  <cp:lastPrinted>2016-04-18T06:08:53Z</cp:lastPrinted>
  <dcterms:created xsi:type="dcterms:W3CDTF">2013-03-12T05:57:01Z</dcterms:created>
  <dcterms:modified xsi:type="dcterms:W3CDTF">2018-01-25T06:33:51Z</dcterms:modified>
</cp:coreProperties>
</file>