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  <c r="E23" i="1" l="1"/>
  <c r="E22" i="1"/>
  <c r="E19" i="1" l="1"/>
  <c r="G19" i="1" s="1"/>
  <c r="G2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7" i="1"/>
  <c r="G16" i="1"/>
  <c r="G15" i="1"/>
  <c r="G14" i="1"/>
  <c r="G13" i="1"/>
  <c r="G12" i="1"/>
  <c r="G11" i="1"/>
  <c r="F9" i="1"/>
  <c r="G9" i="1" s="1"/>
  <c r="G10" i="1"/>
  <c r="G6" i="1"/>
  <c r="G4" i="1"/>
  <c r="G3" i="1"/>
  <c r="E36" i="1"/>
  <c r="D35" i="1"/>
  <c r="D34" i="1"/>
  <c r="E32" i="1"/>
  <c r="D33" i="1"/>
  <c r="E27" i="1"/>
  <c r="E26" i="1"/>
  <c r="E25" i="1"/>
  <c r="E24" i="1"/>
  <c r="E21" i="1"/>
  <c r="E38" i="1"/>
  <c r="E10" i="1"/>
  <c r="D17" i="1"/>
  <c r="D16" i="1"/>
  <c r="D15" i="1"/>
  <c r="D14" i="1"/>
  <c r="D11" i="1"/>
  <c r="D13" i="1"/>
  <c r="D12" i="1"/>
  <c r="F2" i="1" l="1"/>
  <c r="G2" i="1" s="1"/>
  <c r="G7" i="1" l="1"/>
</calcChain>
</file>

<file path=xl/sharedStrings.xml><?xml version="1.0" encoding="utf-8"?>
<sst xmlns="http://schemas.openxmlformats.org/spreadsheetml/2006/main" count="58" uniqueCount="57">
  <si>
    <t>Income</t>
  </si>
  <si>
    <t xml:space="preserve">  Friends United Meeting</t>
  </si>
  <si>
    <t xml:space="preserve">  African Great Lakes Initiative</t>
  </si>
  <si>
    <t>Expenses</t>
  </si>
  <si>
    <t>Administration</t>
  </si>
  <si>
    <t>Program</t>
  </si>
  <si>
    <t xml:space="preserve">  </t>
  </si>
  <si>
    <t xml:space="preserve">  Salaries, Coordinator and Program Manager</t>
  </si>
  <si>
    <t xml:space="preserve">  Benefits</t>
  </si>
  <si>
    <t xml:space="preserve">  Travel</t>
  </si>
  <si>
    <t xml:space="preserve">  Phone cards</t>
  </si>
  <si>
    <t xml:space="preserve">  Office supplies and equipment</t>
  </si>
  <si>
    <t xml:space="preserve">  Bank charges</t>
  </si>
  <si>
    <t xml:space="preserve">  Listening sessions</t>
  </si>
  <si>
    <t xml:space="preserve">  HROC workshops</t>
  </si>
  <si>
    <t xml:space="preserve">  AVP workshops</t>
  </si>
  <si>
    <t xml:space="preserve">  Mediation</t>
  </si>
  <si>
    <t xml:space="preserve">  Community dialogues</t>
  </si>
  <si>
    <t xml:space="preserve">  Mt Elgon Peace Centre</t>
  </si>
  <si>
    <t>Centre support</t>
  </si>
  <si>
    <t>Girl child program</t>
  </si>
  <si>
    <t>Jigger campaign</t>
  </si>
  <si>
    <t>Support for birthing companions</t>
  </si>
  <si>
    <t>Kakuma Refugee camp</t>
  </si>
  <si>
    <t>Workshops</t>
  </si>
  <si>
    <t>Listening seesions/community dialogues</t>
  </si>
  <si>
    <t>Travel for organizer</t>
  </si>
  <si>
    <t>HROC international trainings in Rwanda</t>
  </si>
  <si>
    <t>International trainings</t>
  </si>
  <si>
    <t xml:space="preserve">  International trainings</t>
  </si>
  <si>
    <t>HIPP in schools</t>
  </si>
  <si>
    <t xml:space="preserve">  Board Meetings</t>
  </si>
  <si>
    <t>Sub-total</t>
  </si>
  <si>
    <t>Total</t>
  </si>
  <si>
    <t>US$ @ 100/-per $</t>
  </si>
  <si>
    <t xml:space="preserve">50,000/- per month </t>
  </si>
  <si>
    <t>16,000/- per month</t>
  </si>
  <si>
    <t>35,000/- per month</t>
  </si>
  <si>
    <t>2,000/- per month</t>
  </si>
  <si>
    <t>4,000/- per month</t>
  </si>
  <si>
    <t>30,000/- each for 2</t>
  </si>
  <si>
    <t>1,000/- per month</t>
  </si>
  <si>
    <t xml:space="preserve">  Other, to be raised</t>
  </si>
  <si>
    <t>2 at 110,000/- each</t>
  </si>
  <si>
    <t>20 at 12,000/-</t>
  </si>
  <si>
    <t>24 at 32,500/-</t>
  </si>
  <si>
    <t xml:space="preserve">  Non-violent campaign trainings</t>
  </si>
  <si>
    <t>6 at 67,000/-</t>
  </si>
  <si>
    <t>4 at 32,500/-</t>
  </si>
  <si>
    <t>15 at 40,000/-</t>
  </si>
  <si>
    <t>20 at 15,000/-</t>
  </si>
  <si>
    <t>30 at 15,000/-</t>
  </si>
  <si>
    <t xml:space="preserve">4 at 17,500/- </t>
  </si>
  <si>
    <t>HROC in women's prisons, support</t>
  </si>
  <si>
    <t xml:space="preserve">  Violence intervention allocation</t>
  </si>
  <si>
    <t>24 at 35,000/-</t>
  </si>
  <si>
    <t xml:space="preserve">  African Great Lakes Peace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</si>
</sst>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165" fontId="2" fillId="0" borderId="0" xfId="2" applyNumberFormat="1" applyFont="1" applyAlignment="1">
      <alignment horizontal="center"/>
    </xf>
    <xf numFmtId="165" fontId="0" fillId="0" borderId="0" xfId="2" applyNumberFormat="1" applyFont="1"/>
    <xf numFmtId="165" fontId="2" fillId="0" borderId="0" xfId="2" applyNumberFormat="1" applyFont="1"/>
    <xf numFmtId="0" fontId="0" fillId="0" borderId="0" xfId="0" applyFont="1"/>
    <xf numFmtId="164" fontId="1" fillId="0" borderId="0" xfId="1" applyNumberFormat="1" applyFont="1"/>
    <xf numFmtId="165" fontId="1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Layout" zoomScaleNormal="100" workbookViewId="0">
      <selection activeCell="J6" sqref="J6"/>
    </sheetView>
  </sheetViews>
  <sheetFormatPr defaultRowHeight="15" x14ac:dyDescent="0.25"/>
  <cols>
    <col min="1" max="1" width="3.28515625" customWidth="1"/>
    <col min="2" max="2" width="34.42578125" customWidth="1"/>
    <col min="3" max="3" width="17" customWidth="1"/>
    <col min="4" max="4" width="11.5703125" style="5" bestFit="1" customWidth="1"/>
    <col min="5" max="5" width="13.28515625" style="5" bestFit="1" customWidth="1"/>
    <col min="6" max="6" width="10.5703125" bestFit="1" customWidth="1"/>
    <col min="7" max="7" width="12.28515625" style="10" customWidth="1"/>
  </cols>
  <sheetData>
    <row r="1" spans="1:7" x14ac:dyDescent="0.25">
      <c r="E1" s="6" t="s">
        <v>32</v>
      </c>
      <c r="F1" s="3" t="s">
        <v>33</v>
      </c>
      <c r="G1" s="9" t="s">
        <v>34</v>
      </c>
    </row>
    <row r="2" spans="1:7" x14ac:dyDescent="0.25">
      <c r="A2" s="1" t="s">
        <v>0</v>
      </c>
      <c r="C2" s="2"/>
      <c r="D2" s="4"/>
      <c r="F2" s="8">
        <f>SUM(E3:E7)</f>
        <v>7448000</v>
      </c>
      <c r="G2" s="11">
        <f>F2/100</f>
        <v>74480</v>
      </c>
    </row>
    <row r="3" spans="1:7" x14ac:dyDescent="0.25">
      <c r="A3" t="s">
        <v>1</v>
      </c>
      <c r="E3" s="5">
        <v>996000</v>
      </c>
      <c r="G3" s="10">
        <f>E3/100</f>
        <v>9960</v>
      </c>
    </row>
    <row r="4" spans="1:7" x14ac:dyDescent="0.25">
      <c r="A4" t="s">
        <v>2</v>
      </c>
      <c r="E4" s="5">
        <v>1550000</v>
      </c>
      <c r="G4" s="10">
        <f>E4/100</f>
        <v>15500</v>
      </c>
    </row>
    <row r="5" spans="1:7" x14ac:dyDescent="0.25">
      <c r="A5" t="s">
        <v>56</v>
      </c>
      <c r="E5" s="5">
        <v>600000</v>
      </c>
      <c r="G5" s="10">
        <v>6000</v>
      </c>
    </row>
    <row r="6" spans="1:7" x14ac:dyDescent="0.25">
      <c r="A6" t="s">
        <v>29</v>
      </c>
      <c r="E6" s="5">
        <v>300000</v>
      </c>
      <c r="G6" s="10">
        <f>E6/100</f>
        <v>3000</v>
      </c>
    </row>
    <row r="7" spans="1:7" x14ac:dyDescent="0.25">
      <c r="A7" t="s">
        <v>42</v>
      </c>
      <c r="E7" s="5">
        <f>F9-E3-E4-E6-E5</f>
        <v>4002000</v>
      </c>
      <c r="G7" s="10">
        <f>E7/100</f>
        <v>40020</v>
      </c>
    </row>
    <row r="9" spans="1:7" x14ac:dyDescent="0.25">
      <c r="A9" s="1" t="s">
        <v>3</v>
      </c>
      <c r="F9" s="8">
        <f>SUM(E10,E19)</f>
        <v>7448000</v>
      </c>
      <c r="G9" s="11">
        <f>F9/100</f>
        <v>74480</v>
      </c>
    </row>
    <row r="10" spans="1:7" s="1" customFormat="1" x14ac:dyDescent="0.25">
      <c r="A10" s="1" t="s">
        <v>4</v>
      </c>
      <c r="D10" s="7"/>
      <c r="E10" s="7">
        <f>SUM(D11:D17)</f>
        <v>1356000</v>
      </c>
      <c r="G10" s="11">
        <f>E10/100</f>
        <v>13560</v>
      </c>
    </row>
    <row r="11" spans="1:7" x14ac:dyDescent="0.25">
      <c r="A11" t="s">
        <v>7</v>
      </c>
      <c r="C11" t="s">
        <v>35</v>
      </c>
      <c r="D11" s="5">
        <f>50000*12</f>
        <v>600000</v>
      </c>
      <c r="G11" s="10">
        <f t="shared" ref="G11:G17" si="0">D11/100</f>
        <v>6000</v>
      </c>
    </row>
    <row r="12" spans="1:7" x14ac:dyDescent="0.25">
      <c r="A12" t="s">
        <v>8</v>
      </c>
      <c r="C12" t="s">
        <v>36</v>
      </c>
      <c r="D12" s="5">
        <f>16000*12</f>
        <v>192000</v>
      </c>
      <c r="G12" s="10">
        <f t="shared" si="0"/>
        <v>1920</v>
      </c>
    </row>
    <row r="13" spans="1:7" x14ac:dyDescent="0.25">
      <c r="A13" t="s">
        <v>9</v>
      </c>
      <c r="C13" t="s">
        <v>37</v>
      </c>
      <c r="D13" s="5">
        <f>35000*12</f>
        <v>420000</v>
      </c>
      <c r="G13" s="10">
        <f t="shared" si="0"/>
        <v>4200</v>
      </c>
    </row>
    <row r="14" spans="1:7" x14ac:dyDescent="0.25">
      <c r="A14" t="s">
        <v>10</v>
      </c>
      <c r="C14" t="s">
        <v>38</v>
      </c>
      <c r="D14" s="5">
        <f>2000*12</f>
        <v>24000</v>
      </c>
      <c r="G14" s="10">
        <f t="shared" si="0"/>
        <v>240</v>
      </c>
    </row>
    <row r="15" spans="1:7" x14ac:dyDescent="0.25">
      <c r="A15" t="s">
        <v>11</v>
      </c>
      <c r="C15" t="s">
        <v>39</v>
      </c>
      <c r="D15" s="5">
        <f>4000*12</f>
        <v>48000</v>
      </c>
      <c r="G15" s="10">
        <f t="shared" si="0"/>
        <v>480</v>
      </c>
    </row>
    <row r="16" spans="1:7" x14ac:dyDescent="0.25">
      <c r="A16" t="s">
        <v>31</v>
      </c>
      <c r="C16" t="s">
        <v>40</v>
      </c>
      <c r="D16" s="5">
        <f>30000*2</f>
        <v>60000</v>
      </c>
      <c r="G16" s="10">
        <f t="shared" si="0"/>
        <v>600</v>
      </c>
    </row>
    <row r="17" spans="1:7" x14ac:dyDescent="0.25">
      <c r="A17" t="s">
        <v>12</v>
      </c>
      <c r="C17" t="s">
        <v>41</v>
      </c>
      <c r="D17" s="5">
        <f>1000*12</f>
        <v>12000</v>
      </c>
      <c r="G17" s="10">
        <f t="shared" si="0"/>
        <v>120</v>
      </c>
    </row>
    <row r="19" spans="1:7" s="1" customFormat="1" x14ac:dyDescent="0.25">
      <c r="A19" s="1" t="s">
        <v>5</v>
      </c>
      <c r="D19" s="7"/>
      <c r="E19" s="7">
        <f>SUM(E20:E39)</f>
        <v>6092000</v>
      </c>
      <c r="G19" s="11">
        <f t="shared" ref="G19:G27" si="1">E19/100</f>
        <v>60920</v>
      </c>
    </row>
    <row r="20" spans="1:7" s="1" customFormat="1" x14ac:dyDescent="0.25">
      <c r="A20" s="12" t="s">
        <v>54</v>
      </c>
      <c r="D20" s="7"/>
      <c r="E20" s="13">
        <v>500000</v>
      </c>
      <c r="G20" s="14">
        <f t="shared" si="1"/>
        <v>5000</v>
      </c>
    </row>
    <row r="21" spans="1:7" x14ac:dyDescent="0.25">
      <c r="A21" t="s">
        <v>13</v>
      </c>
      <c r="C21" t="s">
        <v>44</v>
      </c>
      <c r="E21" s="5">
        <f>20*12000</f>
        <v>240000</v>
      </c>
      <c r="G21" s="10">
        <f t="shared" si="1"/>
        <v>2400</v>
      </c>
    </row>
    <row r="22" spans="1:7" x14ac:dyDescent="0.25">
      <c r="A22" t="s">
        <v>14</v>
      </c>
      <c r="C22" t="s">
        <v>55</v>
      </c>
      <c r="E22" s="5">
        <f>24*35000</f>
        <v>840000</v>
      </c>
      <c r="G22" s="10">
        <f t="shared" si="1"/>
        <v>8400</v>
      </c>
    </row>
    <row r="23" spans="1:7" x14ac:dyDescent="0.25">
      <c r="A23" t="s">
        <v>15</v>
      </c>
      <c r="C23" t="s">
        <v>45</v>
      </c>
      <c r="E23" s="5">
        <f>24*35000</f>
        <v>840000</v>
      </c>
      <c r="G23" s="10">
        <f t="shared" si="1"/>
        <v>8400</v>
      </c>
    </row>
    <row r="24" spans="1:7" x14ac:dyDescent="0.25">
      <c r="A24" t="s">
        <v>46</v>
      </c>
      <c r="C24" t="s">
        <v>47</v>
      </c>
      <c r="E24" s="5">
        <f>6*67000</f>
        <v>402000</v>
      </c>
      <c r="G24" s="10">
        <f t="shared" si="1"/>
        <v>4020</v>
      </c>
    </row>
    <row r="25" spans="1:7" x14ac:dyDescent="0.25">
      <c r="A25" t="s">
        <v>16</v>
      </c>
      <c r="C25" t="s">
        <v>48</v>
      </c>
      <c r="E25" s="5">
        <f>4*32500</f>
        <v>130000</v>
      </c>
      <c r="G25" s="10">
        <f t="shared" si="1"/>
        <v>1300</v>
      </c>
    </row>
    <row r="26" spans="1:7" x14ac:dyDescent="0.25">
      <c r="A26" t="s">
        <v>17</v>
      </c>
      <c r="C26" t="s">
        <v>44</v>
      </c>
      <c r="E26" s="5">
        <f>20*12000</f>
        <v>240000</v>
      </c>
      <c r="G26" s="10">
        <f t="shared" si="1"/>
        <v>2400</v>
      </c>
    </row>
    <row r="27" spans="1:7" x14ac:dyDescent="0.25">
      <c r="A27" t="s">
        <v>18</v>
      </c>
      <c r="E27" s="5">
        <f>SUM(D28:D31)</f>
        <v>800000</v>
      </c>
      <c r="G27" s="10">
        <f t="shared" si="1"/>
        <v>8000</v>
      </c>
    </row>
    <row r="28" spans="1:7" x14ac:dyDescent="0.25">
      <c r="A28" t="s">
        <v>6</v>
      </c>
      <c r="B28" t="s">
        <v>19</v>
      </c>
      <c r="D28" s="5">
        <v>500000</v>
      </c>
      <c r="G28" s="10">
        <f>D28/100</f>
        <v>5000</v>
      </c>
    </row>
    <row r="29" spans="1:7" x14ac:dyDescent="0.25">
      <c r="B29" t="s">
        <v>20</v>
      </c>
      <c r="D29" s="5">
        <v>150000</v>
      </c>
      <c r="G29" s="10">
        <f>D29/100</f>
        <v>1500</v>
      </c>
    </row>
    <row r="30" spans="1:7" x14ac:dyDescent="0.25">
      <c r="B30" t="s">
        <v>21</v>
      </c>
      <c r="D30" s="5">
        <v>50000</v>
      </c>
      <c r="G30" s="10">
        <f>D30/100</f>
        <v>500</v>
      </c>
    </row>
    <row r="31" spans="1:7" x14ac:dyDescent="0.25">
      <c r="B31" t="s">
        <v>22</v>
      </c>
      <c r="D31" s="5">
        <v>100000</v>
      </c>
      <c r="G31" s="10">
        <f>D31/100</f>
        <v>1000</v>
      </c>
    </row>
    <row r="32" spans="1:7" x14ac:dyDescent="0.25">
      <c r="A32" t="s">
        <v>23</v>
      </c>
      <c r="E32" s="5">
        <f>SUM(D33:D35)</f>
        <v>930000</v>
      </c>
      <c r="G32" s="10">
        <f>E32/100</f>
        <v>9300</v>
      </c>
    </row>
    <row r="33" spans="1:7" x14ac:dyDescent="0.25">
      <c r="B33" t="s">
        <v>24</v>
      </c>
      <c r="C33" t="s">
        <v>49</v>
      </c>
      <c r="D33" s="5">
        <f>14*40000</f>
        <v>560000</v>
      </c>
      <c r="G33" s="10">
        <f>D33/100</f>
        <v>5600</v>
      </c>
    </row>
    <row r="34" spans="1:7" x14ac:dyDescent="0.25">
      <c r="B34" t="s">
        <v>25</v>
      </c>
      <c r="C34" t="s">
        <v>50</v>
      </c>
      <c r="D34" s="5">
        <f>20*15000</f>
        <v>300000</v>
      </c>
      <c r="G34" s="10">
        <f>D34/100</f>
        <v>3000</v>
      </c>
    </row>
    <row r="35" spans="1:7" x14ac:dyDescent="0.25">
      <c r="B35" t="s">
        <v>26</v>
      </c>
      <c r="C35" t="s">
        <v>52</v>
      </c>
      <c r="D35" s="5">
        <f>4*17500</f>
        <v>70000</v>
      </c>
      <c r="G35" s="10">
        <f>D35/100</f>
        <v>700</v>
      </c>
    </row>
    <row r="36" spans="1:7" x14ac:dyDescent="0.25">
      <c r="A36" t="s">
        <v>30</v>
      </c>
      <c r="C36" t="s">
        <v>51</v>
      </c>
      <c r="E36" s="5">
        <f>30*15000</f>
        <v>450000</v>
      </c>
      <c r="G36" s="10">
        <f>E36/100</f>
        <v>4500</v>
      </c>
    </row>
    <row r="37" spans="1:7" x14ac:dyDescent="0.25">
      <c r="A37" t="s">
        <v>53</v>
      </c>
      <c r="E37" s="5">
        <v>200000</v>
      </c>
      <c r="G37" s="10">
        <f>E37/100</f>
        <v>2000</v>
      </c>
    </row>
    <row r="38" spans="1:7" x14ac:dyDescent="0.25">
      <c r="A38" t="s">
        <v>27</v>
      </c>
      <c r="C38" t="s">
        <v>43</v>
      </c>
      <c r="E38" s="5">
        <f>110000*2</f>
        <v>220000</v>
      </c>
      <c r="G38" s="10">
        <f>E38/100</f>
        <v>2200</v>
      </c>
    </row>
    <row r="39" spans="1:7" x14ac:dyDescent="0.25">
      <c r="A39" t="s">
        <v>28</v>
      </c>
      <c r="E39" s="5">
        <v>300000</v>
      </c>
      <c r="G39" s="10">
        <f>E39/100</f>
        <v>3000</v>
      </c>
    </row>
  </sheetData>
  <pageMargins left="0.7" right="0.7" top="0.75" bottom="0.75" header="0.3" footer="0.3"/>
  <pageSetup orientation="landscape" horizontalDpi="0" verticalDpi="0" r:id="rId1"/>
  <headerFooter>
    <oddHeader>&amp;C&amp;"-,Bold"Transformating Community for Social Change
1st July 2017/30th June 2018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Zarembka</dc:creator>
  <cp:lastModifiedBy>David Zarembka</cp:lastModifiedBy>
  <dcterms:created xsi:type="dcterms:W3CDTF">2017-11-05T09:16:27Z</dcterms:created>
  <dcterms:modified xsi:type="dcterms:W3CDTF">2018-02-19T08:47:21Z</dcterms:modified>
</cp:coreProperties>
</file>