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2"/>
  </bookViews>
  <sheets>
    <sheet name="Summary SCORE Budget 2013" sheetId="1" state="hidden" r:id="rId1"/>
    <sheet name="Detailed SCORE budget" sheetId="2" state="hidden" r:id="rId2"/>
    <sheet name="Budget" sheetId="3" r:id="rId3"/>
    <sheet name="SCORE Workplan 2017" sheetId="4" r:id="rId4"/>
    <sheet name="Staff List " sheetId="5" r:id="rId5"/>
    <sheet name="Detailed Workplan(2013)" sheetId="6" state="hidden" r:id="rId6"/>
  </sheets>
  <definedNames>
    <definedName name="_xlnm.Print_Area" localSheetId="2">'Budget'!$A$1:$M$66</definedName>
    <definedName name="_xlnm.Print_Area" localSheetId="1">'Detailed SCORE budget'!$A$1:$G$322</definedName>
    <definedName name="_xlnm.Print_Area" localSheetId="5">'Detailed Workplan(2013)'!$A$2:$BJ$59</definedName>
    <definedName name="_xlnm.Print_Area" localSheetId="3">'SCORE Workplan 2017'!$A$1:$K$21</definedName>
    <definedName name="_xlnm.Print_Area" localSheetId="0">'Summary SCORE Budget 2013'!$A$1:$I$49</definedName>
  </definedNames>
  <calcPr fullCalcOnLoad="1"/>
</workbook>
</file>

<file path=xl/comments6.xml><?xml version="1.0" encoding="utf-8"?>
<comments xmlns="http://schemas.openxmlformats.org/spreadsheetml/2006/main">
  <authors>
    <author>Peter Byansi</author>
    <author>Solomon</author>
  </authors>
  <commentList>
    <comment ref="U22" authorId="0">
      <text>
        <r>
          <rPr>
            <b/>
            <sz val="9"/>
            <rFont val="Tahoma"/>
            <family val="2"/>
          </rPr>
          <t>Solomon:</t>
        </r>
        <r>
          <rPr>
            <sz val="9"/>
            <rFont val="Tahoma"/>
            <family val="2"/>
          </rPr>
          <t xml:space="preserve">
Cover 2 sessions within 2 non-consecutive days with 2 VSLAs Senyi and Luleka.</t>
        </r>
      </text>
    </comment>
    <comment ref="W22" authorId="1">
      <text>
        <r>
          <rPr>
            <b/>
            <sz val="9"/>
            <rFont val="Tahoma"/>
            <family val="2"/>
          </rPr>
          <t>Solomon:</t>
        </r>
        <r>
          <rPr>
            <sz val="9"/>
            <rFont val="Tahoma"/>
            <family val="2"/>
          </rPr>
          <t xml:space="preserve">
Cover 2 sessions within 2 non-consecutive days with 2 VSLAs Senyi and Luleka.</t>
        </r>
      </text>
    </comment>
    <comment ref="Y22" authorId="1">
      <text>
        <r>
          <rPr>
            <b/>
            <sz val="9"/>
            <rFont val="Tahoma"/>
            <family val="2"/>
          </rPr>
          <t>Solomon:</t>
        </r>
        <r>
          <rPr>
            <sz val="9"/>
            <rFont val="Tahoma"/>
            <family val="2"/>
          </rPr>
          <t xml:space="preserve">
Cover 3 sessions within 2 non-consecutive days with 2 VSLAs Senyi and Luleka.</t>
        </r>
      </text>
    </comment>
    <comment ref="AA22" authorId="1">
      <text>
        <r>
          <rPr>
            <b/>
            <sz val="9"/>
            <rFont val="Tahoma"/>
            <family val="2"/>
          </rPr>
          <t>Solomon:</t>
        </r>
        <r>
          <rPr>
            <sz val="9"/>
            <rFont val="Tahoma"/>
            <family val="2"/>
          </rPr>
          <t xml:space="preserve">
Cover 2 sessions within 2 non consecutive days with 2 VSLAs in Kimera and Lugala.</t>
        </r>
      </text>
    </comment>
    <comment ref="AC22" authorId="1">
      <text>
        <r>
          <rPr>
            <b/>
            <sz val="9"/>
            <rFont val="Tahoma"/>
            <family val="2"/>
          </rPr>
          <t>Solomon:</t>
        </r>
        <r>
          <rPr>
            <sz val="9"/>
            <rFont val="Tahoma"/>
            <family val="2"/>
          </rPr>
          <t xml:space="preserve">
Cover 2 sessions within 2 non-consecutive days with 2 VSLAs in Kimera and Lugala.</t>
        </r>
      </text>
    </comment>
    <comment ref="AE22" authorId="1">
      <text>
        <r>
          <rPr>
            <b/>
            <sz val="9"/>
            <rFont val="Tahoma"/>
            <family val="2"/>
          </rPr>
          <t>Solomon:</t>
        </r>
        <r>
          <rPr>
            <sz val="9"/>
            <rFont val="Tahoma"/>
            <family val="2"/>
          </rPr>
          <t xml:space="preserve">
Cover 3 sessions within 2 non-consecutive days with 2 VSLAs in Kimera and Lugala.</t>
        </r>
      </text>
    </comment>
    <comment ref="Z23" authorId="1">
      <text>
        <r>
          <rPr>
            <b/>
            <sz val="9"/>
            <rFont val="Tahoma"/>
            <family val="2"/>
          </rPr>
          <t>Solomon:</t>
        </r>
        <r>
          <rPr>
            <sz val="9"/>
            <rFont val="Tahoma"/>
            <family val="2"/>
          </rPr>
          <t xml:space="preserve">
Intensive supervisions for VSLAs in Senyi and Luleka by CBTs.</t>
        </r>
      </text>
    </comment>
    <comment ref="AA23" authorId="1">
      <text>
        <r>
          <rPr>
            <b/>
            <sz val="9"/>
            <rFont val="Tahoma"/>
            <family val="2"/>
          </rPr>
          <t>Solomon:</t>
        </r>
        <r>
          <rPr>
            <sz val="9"/>
            <rFont val="Tahoma"/>
            <family val="2"/>
          </rPr>
          <t xml:space="preserve">
Intensive Supervisions for VSLAs in Senyi and Luleka by CBTs.</t>
        </r>
      </text>
    </comment>
    <comment ref="AB23" authorId="1">
      <text>
        <r>
          <rPr>
            <b/>
            <sz val="9"/>
            <rFont val="Tahoma"/>
            <family val="2"/>
          </rPr>
          <t>Solomon:</t>
        </r>
        <r>
          <rPr>
            <sz val="9"/>
            <rFont val="Tahoma"/>
            <family val="2"/>
          </rPr>
          <t xml:space="preserve">
Intensive Supervisions for VSLAs in Senyi and Luleka by CBTs</t>
        </r>
      </text>
    </comment>
    <comment ref="AC23" authorId="1">
      <text>
        <r>
          <rPr>
            <b/>
            <sz val="9"/>
            <rFont val="Tahoma"/>
            <family val="2"/>
          </rPr>
          <t>Solomon:</t>
        </r>
        <r>
          <rPr>
            <sz val="9"/>
            <rFont val="Tahoma"/>
            <family val="2"/>
          </rPr>
          <t xml:space="preserve">
Intensive Supervisions for VSLAs in Senyi and Luleka by CBTs. Visit by Project Officer who will collect and compile data for the monthly report.</t>
        </r>
      </text>
    </comment>
    <comment ref="AD23" authorId="1">
      <text>
        <r>
          <rPr>
            <b/>
            <sz val="9"/>
            <rFont val="Tahoma"/>
            <family val="2"/>
          </rPr>
          <t>Solomon:</t>
        </r>
        <r>
          <rPr>
            <sz val="9"/>
            <rFont val="Tahoma"/>
            <family val="2"/>
          </rPr>
          <t xml:space="preserve">
 Intensive Supervisions for VSLAs in Senyi and Luleka by CBTs</t>
        </r>
      </text>
    </comment>
    <comment ref="AE23" authorId="1">
      <text>
        <r>
          <rPr>
            <b/>
            <sz val="9"/>
            <rFont val="Tahoma"/>
            <family val="2"/>
          </rPr>
          <t>Solomon:</t>
        </r>
        <r>
          <rPr>
            <sz val="9"/>
            <rFont val="Tahoma"/>
            <family val="2"/>
          </rPr>
          <t xml:space="preserve">
Intensive Supervisions for VSLAs in Senyi and Luleka by CBTs</t>
        </r>
      </text>
    </comment>
    <comment ref="AF23" authorId="1">
      <text>
        <r>
          <rPr>
            <b/>
            <sz val="9"/>
            <rFont val="Tahoma"/>
            <family val="2"/>
          </rPr>
          <t>Solomon:</t>
        </r>
        <r>
          <rPr>
            <sz val="9"/>
            <rFont val="Tahoma"/>
            <family val="2"/>
          </rPr>
          <t xml:space="preserve">
Intensive Supervisions for VSLAs in Senyi, Luleka, Kimera and Lugala by CBTs</t>
        </r>
      </text>
    </comment>
    <comment ref="AG23" authorId="1">
      <text>
        <r>
          <rPr>
            <b/>
            <sz val="9"/>
            <rFont val="Tahoma"/>
            <family val="2"/>
          </rPr>
          <t>Solomon:</t>
        </r>
        <r>
          <rPr>
            <sz val="9"/>
            <rFont val="Tahoma"/>
            <family val="2"/>
          </rPr>
          <t xml:space="preserve">
Intensive Supervisions for VSLAs in Senyi, Luleka, Kimera and Lugala by CBTs. Visit by Project officer who will collect and compile data for the monthly report.</t>
        </r>
      </text>
    </comment>
    <comment ref="AH23" authorId="1">
      <text>
        <r>
          <rPr>
            <b/>
            <sz val="9"/>
            <rFont val="Tahoma"/>
            <family val="2"/>
          </rPr>
          <t>Solomon:</t>
        </r>
        <r>
          <rPr>
            <sz val="9"/>
            <rFont val="Tahoma"/>
            <family val="2"/>
          </rPr>
          <t xml:space="preserve">
Intensive Supervisions for VSLAs in Senyi, Luleka, Kimera and Lugala by CBTs.</t>
        </r>
      </text>
    </comment>
    <comment ref="AI23" authorId="1">
      <text>
        <r>
          <rPr>
            <b/>
            <sz val="9"/>
            <rFont val="Tahoma"/>
            <family val="2"/>
          </rPr>
          <t>Solomon:</t>
        </r>
        <r>
          <rPr>
            <sz val="9"/>
            <rFont val="Tahoma"/>
            <family val="2"/>
          </rPr>
          <t xml:space="preserve">
Intensive Supervisions for VSLAs in Senyi, Luleka, Kimera and Lugala by CBTs.</t>
        </r>
      </text>
    </comment>
    <comment ref="AJ23" authorId="1">
      <text>
        <r>
          <rPr>
            <b/>
            <sz val="9"/>
            <rFont val="Tahoma"/>
            <family val="2"/>
          </rPr>
          <t>Solomon:</t>
        </r>
        <r>
          <rPr>
            <sz val="9"/>
            <rFont val="Tahoma"/>
            <family val="2"/>
          </rPr>
          <t xml:space="preserve">
Intensive Supervisions for VSLAs in Senyi, Luleka, Kimera and Lugala by CBTs.</t>
        </r>
      </text>
    </comment>
    <comment ref="AK23" authorId="1">
      <text>
        <r>
          <rPr>
            <b/>
            <sz val="9"/>
            <rFont val="Tahoma"/>
            <family val="2"/>
          </rPr>
          <t>Solomon:</t>
        </r>
        <r>
          <rPr>
            <sz val="9"/>
            <rFont val="Tahoma"/>
            <family val="2"/>
          </rPr>
          <t xml:space="preserve">
Intensive Supervisions for VSLAs in Senyi, Luleka, Kimera and Lugala by CBTs. Visit by Project officer who will collect and compile data for the monthly report.</t>
        </r>
      </text>
    </comment>
    <comment ref="AL23" authorId="1">
      <text>
        <r>
          <rPr>
            <b/>
            <sz val="9"/>
            <rFont val="Tahoma"/>
            <family val="2"/>
          </rPr>
          <t>Solomon:</t>
        </r>
        <r>
          <rPr>
            <sz val="9"/>
            <rFont val="Tahoma"/>
            <family val="2"/>
          </rPr>
          <t xml:space="preserve">
Intensive Supervisions for VSLAs in Senyi, Luleka, Kimera and Lugala by CBTs.</t>
        </r>
      </text>
    </comment>
    <comment ref="AM23" authorId="1">
      <text>
        <r>
          <rPr>
            <b/>
            <sz val="9"/>
            <rFont val="Tahoma"/>
            <family val="2"/>
          </rPr>
          <t>Solomon:</t>
        </r>
        <r>
          <rPr>
            <sz val="9"/>
            <rFont val="Tahoma"/>
            <family val="2"/>
          </rPr>
          <t xml:space="preserve">
Intensive Supervisions for VSLAs in Senyi, Luleka, Kimera and Lugala by CBTs.</t>
        </r>
      </text>
    </comment>
    <comment ref="AN23" authorId="1">
      <text>
        <r>
          <rPr>
            <b/>
            <sz val="9"/>
            <rFont val="Tahoma"/>
            <family val="2"/>
          </rPr>
          <t>Solomon:</t>
        </r>
        <r>
          <rPr>
            <sz val="9"/>
            <rFont val="Tahoma"/>
            <family val="2"/>
          </rPr>
          <t xml:space="preserve">
Intensive Supervisions for VSLAs in Senyi, Luleka, Kimera and Lugala by CBTs.</t>
        </r>
      </text>
    </comment>
    <comment ref="AO23" authorId="1">
      <text>
        <r>
          <rPr>
            <b/>
            <sz val="9"/>
            <rFont val="Tahoma"/>
            <family val="2"/>
          </rPr>
          <t>Solomon:</t>
        </r>
        <r>
          <rPr>
            <sz val="9"/>
            <rFont val="Tahoma"/>
            <family val="2"/>
          </rPr>
          <t xml:space="preserve">
Intensive Supervisions for VSLAs in Senyi, Luleka, Kimera and Lugala by CBTs. Visit by Project officer who will collect and compile data for the monthly report.</t>
        </r>
      </text>
    </comment>
    <comment ref="AP23" authorId="1">
      <text>
        <r>
          <rPr>
            <b/>
            <sz val="9"/>
            <rFont val="Tahoma"/>
            <family val="2"/>
          </rPr>
          <t>Solomon:</t>
        </r>
        <r>
          <rPr>
            <sz val="9"/>
            <rFont val="Tahoma"/>
            <family val="2"/>
          </rPr>
          <t xml:space="preserve">
Intensive Supervisions for VSLAs in Kimera and Lugala by CBTs.</t>
        </r>
      </text>
    </comment>
    <comment ref="AQ23" authorId="1">
      <text>
        <r>
          <rPr>
            <b/>
            <sz val="9"/>
            <rFont val="Tahoma"/>
            <family val="2"/>
          </rPr>
          <t>Solomon:</t>
        </r>
        <r>
          <rPr>
            <sz val="9"/>
            <rFont val="Tahoma"/>
            <family val="2"/>
          </rPr>
          <t xml:space="preserve">
Intensive Supervisions for VSLAs in Kimera and Lugala by CBTs.</t>
        </r>
      </text>
    </comment>
    <comment ref="AR23" authorId="1">
      <text>
        <r>
          <rPr>
            <b/>
            <sz val="9"/>
            <rFont val="Tahoma"/>
            <family val="2"/>
          </rPr>
          <t>Solomon:</t>
        </r>
        <r>
          <rPr>
            <sz val="9"/>
            <rFont val="Tahoma"/>
            <family val="2"/>
          </rPr>
          <t xml:space="preserve">
Intensive Supervisions for VSLAs in Kimera and Lugala by CBTs.</t>
        </r>
      </text>
    </comment>
    <comment ref="AS23" authorId="1">
      <text>
        <r>
          <rPr>
            <b/>
            <sz val="9"/>
            <rFont val="Tahoma"/>
            <family val="2"/>
          </rPr>
          <t>Solomon:</t>
        </r>
        <r>
          <rPr>
            <sz val="9"/>
            <rFont val="Tahoma"/>
            <family val="2"/>
          </rPr>
          <t xml:space="preserve">
Intensive Supervisions for VSLAs in Kimera and Lugala by CBTs. Visit by Project officer who will collect and compile data for the monthly report.</t>
        </r>
      </text>
    </comment>
    <comment ref="AT23" authorId="1">
      <text>
        <r>
          <rPr>
            <b/>
            <sz val="9"/>
            <rFont val="Tahoma"/>
            <family val="2"/>
          </rPr>
          <t>Solomon:</t>
        </r>
        <r>
          <rPr>
            <sz val="9"/>
            <rFont val="Tahoma"/>
            <family val="2"/>
          </rPr>
          <t xml:space="preserve">
Intensive Supervisions for VSLAs in Kimera and Lugala by CBTs.</t>
        </r>
      </text>
    </comment>
    <comment ref="AU23" authorId="1">
      <text>
        <r>
          <rPr>
            <b/>
            <sz val="9"/>
            <rFont val="Tahoma"/>
            <family val="2"/>
          </rPr>
          <t>Solomon:</t>
        </r>
        <r>
          <rPr>
            <sz val="9"/>
            <rFont val="Tahoma"/>
            <family val="2"/>
          </rPr>
          <t xml:space="preserve">
Intensive Supervisions for VSLAs in Kimera and Lugala by CBTs.</t>
        </r>
      </text>
    </comment>
    <comment ref="AQ24" authorId="1">
      <text>
        <r>
          <rPr>
            <b/>
            <sz val="9"/>
            <rFont val="Tahoma"/>
            <family val="2"/>
          </rPr>
          <t>Solomon:</t>
        </r>
        <r>
          <rPr>
            <sz val="9"/>
            <rFont val="Tahoma"/>
            <family val="2"/>
          </rPr>
          <t xml:space="preserve">
Development Supervision visits by CBTs to their respective VSLAs in Senyi and Luleka</t>
        </r>
      </text>
    </comment>
    <comment ref="AS24" authorId="1">
      <text>
        <r>
          <rPr>
            <b/>
            <sz val="9"/>
            <rFont val="Tahoma"/>
            <family val="2"/>
          </rPr>
          <t>Solomon:</t>
        </r>
        <r>
          <rPr>
            <sz val="9"/>
            <rFont val="Tahoma"/>
            <family val="2"/>
          </rPr>
          <t xml:space="preserve">
Development Supervision visits by CBTs to their respective VSLAs in Senyi and Luleka. Visit by Project officer who will collect and compile data for the monthly report.</t>
        </r>
      </text>
    </comment>
    <comment ref="AU24" authorId="1">
      <text>
        <r>
          <rPr>
            <b/>
            <sz val="9"/>
            <rFont val="Tahoma"/>
            <family val="2"/>
          </rPr>
          <t>Solomon:</t>
        </r>
        <r>
          <rPr>
            <sz val="9"/>
            <rFont val="Tahoma"/>
            <family val="2"/>
          </rPr>
          <t xml:space="preserve">
Development Supervision visits by CBTs to their respective VSLAs in Senyi and Luleka. </t>
        </r>
      </text>
    </comment>
    <comment ref="AW24" authorId="1">
      <text>
        <r>
          <rPr>
            <b/>
            <sz val="9"/>
            <rFont val="Tahoma"/>
            <family val="2"/>
          </rPr>
          <t>Solomon:</t>
        </r>
        <r>
          <rPr>
            <sz val="9"/>
            <rFont val="Tahoma"/>
            <family val="2"/>
          </rPr>
          <t xml:space="preserve">
Development Supervision visits by CBTs to their respective VSLAs in Senyi, Luleka, Kimera and Lugala. Visit by Project officer who will collect and compile data for the monthly report.</t>
        </r>
      </text>
    </comment>
    <comment ref="AY24" authorId="1">
      <text>
        <r>
          <rPr>
            <b/>
            <sz val="9"/>
            <rFont val="Tahoma"/>
            <family val="2"/>
          </rPr>
          <t>Solomon:</t>
        </r>
        <r>
          <rPr>
            <sz val="9"/>
            <rFont val="Tahoma"/>
            <family val="2"/>
          </rPr>
          <t xml:space="preserve">
Development Supervision visits by CBTs to their respective VSLAs in Senyi, Luleka, Kimera and Lugala.</t>
        </r>
      </text>
    </comment>
    <comment ref="BA24" authorId="1">
      <text>
        <r>
          <rPr>
            <b/>
            <sz val="9"/>
            <rFont val="Tahoma"/>
            <family val="2"/>
          </rPr>
          <t>Solomon:</t>
        </r>
        <r>
          <rPr>
            <sz val="9"/>
            <rFont val="Tahoma"/>
            <family val="2"/>
          </rPr>
          <t xml:space="preserve">
Development Supervision visits by CBTs to their respective VSLAs in Senyi, Luleka, Kimera and Lugala. Visit by Project officer who will collect and compile data for the monthly report.</t>
        </r>
      </text>
    </comment>
    <comment ref="BC24" authorId="1">
      <text>
        <r>
          <rPr>
            <b/>
            <sz val="9"/>
            <rFont val="Tahoma"/>
            <family val="2"/>
          </rPr>
          <t>Solomon:</t>
        </r>
        <r>
          <rPr>
            <sz val="9"/>
            <rFont val="Tahoma"/>
            <family val="2"/>
          </rPr>
          <t xml:space="preserve">
Development Supervision visits by CBTs to their respective VSLAs in Senyi, Luleka, Kimera and Lugala.</t>
        </r>
      </text>
    </comment>
    <comment ref="BE24" authorId="1">
      <text>
        <r>
          <rPr>
            <b/>
            <sz val="9"/>
            <rFont val="Tahoma"/>
            <family val="2"/>
          </rPr>
          <t>Solomon:</t>
        </r>
        <r>
          <rPr>
            <sz val="9"/>
            <rFont val="Tahoma"/>
            <family val="2"/>
          </rPr>
          <t xml:space="preserve">
Development Supervision visits by CBTs to their respective VSLAs in Senyi, Luleka, Kimera and Lugala. Visit by Project officer who will collect and compile data for the monthly report.</t>
        </r>
      </text>
    </comment>
    <comment ref="BG24" authorId="1">
      <text>
        <r>
          <rPr>
            <b/>
            <sz val="9"/>
            <rFont val="Tahoma"/>
            <family val="2"/>
          </rPr>
          <t>Solomon:</t>
        </r>
        <r>
          <rPr>
            <sz val="9"/>
            <rFont val="Tahoma"/>
            <family val="2"/>
          </rPr>
          <t xml:space="preserve">
Development Supervision visits by CBTs to their respective VSLAs in Kimera and Lugala.</t>
        </r>
      </text>
    </comment>
    <comment ref="BI24" authorId="1">
      <text>
        <r>
          <rPr>
            <b/>
            <sz val="9"/>
            <rFont val="Tahoma"/>
            <family val="2"/>
          </rPr>
          <t>Solomon:</t>
        </r>
        <r>
          <rPr>
            <sz val="9"/>
            <rFont val="Tahoma"/>
            <family val="2"/>
          </rPr>
          <t xml:space="preserve">
Development Supervision visits by CBTs to their respective VSLAs in Kimera and Lugala.</t>
        </r>
      </text>
    </comment>
    <comment ref="BI25" authorId="1">
      <text>
        <r>
          <rPr>
            <b/>
            <sz val="9"/>
            <rFont val="Tahoma"/>
            <family val="2"/>
          </rPr>
          <t>Solomon:</t>
        </r>
        <r>
          <rPr>
            <sz val="9"/>
            <rFont val="Tahoma"/>
            <family val="2"/>
          </rPr>
          <t xml:space="preserve">
Maturity Supervision Visit by CBTs to their repective VSLAs in Senyi and Luleka</t>
        </r>
      </text>
    </comment>
  </commentList>
</comments>
</file>

<file path=xl/sharedStrings.xml><?xml version="1.0" encoding="utf-8"?>
<sst xmlns="http://schemas.openxmlformats.org/spreadsheetml/2006/main" count="763" uniqueCount="506">
  <si>
    <t>QTY</t>
  </si>
  <si>
    <t>RATE</t>
  </si>
  <si>
    <t>TOTAL</t>
  </si>
  <si>
    <t>FREQUENCY</t>
  </si>
  <si>
    <t>Notes:</t>
  </si>
  <si>
    <t>Subtotal Operational Costs</t>
  </si>
  <si>
    <t>PERIOD: October 2011 to December 2012</t>
  </si>
  <si>
    <t xml:space="preserve">PARTNER: </t>
  </si>
  <si>
    <t xml:space="preserve">BENEFICIARIES: </t>
  </si>
  <si>
    <t>Feeding</t>
  </si>
  <si>
    <t>Facilitation</t>
  </si>
  <si>
    <t>Cordination &amp; Communication</t>
  </si>
  <si>
    <t>Sub-total</t>
  </si>
  <si>
    <t xml:space="preserve">    Markers</t>
  </si>
  <si>
    <t xml:space="preserve">    Masking Tape</t>
  </si>
  <si>
    <t xml:space="preserve">    Transport Refund for CBTs</t>
  </si>
  <si>
    <t xml:space="preserve">    Airtime</t>
  </si>
  <si>
    <t xml:space="preserve">    Airtime for CBTs</t>
  </si>
  <si>
    <t>Transportation &amp; Communication</t>
  </si>
  <si>
    <t xml:space="preserve">    Communication Airtime (CBTs)</t>
  </si>
  <si>
    <t xml:space="preserve">    Communication Airtime (Project Officer)</t>
  </si>
  <si>
    <t xml:space="preserve">    Transportation (Project Officer)</t>
  </si>
  <si>
    <t xml:space="preserve">    Transportation (Project Officers)</t>
  </si>
  <si>
    <t xml:space="preserve">    Communication Airtime (Project Officers)</t>
  </si>
  <si>
    <t>CBTs to conduct monthly supervisory visits to their respective VSLAs during this period and the Project Officers to conduct 1 supervisory visit to each VSLA and write monthly reports during this period.</t>
  </si>
  <si>
    <t>Meals</t>
  </si>
  <si>
    <t>Africa Social Development &amp; Health Initiatives (ASDHI)</t>
  </si>
  <si>
    <t>To be attended by CBTs, Project Officers &amp; Supervisors</t>
  </si>
  <si>
    <t>CBTs are to conduct weekly supervisory visits to their respective VSLAs during this period and the Project Officers to conduct monthly supervisory visits to each VSLA and write monthly reports for this period.</t>
  </si>
  <si>
    <t>CBTs are to conduct fortnitly supervisory visits to their respective VSLAs during this period and the Project Officers to conduct monthly supervisory visits to each VSLA and write monthly reports during this period.</t>
  </si>
  <si>
    <t xml:space="preserve">2 training sessions to be conducted per VSLA group in year. </t>
  </si>
  <si>
    <t>FINANCIAL LITERACY TRAINING (2 days for each VSLA group)</t>
  </si>
  <si>
    <t>Oct</t>
  </si>
  <si>
    <t>Nov</t>
  </si>
  <si>
    <t>Dec</t>
  </si>
  <si>
    <t>Q1 (2011)</t>
  </si>
  <si>
    <t>Q2 (2012)</t>
  </si>
  <si>
    <t>Q3 (2012)</t>
  </si>
  <si>
    <t>Q4 (2012)</t>
  </si>
  <si>
    <t>Q5 (2012)</t>
  </si>
  <si>
    <t>Jan</t>
  </si>
  <si>
    <t>Feb</t>
  </si>
  <si>
    <t>Mar</t>
  </si>
  <si>
    <t>Apr</t>
  </si>
  <si>
    <t>May</t>
  </si>
  <si>
    <t>Jun</t>
  </si>
  <si>
    <t>Jul</t>
  </si>
  <si>
    <t>Aug</t>
  </si>
  <si>
    <t>Sept</t>
  </si>
  <si>
    <t>W1</t>
  </si>
  <si>
    <t>W2</t>
  </si>
  <si>
    <t>W3</t>
  </si>
  <si>
    <t>W4</t>
  </si>
  <si>
    <t>XX</t>
  </si>
  <si>
    <t>XXX</t>
  </si>
  <si>
    <t>INTENSIVE SUPERVISION VISITS FOR VSLAs (16 weekly Visits per VSLA)</t>
  </si>
  <si>
    <t>DEVELOPMENT SUPERVISION VISITS FOR VSLAs (8 fortnightly Visits per VSLA)</t>
  </si>
  <si>
    <t>MATURITY SUPERVISION VISITS FOR VSLAs (4 monthly Visits per VSLA)</t>
  </si>
  <si>
    <t>Establishment &amp; Support to VSLAs</t>
  </si>
  <si>
    <t>OBJECTIVE 1 (ECONOMIC EMPOWERMENT)</t>
  </si>
  <si>
    <t>COMMUNITY DIALOGUE MEETINGS (6 days per VSLA)</t>
  </si>
  <si>
    <t xml:space="preserve">    Lunch &amp; Refreshments for Project Officer</t>
  </si>
  <si>
    <t>To be covered by the SCORE consortiun partners</t>
  </si>
  <si>
    <t>OBJECTIVE 2 (FOOD SECURITY &amp; NUTRITION)</t>
  </si>
  <si>
    <t>Establish &amp; support FFS and urban horticulture/backyard gardening</t>
  </si>
  <si>
    <t>Orientation of Local, Government &amp; Opinion Leaders (2 Weeks)</t>
  </si>
  <si>
    <t>CBFs training on food security &amp; nutrition</t>
  </si>
  <si>
    <t>Community Sensitization about farmer field schools</t>
  </si>
  <si>
    <t>Training and follow up of FFS groups</t>
  </si>
  <si>
    <t>Organize for 2 FFS field days including graduation</t>
  </si>
  <si>
    <t>Gathering of qualitative and quantitative data on each VC</t>
  </si>
  <si>
    <t>Training role models and peer educators</t>
  </si>
  <si>
    <t xml:space="preserve">Organize nutrition talks and cooking demonstration </t>
  </si>
  <si>
    <t>Radio Talk shows and spot on messages on nutrition</t>
  </si>
  <si>
    <t xml:space="preserve"> Radio spot on messages on nutrition</t>
  </si>
  <si>
    <t xml:space="preserve">Registration of production groups at sub-county and district offices  </t>
  </si>
  <si>
    <t xml:space="preserve">Map formal and existing traditional child protection structures in each target community  </t>
  </si>
  <si>
    <t>Visit LG structures, community structures</t>
  </si>
  <si>
    <t>meeting with children to understand child protection structures in the community</t>
  </si>
  <si>
    <t>Conduct child protection activities within the schools</t>
  </si>
  <si>
    <t xml:space="preserve">Conduct family visits and provide psychosocial support services </t>
  </si>
  <si>
    <t xml:space="preserve">Conduct interactive learning sessions with VC households  </t>
  </si>
  <si>
    <t xml:space="preserve">Provide legal support and referral to individuals and families </t>
  </si>
  <si>
    <t xml:space="preserve">Follow up referrals in all the 4 parishes </t>
  </si>
  <si>
    <t>Develop household development plan for 120 households</t>
  </si>
  <si>
    <t>Attend Child Status index training at AVSI</t>
  </si>
  <si>
    <t>Providing transport for referral at health centres</t>
  </si>
  <si>
    <t>Behaviour change communication on food consumption &amp; nutritional practices</t>
  </si>
  <si>
    <t>Training of Trainers in Food Security &amp; Nutrition</t>
  </si>
  <si>
    <t xml:space="preserve">Food Aid Support </t>
  </si>
  <si>
    <t>OBJECTIVE 3 (CHILD PROTECTION)</t>
  </si>
  <si>
    <t>OBJECTIVE 4 (FAMILY STRENGTHENING)</t>
  </si>
  <si>
    <t>TOT in Child Protection</t>
  </si>
  <si>
    <t>Conduct targeted trainings that directly address capacity gaps identifies</t>
  </si>
  <si>
    <t xml:space="preserve">Conduct dialogues and workshops for vulnerable households </t>
  </si>
  <si>
    <t xml:space="preserve">Train and mentor local implementing partners. </t>
  </si>
  <si>
    <t xml:space="preserve">Map essential service delivery points  </t>
  </si>
  <si>
    <t xml:space="preserve">Create concrete referral systems to critical services   </t>
  </si>
  <si>
    <t>Foster innovative partnerships for Vulnerable women, children and their households with private sector firms to increase economic and social opportunities</t>
  </si>
  <si>
    <t>PROJECT PREPARATORY ACTIVITIES</t>
  </si>
  <si>
    <t>Identify 120 VC households in 4 parishes in Ssi-Bukunja</t>
  </si>
  <si>
    <t>Conduct Needs Assessment for VC Households</t>
  </si>
  <si>
    <t>Attend Training of Project Staff in VC Household Identification</t>
  </si>
  <si>
    <t>Attend Training of Project Staff in VC Household Needs Assessment</t>
  </si>
  <si>
    <t>120 VC Households</t>
  </si>
  <si>
    <t>Airtime</t>
  </si>
  <si>
    <t>Flip chart</t>
  </si>
  <si>
    <t>masking tape</t>
  </si>
  <si>
    <t>markers</t>
  </si>
  <si>
    <t>books</t>
  </si>
  <si>
    <t>pens</t>
  </si>
  <si>
    <t>break time refreshment to all participants</t>
  </si>
  <si>
    <t>lunch for all participants</t>
  </si>
  <si>
    <t>staff transport to venue</t>
  </si>
  <si>
    <t>Certificates for participants</t>
  </si>
  <si>
    <t>books (dozens)</t>
  </si>
  <si>
    <t>pens (box)</t>
  </si>
  <si>
    <t>Air time for coordination</t>
  </si>
  <si>
    <t>Matooke</t>
  </si>
  <si>
    <t>rice( Kgs)</t>
  </si>
  <si>
    <t>tomatoes</t>
  </si>
  <si>
    <t>onions</t>
  </si>
  <si>
    <t>Greens</t>
  </si>
  <si>
    <t>Casual labourers</t>
  </si>
  <si>
    <t>Food aid for very severly food insecure households</t>
  </si>
  <si>
    <t>Organize training for LG personnel, police,  leaders within community</t>
  </si>
  <si>
    <t>transport refund for participants</t>
  </si>
  <si>
    <t>Follow up referrals</t>
  </si>
  <si>
    <t>At leat 15 cases followed up on a monthly basis</t>
  </si>
  <si>
    <t xml:space="preserve">Transport of IPO staff to venue </t>
  </si>
  <si>
    <t>Rent</t>
  </si>
  <si>
    <t>(Atleast 5 housesin a parish visited a day)</t>
  </si>
  <si>
    <t>Sub-Total</t>
  </si>
  <si>
    <t>SUB-TOTAL (Objective 1)</t>
  </si>
  <si>
    <t>SCORE PROJECT IMPLEMENTATION BUDGET</t>
  </si>
  <si>
    <t>SUB-TOTAL (Objective 2)</t>
  </si>
  <si>
    <t>SUB-TOTAL (objective 3)</t>
  </si>
  <si>
    <t>SUB-TOTAL (Objective 4)</t>
  </si>
  <si>
    <t xml:space="preserve">OPERATIONAL COSTS </t>
  </si>
  <si>
    <t>Transportation</t>
  </si>
  <si>
    <t>Fuel</t>
  </si>
  <si>
    <t>Community Mobilization</t>
  </si>
  <si>
    <t>Chairperson</t>
  </si>
  <si>
    <t>VHTs</t>
  </si>
  <si>
    <t>Staff Airtime</t>
  </si>
  <si>
    <t>Field Officers</t>
  </si>
  <si>
    <t>GRAND TOTAL</t>
  </si>
  <si>
    <t>SCORE PROJECT IMPLEMENTATION WORKPLAN</t>
  </si>
  <si>
    <t>PROGRAM COSTS TOTAL</t>
  </si>
  <si>
    <t>Develop Household Development Plan for 120 households</t>
  </si>
  <si>
    <t xml:space="preserve">    Field Officers</t>
  </si>
  <si>
    <t xml:space="preserve">    Staff Airtime</t>
  </si>
  <si>
    <t xml:space="preserve">    VHTs</t>
  </si>
  <si>
    <t xml:space="preserve">    Chairperson</t>
  </si>
  <si>
    <t xml:space="preserve">    Boda-boda Transportation of Field officers</t>
  </si>
  <si>
    <t xml:space="preserve">    Fuel</t>
  </si>
  <si>
    <t>Refreshment &amp; Snack for participants</t>
  </si>
  <si>
    <t xml:space="preserve">    Markers (Box)</t>
  </si>
  <si>
    <t xml:space="preserve">    Airtime for Project Officers</t>
  </si>
  <si>
    <t>Meals &amp; Refreshments (Project Officers)</t>
  </si>
  <si>
    <t>Safari Day Allowance (SDA)</t>
  </si>
  <si>
    <t>Salary for Economic Empowerment Officer</t>
  </si>
  <si>
    <t>Staff salary (Contribution)</t>
  </si>
  <si>
    <t>Accountant</t>
  </si>
  <si>
    <t>Other Admin Cost</t>
  </si>
  <si>
    <t>4 households/assesor/day , 5 assessors, 6 days of  data collection, 1 day data clean-up</t>
  </si>
  <si>
    <t>2 assessors, 2 viallages, 2 days</t>
  </si>
  <si>
    <t>Transportation &amp; cordination</t>
  </si>
  <si>
    <t>Venue Hire</t>
  </si>
  <si>
    <t xml:space="preserve">Stationary </t>
  </si>
  <si>
    <t>Demonstration Aids</t>
  </si>
  <si>
    <t>SDA  during Field days</t>
  </si>
  <si>
    <t>refreshments for participants</t>
  </si>
  <si>
    <t>Airtime for coordination</t>
  </si>
  <si>
    <t>Stationery</t>
  </si>
  <si>
    <t>Transportation &amp; coordination</t>
  </si>
  <si>
    <t>Airtime to coordinate meetings</t>
  </si>
  <si>
    <t>Facilitation fees for technical person</t>
  </si>
  <si>
    <t xml:space="preserve">     Refreshments for participants</t>
  </si>
  <si>
    <t>Stationery &amp; Printing</t>
  </si>
  <si>
    <t>Stipend for Child advocates</t>
  </si>
  <si>
    <t xml:space="preserve">5households visited a day (24 days a quarter) </t>
  </si>
  <si>
    <t xml:space="preserve">Transportation of IPO officers </t>
  </si>
  <si>
    <t>lunch for IPO officers and Child advocates in the field</t>
  </si>
  <si>
    <t>Learning materials (lumpsum)</t>
  </si>
  <si>
    <t xml:space="preserve">    Transport for Project officers</t>
  </si>
  <si>
    <t>Facilitation fees for technical persons</t>
  </si>
  <si>
    <t xml:space="preserve">     Lunch and refreshments for Project officers and CBTs</t>
  </si>
  <si>
    <t>QUATERLY REVIEW MEETINGS (1 Year)</t>
  </si>
  <si>
    <t xml:space="preserve"> Facilitation fees for Technical person</t>
  </si>
  <si>
    <t xml:space="preserve">    News Print</t>
  </si>
  <si>
    <t xml:space="preserve">    Meals  for CBTs and Project Officers</t>
  </si>
  <si>
    <t>Transportation (boda boda)</t>
  </si>
  <si>
    <t>Board Meetings (Transport refund and refreshments)</t>
  </si>
  <si>
    <t>refreshments &amp; snack for participants</t>
  </si>
  <si>
    <t>mobilisation by child care advocates/leaders/VHTs/CHWs</t>
  </si>
  <si>
    <t>Newsprint</t>
  </si>
  <si>
    <t>Orientation of Local, Government &amp; Opinion Leaders on SCORE Project</t>
  </si>
  <si>
    <t>Transportation for Director(Fuel in litres)</t>
  </si>
  <si>
    <t>The aim will be to introduce all project objectives to the leaders</t>
  </si>
  <si>
    <t>Mobilization of VSLAS</t>
  </si>
  <si>
    <t>Supervision of VSLAs</t>
  </si>
  <si>
    <t>OC1</t>
  </si>
  <si>
    <t>OC2</t>
  </si>
  <si>
    <t>OC3</t>
  </si>
  <si>
    <t>OC5</t>
  </si>
  <si>
    <t>EE1</t>
  </si>
  <si>
    <t>EE2</t>
  </si>
  <si>
    <t>EE3</t>
  </si>
  <si>
    <t>EE4</t>
  </si>
  <si>
    <t>EE5</t>
  </si>
  <si>
    <t xml:space="preserve">    Transportation Project Officers</t>
  </si>
  <si>
    <t xml:space="preserve">    Airtime </t>
  </si>
  <si>
    <t xml:space="preserve">    Refreshments (Participants &amp; CBTs)</t>
  </si>
  <si>
    <t xml:space="preserve">    Meals (Project Officers)</t>
  </si>
  <si>
    <t>Transportation (CBTs)</t>
  </si>
  <si>
    <t>Meals and refreshments</t>
  </si>
  <si>
    <t>MEETING WITH PARTISANS FOR APPRENTICESHIPS</t>
  </si>
  <si>
    <t xml:space="preserve">    Transport Refund </t>
  </si>
  <si>
    <t>Apprenticeship fees</t>
  </si>
  <si>
    <t>M&amp;E Officer</t>
  </si>
  <si>
    <t>Office Computer</t>
  </si>
  <si>
    <t>Office Stationery (folders, books, pens)</t>
  </si>
  <si>
    <t>Transport Fuel</t>
  </si>
  <si>
    <t>FEB</t>
  </si>
  <si>
    <t>MAR</t>
  </si>
  <si>
    <t>APR</t>
  </si>
  <si>
    <t>MAY</t>
  </si>
  <si>
    <t>JUN</t>
  </si>
  <si>
    <t>JUL</t>
  </si>
  <si>
    <t>AUG</t>
  </si>
  <si>
    <t>OCT</t>
  </si>
  <si>
    <t xml:space="preserve">NOV </t>
  </si>
  <si>
    <t>DEC</t>
  </si>
  <si>
    <t>Sub Total</t>
  </si>
  <si>
    <t>2 daysfor each VSLA</t>
  </si>
  <si>
    <t>SDA for Project Officers</t>
  </si>
  <si>
    <t>EE6</t>
  </si>
  <si>
    <t>EE7</t>
  </si>
  <si>
    <t>EE8</t>
  </si>
  <si>
    <t>PRINTING &amp; PHOTOCOPY</t>
  </si>
  <si>
    <t xml:space="preserve">    Transport for CBTs</t>
  </si>
  <si>
    <t>APPRENTICESHIP ATTACHMENTS FOR 20 VCHH Members</t>
  </si>
  <si>
    <t>DOOR TO DOOR COMMUNITY MOBILIZATION FOR VSLAs (8 days)</t>
  </si>
  <si>
    <t>Metal Box</t>
  </si>
  <si>
    <t>Pens</t>
  </si>
  <si>
    <t>Calculator</t>
  </si>
  <si>
    <t>Savings Books</t>
  </si>
  <si>
    <t>Record Books</t>
  </si>
  <si>
    <t>Stamp</t>
  </si>
  <si>
    <t>Stamp pad</t>
  </si>
  <si>
    <t>Bowels</t>
  </si>
  <si>
    <t>Pencil</t>
  </si>
  <si>
    <t>Ruler</t>
  </si>
  <si>
    <t>Rubber</t>
  </si>
  <si>
    <t>Padlocks</t>
  </si>
  <si>
    <t>Transportation of Materials</t>
  </si>
  <si>
    <t>Registration of VSLA groups at District &amp; Subcounty Offices</t>
  </si>
  <si>
    <t>Registration Charges</t>
  </si>
  <si>
    <t xml:space="preserve">pens </t>
  </si>
  <si>
    <t>two sessions will be conducetd for the new groups. One session will be  on teaching about nutrition and the other will a practical cooking demostartion. Four groups are to be formed. For the old groups(5 groups) one practical cooking demostration will be conducted.</t>
  </si>
  <si>
    <t>Irish</t>
  </si>
  <si>
    <t>Millet</t>
  </si>
  <si>
    <t>meat</t>
  </si>
  <si>
    <t>Blueband</t>
  </si>
  <si>
    <t>Peas</t>
  </si>
  <si>
    <t>Sweet potatoes</t>
  </si>
  <si>
    <t>silver fish</t>
  </si>
  <si>
    <t>cassava</t>
  </si>
  <si>
    <t>cooking Oil</t>
  </si>
  <si>
    <t>Charcoal</t>
  </si>
  <si>
    <t xml:space="preserve">Lunch &amp; Refreshments </t>
  </si>
  <si>
    <t>Target of 6 VSLAs with each having Seven dialogue sessions.</t>
  </si>
  <si>
    <t>6 VSLAs, 6 days/VSLA</t>
  </si>
  <si>
    <t>Training and supervision of the old FFS groups and establishment of two more groups.</t>
  </si>
  <si>
    <t>Training on Urban horticulture is done for the new parishes then  follow up. Technical support visits will continue for the five villages which are already having back yard gardening.</t>
  </si>
  <si>
    <t>Organization NSSF contribution</t>
  </si>
  <si>
    <t>follow up sessions per group at least once a quarter</t>
  </si>
  <si>
    <t>Refreshments</t>
  </si>
  <si>
    <t>conduct one training for each parish</t>
  </si>
  <si>
    <t>Flipcharts</t>
  </si>
  <si>
    <t>Masking tape</t>
  </si>
  <si>
    <t>Markers</t>
  </si>
  <si>
    <t>Books</t>
  </si>
  <si>
    <t>Transport &amp; Communication</t>
  </si>
  <si>
    <t>Airtime to coordinate trainings</t>
  </si>
  <si>
    <t>Sub- Total</t>
  </si>
  <si>
    <t>Conduct Life skills training</t>
  </si>
  <si>
    <t>Contribution to talking compound</t>
  </si>
  <si>
    <t>3 schools supported (Najjunju, Victoria and Ssi Primary school)</t>
  </si>
  <si>
    <t>Contribution to good school meetings within the schools</t>
  </si>
  <si>
    <t>All three schools receive contribution evey month</t>
  </si>
  <si>
    <t xml:space="preserve">Contribution to launch of good school </t>
  </si>
  <si>
    <t>Good school launched at Ssi Primary school</t>
  </si>
  <si>
    <t>Support children with birth certificates</t>
  </si>
  <si>
    <t>OC4</t>
  </si>
  <si>
    <t xml:space="preserve">PERIOD: </t>
  </si>
  <si>
    <t>JANUARY 2013 - December 2013</t>
  </si>
  <si>
    <t>OPERATION/ADMINISTRATION</t>
  </si>
  <si>
    <t>VHT facilitation</t>
  </si>
  <si>
    <t>Supervision of FFS Groups</t>
  </si>
  <si>
    <t>Certificates for groups ( 5 old, 6 new)</t>
  </si>
  <si>
    <t>Transportation CBTs ( 3 nearby Parishes)</t>
  </si>
  <si>
    <t>Transportation (CBTs) (to Lugoba)</t>
  </si>
  <si>
    <t>Transportation to introduce old groups to CDO/Sub-county</t>
  </si>
  <si>
    <t>Transportation to introduce new groups to CDO/Sub-county</t>
  </si>
  <si>
    <t>newsprint</t>
  </si>
  <si>
    <t>Salary for Child Protection Officer  (plus 10% organization contribution to NSSF)</t>
  </si>
  <si>
    <t>Transport to follow up good school activities</t>
  </si>
  <si>
    <t>240 VC Households (8 Parishes)</t>
  </si>
  <si>
    <t>FINANCIAL LITERACY TRAINING (5 days for each VSLA group)</t>
  </si>
  <si>
    <t>ESTABLISHMENT &amp; SUPPORT TO VSLAs</t>
  </si>
  <si>
    <t>ESTABLISHMENT OF VSLAs ( 6 New groups to be formed Formed)</t>
  </si>
  <si>
    <t>Program Manager</t>
  </si>
  <si>
    <t>Printing</t>
  </si>
  <si>
    <t>Photocopy</t>
  </si>
  <si>
    <t>CBT Monthly Allowances</t>
  </si>
  <si>
    <t>YOUTHS BENEFITING FROM APPRENTICESHIPS</t>
  </si>
  <si>
    <t>MEETING WITH ARTISANS</t>
  </si>
  <si>
    <t>APPRENTICESHIP ATTACHMENTS FOR 20 YOUTHS</t>
  </si>
  <si>
    <t>MARKET ORIENTED SKILLS DEVELOPMENT</t>
  </si>
  <si>
    <t>PURCHASE OF VSLA MATERIALS</t>
  </si>
  <si>
    <t>CBT MONTHLY ALLOWANCES</t>
  </si>
  <si>
    <t>Sub-Total (1.4)</t>
  </si>
  <si>
    <t>Sub-Total (1.3)</t>
  </si>
  <si>
    <t>Internet Service</t>
  </si>
  <si>
    <t>REFERALS FOR MALNOURISHED CHILDREN</t>
  </si>
  <si>
    <t xml:space="preserve"> Transportation (Project Officers)</t>
  </si>
  <si>
    <t>Transportation (Project Officer)</t>
  </si>
  <si>
    <t>BENEFICIARIES BCC ON NUTRITION</t>
  </si>
  <si>
    <t>CBF Monthly Allowance</t>
  </si>
  <si>
    <t>Salary for Food Security Officers (plus 10% org contribution to NSSF)</t>
  </si>
  <si>
    <t>Screening for Malnutrition by VHTs</t>
  </si>
  <si>
    <t xml:space="preserve">Transport for referral </t>
  </si>
  <si>
    <t>Fuel for Transportation (project Officers)</t>
  </si>
  <si>
    <t>SALARY FOR ECONOMIC EMPOWERMENT OFFICER (+ 10% org contribution to NSSF)</t>
  </si>
  <si>
    <t>SALARY FOR FOOD SECURITY OFFICERS (+ 10% org contribution to NSSF)</t>
  </si>
  <si>
    <t>MAPPING FOR CP STRUCTURES</t>
  </si>
  <si>
    <t>TRAINING TARGETED AT ADDRESSING CAPACITY GAPS</t>
  </si>
  <si>
    <t>COMMUNITY SKILLS TRAINING</t>
  </si>
  <si>
    <t xml:space="preserve"> SCORE PROJECT IMPLEMENTATION BUDGET</t>
  </si>
  <si>
    <t>Transportation Project officer</t>
  </si>
  <si>
    <t>Airtime for Co-ordination</t>
  </si>
  <si>
    <t xml:space="preserve">Sub-Total </t>
  </si>
  <si>
    <t>INTERACTIVE LEARNING SESSIONS ON CP</t>
  </si>
  <si>
    <t xml:space="preserve">SUB-TOTAL </t>
  </si>
  <si>
    <t>HOME VISITS &amp; COUNSELLING</t>
  </si>
  <si>
    <t>SUPPORT FOR SCHOOLS TO BECOME CHILD-FRIENDLY</t>
  </si>
  <si>
    <t>BENEFICIARIES LEGAL SUPPORT &amp; REFERRAL</t>
  </si>
  <si>
    <t>240 VC Households (Lugala, Muvo, Kobba, Kimera, Binga, Namukuma, Zitwe Parishes, and Lugoba)</t>
  </si>
  <si>
    <t>BENEFICIARY, HOUSEHOLDS, DIALOGUES &amp; WORKSHOPS</t>
  </si>
  <si>
    <t>CONDUCTING REFERRALS FOR ESSENTIAL SERVICES</t>
  </si>
  <si>
    <t>Executive Director</t>
  </si>
  <si>
    <t>Identify 120 VC households and conduct VAT</t>
  </si>
  <si>
    <t>Develop Household Development Plan for 240 households (NAT)</t>
  </si>
  <si>
    <t>Salary for Family strengthening Officer</t>
  </si>
  <si>
    <t>Sub-Total (4.1)</t>
  </si>
  <si>
    <t xml:space="preserve">Salary for Family Strengthening Officer </t>
  </si>
  <si>
    <t>FRQ</t>
  </si>
  <si>
    <t>(At least 4 household referred every month)</t>
  </si>
  <si>
    <t>Bank Charges</t>
  </si>
  <si>
    <t>Transport for referrals</t>
  </si>
  <si>
    <t>40% of this total will be refunded by the VSLA groups within a period of two months from when thy start saving</t>
  </si>
  <si>
    <t>ESTABLISH &amp; SUPPORT TO FFS GROUPS &amp; URBAN HOTCULTURE</t>
  </si>
  <si>
    <t>CONDUCT VAT</t>
  </si>
  <si>
    <t>ESTABLISH &amp; SUPPORT FOUR URBAN HOTCULTURE</t>
  </si>
  <si>
    <t>M &amp; E Officer</t>
  </si>
  <si>
    <t>1.3/a</t>
  </si>
  <si>
    <t>1.3/b</t>
  </si>
  <si>
    <t>1.3/c</t>
  </si>
  <si>
    <t>AMOUNT</t>
  </si>
  <si>
    <t>Activity Costs</t>
  </si>
  <si>
    <t>Staff cost</t>
  </si>
  <si>
    <t>Op cost</t>
  </si>
  <si>
    <t xml:space="preserve">General    COSTS </t>
  </si>
  <si>
    <t>LIFE SKILLS</t>
  </si>
  <si>
    <t>ORGANISATION CONTRIBUTION</t>
  </si>
  <si>
    <t>OVERALL TOTAL</t>
  </si>
  <si>
    <t>STAFF SALARY</t>
  </si>
  <si>
    <t>SEP</t>
  </si>
  <si>
    <t>Insert correct Activity code</t>
  </si>
  <si>
    <t>Activity code</t>
  </si>
  <si>
    <t>BRIEF DESCRIPTION OF ACTIVITY</t>
  </si>
  <si>
    <t>SUB-TOTAL</t>
  </si>
  <si>
    <t xml:space="preserve">Office rent contribution </t>
  </si>
  <si>
    <t xml:space="preserve">Stationery </t>
  </si>
  <si>
    <t>Transport (Fuel)</t>
  </si>
  <si>
    <t>Communications and internet</t>
  </si>
  <si>
    <t>Electricity and Water</t>
  </si>
  <si>
    <t>Repair and maitenance of motorcycles and vehicle</t>
  </si>
  <si>
    <t xml:space="preserve">VAT/NAT Costs </t>
  </si>
  <si>
    <t>Data Officer</t>
  </si>
  <si>
    <t>support during refferals</t>
  </si>
  <si>
    <t>Refreshment</t>
  </si>
  <si>
    <t>4.1.1</t>
  </si>
  <si>
    <t>4.1.2</t>
  </si>
  <si>
    <t xml:space="preserve"> </t>
  </si>
  <si>
    <t>Sub-Totals</t>
  </si>
  <si>
    <t>Stationaries for Parents</t>
  </si>
  <si>
    <t>PARENTING SKILLS</t>
  </si>
  <si>
    <t>Staff salary (others) and ( % Contribution)</t>
  </si>
  <si>
    <t>Grand Total</t>
  </si>
  <si>
    <t>QTY/ TARGET</t>
  </si>
  <si>
    <t>RATE/ UNIT COST</t>
  </si>
  <si>
    <t>Social Worker</t>
  </si>
  <si>
    <t>NSSF contribution 10%</t>
  </si>
  <si>
    <t>NSSF</t>
  </si>
  <si>
    <t>Executive Director (%)</t>
  </si>
  <si>
    <t>Accountant (%)</t>
  </si>
  <si>
    <t>NSSF contribution (10%)</t>
  </si>
  <si>
    <t>JAN</t>
  </si>
  <si>
    <t>Project Closure meetings with Local, Government &amp; Opinion Leaders</t>
  </si>
  <si>
    <t>4.1.3</t>
  </si>
  <si>
    <t>4.1.4</t>
  </si>
  <si>
    <t>4.1.1M</t>
  </si>
  <si>
    <t>DIALOGUES, CARE AND MANAGEMENT OF MENTAL HEALTH</t>
  </si>
  <si>
    <t>4.1.1E</t>
  </si>
  <si>
    <t>EARLY CHILDHOOD DEVELOPMENT (Dialogues, Refferals, Community Play Groups)</t>
  </si>
  <si>
    <t>PSYCHOSOCIAL SUPPORT</t>
  </si>
  <si>
    <t xml:space="preserve">LIFE SKILLS TRAINING </t>
  </si>
  <si>
    <t xml:space="preserve">PARENTING SKILLS TRAINING </t>
  </si>
  <si>
    <t>REFFERALS FOR HCT</t>
  </si>
  <si>
    <t>EARLY CHILDHOOD DEVELOPMENT</t>
  </si>
  <si>
    <t xml:space="preserve">Overall Budget: </t>
  </si>
  <si>
    <t>TELEPHONE</t>
  </si>
  <si>
    <t>E-MAIL</t>
  </si>
  <si>
    <t>SUB-COUNTY</t>
  </si>
  <si>
    <t>LIST OF facilitators</t>
  </si>
  <si>
    <t>Office assistant</t>
  </si>
  <si>
    <t>ii)Power Inverter</t>
  </si>
  <si>
    <t>Equipment i) Laptops</t>
  </si>
  <si>
    <t>i) Note books</t>
  </si>
  <si>
    <t>ii) counter books for facilitators</t>
  </si>
  <si>
    <t>iii) Pens</t>
  </si>
  <si>
    <t>Stationeries during trianing</t>
  </si>
  <si>
    <t>i) Flip charts</t>
  </si>
  <si>
    <t>ii) Markers</t>
  </si>
  <si>
    <t>Community play groups</t>
  </si>
  <si>
    <t>Assessment of ECD centres</t>
  </si>
  <si>
    <t>Sensitization diaouges with district local leaders</t>
  </si>
  <si>
    <t xml:space="preserve">Dialogues with community </t>
  </si>
  <si>
    <t>Facilitators stipends(airtime)</t>
  </si>
  <si>
    <t>Stationaries during training</t>
  </si>
  <si>
    <t>ii) Pens</t>
  </si>
  <si>
    <t>ii) Transport refund</t>
  </si>
  <si>
    <t>Dialogues/Home visits</t>
  </si>
  <si>
    <t>gumsmicpaayenyo@gmail.com</t>
  </si>
  <si>
    <t>orunipatrick2013@gmail.com</t>
  </si>
  <si>
    <t>heavensthought@gmail.com</t>
  </si>
  <si>
    <t>jpkateregalatigo@gmail.com</t>
  </si>
  <si>
    <t>ojokchristophernaume@gmail.co</t>
  </si>
  <si>
    <t>amonysusan@mail.com</t>
  </si>
  <si>
    <t>sarapiloya14@gmail.com</t>
  </si>
  <si>
    <t>Pabbo</t>
  </si>
  <si>
    <t>Amuru</t>
  </si>
  <si>
    <t>Audit</t>
  </si>
  <si>
    <t>araclucy@gmail.com</t>
  </si>
  <si>
    <t>Ojok Christopher (Poject officer)</t>
  </si>
  <si>
    <t>Latigo JP Katerega (Poject Offier)</t>
  </si>
  <si>
    <t>Kidega Richard (Accoutant)</t>
  </si>
  <si>
    <t>Sarah Piloya (Data officer)</t>
  </si>
  <si>
    <t>Oruni Patrick (Office Assistant)</t>
  </si>
  <si>
    <t>Ayenyo Mary Okello (Executive Director)</t>
  </si>
  <si>
    <t>Arach Lucy Oryang (Finance Officer)</t>
  </si>
  <si>
    <t>Owor Christine (A volunteer)</t>
  </si>
  <si>
    <t>Okech Bosco (A volunteer)</t>
  </si>
  <si>
    <t>Amony Susan (Project coordinator)</t>
  </si>
  <si>
    <t>Program costs</t>
  </si>
  <si>
    <t>Activity cost</t>
  </si>
  <si>
    <t>Amount</t>
  </si>
  <si>
    <t>Orach Martin  (Lead facilitators)</t>
  </si>
  <si>
    <t>Adong Grace  (Lead facilitators)</t>
  </si>
  <si>
    <t>Otim Comfred  (Lead facilitators)</t>
  </si>
  <si>
    <t>Oketa Francis  (Lead facilitators)</t>
  </si>
  <si>
    <t>Okiya Santo  (Lead facilitators)</t>
  </si>
  <si>
    <t>Ocaya Alfred  (Lead facilitators)</t>
  </si>
  <si>
    <t>Openy Geofrey  (Lead facilitators)</t>
  </si>
  <si>
    <t>Komakech Alfred  (Lead facilitators)</t>
  </si>
  <si>
    <t>Lagulu Margaret  (Lead facilitators)</t>
  </si>
  <si>
    <t>Ayella Sam  (Lead facilitators)</t>
  </si>
  <si>
    <t>Grand total</t>
  </si>
  <si>
    <t>January-December 2018</t>
  </si>
  <si>
    <t>BUILDING A FIVE CLASSROOMS BLOCK</t>
  </si>
  <si>
    <t>PERIOD:2018</t>
  </si>
  <si>
    <t>January 2018 - December 2018</t>
  </si>
  <si>
    <t>Q1 (2018)</t>
  </si>
  <si>
    <t>Q2 (2018)</t>
  </si>
  <si>
    <t>Q3 (2018)</t>
  </si>
  <si>
    <t>Q4 (2018)</t>
  </si>
  <si>
    <t>Building five classrooms block</t>
  </si>
  <si>
    <t>PROJECT IMPLEMENTATION STAFF LIST</t>
  </si>
  <si>
    <t>PERIOD: January 2018 to Dec 2018</t>
  </si>
  <si>
    <t>Purchase of organization vehicle</t>
  </si>
  <si>
    <t>Donor Contribution</t>
  </si>
  <si>
    <t>PROJECT COORDINATOR</t>
  </si>
  <si>
    <t xml:space="preserve"> ECD PROJECT IMPLEMENTATION BUDGET</t>
  </si>
  <si>
    <t>BENEFICIARIES: 232 HOUSEHOLDS</t>
  </si>
  <si>
    <t>ECD PROJECT IMPLEMENTATION WORKPLAN</t>
  </si>
  <si>
    <t>ORGANIZATION: GECDSO</t>
  </si>
  <si>
    <t>Operational cost</t>
  </si>
  <si>
    <t>ORGANIZATION: GULU EARLY CHILDHOOD DEVELOPMENT SUPPORT ORGANIZATION.</t>
  </si>
  <si>
    <t>BENEFICIARIES:232 HOUSEHOLDS</t>
  </si>
  <si>
    <t>GULU EARLY CHILDHOOD DEVELOPMENT SUPPORT ORGANIZATION.</t>
  </si>
  <si>
    <t>232 HOUSEHOLDS</t>
  </si>
  <si>
    <t>ORGANIZATION:</t>
  </si>
  <si>
    <t>GULU EARLY CHILDHOOD DEVELOPMENT SUPPORT ORGANIZATION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</si>
</sst>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GX&quot;#,##0_);\(&quot;UGX&quot;#,##0\)"/>
    <numFmt numFmtId="179" formatCode="&quot;UGX&quot;#,##0_);[Red]\(&quot;UGX&quot;#,##0\)"/>
    <numFmt numFmtId="180" formatCode="&quot;UGX&quot;#,##0.00_);\(&quot;UGX&quot;#,##0.00\)"/>
    <numFmt numFmtId="181" formatCode="&quot;UGX&quot;#,##0.00_);[Red]\(&quot;UGX&quot;#,##0.00\)"/>
    <numFmt numFmtId="182" formatCode="_(&quot;UGX&quot;* #,##0_);_(&quot;UGX&quot;* \(#,##0\);_(&quot;UGX&quot;* &quot;-&quot;_);_(@_)"/>
    <numFmt numFmtId="183" formatCode="_(&quot;UGX&quot;* #,##0.00_);_(&quot;UGX&quot;* \(#,##0.00\);_(&quot;UGX&quot;* &quot;-&quot;??_);_(@_)"/>
    <numFmt numFmtId="184" formatCode="_(* #,##0_);_(* \(#,##0\);_(* &quot;-&quot;??_);_(@_)"/>
    <numFmt numFmtId="185" formatCode="0.0"/>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00_);_(* \(#,##0.000\);_(* &quot;-&quot;??_);_(@_)"/>
    <numFmt numFmtId="192" formatCode="_(* #,##0.0000_);_(* \(#,##0.0000\);_(* &quot;-&quot;??_);_(@_)"/>
  </numFmts>
  <fonts count="103">
    <font>
      <sz val="11"/>
      <color theme="1"/>
      <name val="Calibri"/>
      <family val="2"/>
    </font>
    <font>
      <sz val="11"/>
      <color indexed="8"/>
      <name val="Calibri"/>
      <family val="2"/>
    </font>
    <font>
      <b/>
      <sz val="11"/>
      <color indexed="8"/>
      <name val="Calibri"/>
      <family val="2"/>
    </font>
    <font>
      <sz val="8"/>
      <name val="Calibri"/>
      <family val="2"/>
    </font>
    <font>
      <b/>
      <sz val="9"/>
      <color indexed="8"/>
      <name val="Calibri"/>
      <family val="2"/>
    </font>
    <font>
      <sz val="9"/>
      <color indexed="8"/>
      <name val="Calibri"/>
      <family val="2"/>
    </font>
    <font>
      <i/>
      <sz val="9"/>
      <color indexed="8"/>
      <name val="Calibri"/>
      <family val="2"/>
    </font>
    <font>
      <sz val="9"/>
      <name val="Tahoma"/>
      <family val="2"/>
    </font>
    <font>
      <b/>
      <sz val="9"/>
      <name val="Tahoma"/>
      <family val="2"/>
    </font>
    <font>
      <b/>
      <sz val="9"/>
      <name val="Calibri"/>
      <family val="2"/>
    </font>
    <font>
      <b/>
      <sz val="10"/>
      <name val="Calibri"/>
      <family val="2"/>
    </font>
    <font>
      <sz val="9"/>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20"/>
      <color indexed="8"/>
      <name val="Calibri"/>
      <family val="2"/>
    </font>
    <font>
      <b/>
      <sz val="12"/>
      <color indexed="8"/>
      <name val="Calibri"/>
      <family val="2"/>
    </font>
    <font>
      <b/>
      <sz val="12"/>
      <color indexed="11"/>
      <name val="Calibri"/>
      <family val="2"/>
    </font>
    <font>
      <sz val="12"/>
      <color indexed="8"/>
      <name val="Calibri"/>
      <family val="2"/>
    </font>
    <font>
      <b/>
      <sz val="10"/>
      <color indexed="8"/>
      <name val="Calibri"/>
      <family val="2"/>
    </font>
    <font>
      <sz val="11"/>
      <name val="Calibri"/>
      <family val="2"/>
    </font>
    <font>
      <sz val="9"/>
      <color indexed="10"/>
      <name val="Calibri"/>
      <family val="2"/>
    </font>
    <font>
      <b/>
      <sz val="9"/>
      <color indexed="9"/>
      <name val="Calibri"/>
      <family val="2"/>
    </font>
    <font>
      <sz val="9"/>
      <color indexed="9"/>
      <name val="Calibri"/>
      <family val="2"/>
    </font>
    <font>
      <sz val="10"/>
      <color indexed="9"/>
      <name val="Calibri"/>
      <family val="2"/>
    </font>
    <font>
      <sz val="10"/>
      <color indexed="8"/>
      <name val="Calibri"/>
      <family val="2"/>
    </font>
    <font>
      <sz val="10"/>
      <name val="Calibri"/>
      <family val="2"/>
    </font>
    <font>
      <b/>
      <i/>
      <sz val="9"/>
      <color indexed="10"/>
      <name val="Calibri"/>
      <family val="2"/>
    </font>
    <font>
      <i/>
      <sz val="9"/>
      <color indexed="10"/>
      <name val="Calibri"/>
      <family val="2"/>
    </font>
    <font>
      <b/>
      <i/>
      <sz val="9"/>
      <color indexed="9"/>
      <name val="Calibri"/>
      <family val="2"/>
    </font>
    <font>
      <b/>
      <u val="single"/>
      <sz val="9"/>
      <color indexed="8"/>
      <name val="Calibri"/>
      <family val="2"/>
    </font>
    <font>
      <i/>
      <sz val="9"/>
      <color indexed="9"/>
      <name val="Calibri"/>
      <family val="2"/>
    </font>
    <font>
      <sz val="8"/>
      <color indexed="8"/>
      <name val="Calibri"/>
      <family val="2"/>
    </font>
    <font>
      <b/>
      <sz val="8"/>
      <color indexed="8"/>
      <name val="Calibri"/>
      <family val="2"/>
    </font>
    <font>
      <b/>
      <sz val="8"/>
      <name val="Calibri"/>
      <family val="2"/>
    </font>
    <font>
      <sz val="10"/>
      <color indexed="8"/>
      <name val="Times New Roman"/>
      <family val="1"/>
    </font>
    <font>
      <u val="single"/>
      <sz val="11"/>
      <color indexed="9"/>
      <name val="Calibri"/>
      <family val="2"/>
    </font>
    <font>
      <sz val="11"/>
      <color indexed="26"/>
      <name val="Calibri"/>
      <family val="2"/>
    </font>
    <font>
      <b/>
      <sz val="10"/>
      <color indexed="9"/>
      <name val="Calibri"/>
      <family val="2"/>
    </font>
    <font>
      <b/>
      <u val="single"/>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
      <sz val="9"/>
      <color theme="1"/>
      <name val="Calibri"/>
      <family val="2"/>
    </font>
    <font>
      <b/>
      <sz val="9"/>
      <color theme="1"/>
      <name val="Calibri"/>
      <family val="2"/>
    </font>
    <font>
      <b/>
      <sz val="12"/>
      <color theme="1"/>
      <name val="Calibri"/>
      <family val="2"/>
    </font>
    <font>
      <b/>
      <sz val="12"/>
      <color rgb="FF09A30D"/>
      <name val="Calibri"/>
      <family val="2"/>
    </font>
    <font>
      <sz val="12"/>
      <color theme="1"/>
      <name val="Calibri"/>
      <family val="2"/>
    </font>
    <font>
      <b/>
      <sz val="10"/>
      <color theme="1"/>
      <name val="Calibri"/>
      <family val="2"/>
    </font>
    <font>
      <sz val="9"/>
      <color rgb="FFC00000"/>
      <name val="Calibri"/>
      <family val="2"/>
    </font>
    <font>
      <b/>
      <sz val="9"/>
      <color theme="0"/>
      <name val="Calibri"/>
      <family val="2"/>
    </font>
    <font>
      <sz val="9"/>
      <color theme="0"/>
      <name val="Calibri"/>
      <family val="2"/>
    </font>
    <font>
      <sz val="10"/>
      <color theme="0"/>
      <name val="Calibri"/>
      <family val="2"/>
    </font>
    <font>
      <sz val="10"/>
      <color theme="1"/>
      <name val="Calibri"/>
      <family val="2"/>
    </font>
    <font>
      <b/>
      <i/>
      <sz val="9"/>
      <color rgb="FFFF0000"/>
      <name val="Calibri"/>
      <family val="2"/>
    </font>
    <font>
      <i/>
      <sz val="9"/>
      <color rgb="FFFF0000"/>
      <name val="Calibri"/>
      <family val="2"/>
    </font>
    <font>
      <b/>
      <i/>
      <sz val="9"/>
      <color theme="0"/>
      <name val="Calibri"/>
      <family val="2"/>
    </font>
    <font>
      <b/>
      <u val="single"/>
      <sz val="9"/>
      <color theme="1"/>
      <name val="Calibri"/>
      <family val="2"/>
    </font>
    <font>
      <i/>
      <sz val="9"/>
      <color theme="0"/>
      <name val="Calibri"/>
      <family val="2"/>
    </font>
    <font>
      <sz val="8"/>
      <color theme="1"/>
      <name val="Calibri"/>
      <family val="2"/>
    </font>
    <font>
      <b/>
      <sz val="8"/>
      <color theme="1"/>
      <name val="Calibri"/>
      <family val="2"/>
    </font>
    <font>
      <sz val="11"/>
      <color rgb="FF000000"/>
      <name val="Calibri"/>
      <family val="2"/>
    </font>
    <font>
      <b/>
      <u val="single"/>
      <sz val="9"/>
      <color rgb="FF000000"/>
      <name val="Calibri"/>
      <family val="2"/>
    </font>
    <font>
      <sz val="10"/>
      <color theme="1"/>
      <name val="Times New Roman"/>
      <family val="1"/>
    </font>
    <font>
      <b/>
      <sz val="9"/>
      <color rgb="FF000000"/>
      <name val="Calibri"/>
      <family val="2"/>
    </font>
    <font>
      <sz val="9"/>
      <color rgb="FF000000"/>
      <name val="Calibri"/>
      <family val="2"/>
    </font>
    <font>
      <b/>
      <sz val="9"/>
      <color rgb="FFFFFFFF"/>
      <name val="Calibri"/>
      <family val="2"/>
    </font>
    <font>
      <b/>
      <sz val="11"/>
      <color rgb="FFFFFFFF"/>
      <name val="Calibri"/>
      <family val="2"/>
    </font>
    <font>
      <u val="single"/>
      <sz val="11"/>
      <color theme="0"/>
      <name val="Calibri"/>
      <family val="2"/>
    </font>
    <font>
      <sz val="11"/>
      <color theme="2"/>
      <name val="Calibri"/>
      <family val="2"/>
    </font>
    <font>
      <b/>
      <sz val="11"/>
      <color rgb="FF000000"/>
      <name val="Calibri"/>
      <family val="2"/>
    </font>
    <font>
      <b/>
      <sz val="10"/>
      <color theme="0"/>
      <name val="Calibri"/>
      <family val="2"/>
    </font>
    <font>
      <b/>
      <u val="single"/>
      <sz val="8"/>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B0F0"/>
        <bgColor indexed="64"/>
      </patternFill>
    </fill>
    <fill>
      <patternFill patternType="solid">
        <fgColor rgb="FF0070C0"/>
        <bgColor indexed="64"/>
      </patternFill>
    </fill>
    <fill>
      <patternFill patternType="solid">
        <fgColor theme="8" tint="-0.4999699890613556"/>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215867"/>
        <bgColor indexed="64"/>
      </patternFill>
    </fill>
    <fill>
      <patternFill patternType="solid">
        <fgColor theme="4" tint="-0.4999699890613556"/>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medium"/>
      <bottom style="medium"/>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color indexed="63"/>
      </right>
      <top>
        <color indexed="63"/>
      </top>
      <bottom style="thin"/>
    </border>
    <border>
      <left style="medium"/>
      <right style="medium"/>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style="thin"/>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thin"/>
    </border>
    <border>
      <left>
        <color indexed="63"/>
      </left>
      <right style="medium"/>
      <top style="medium"/>
      <bottom style="medium"/>
    </border>
    <border>
      <left style="medium"/>
      <right>
        <color indexed="63"/>
      </right>
      <top style="medium"/>
      <bottom>
        <color indexed="63"/>
      </bottom>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835">
    <xf numFmtId="0" fontId="0" fillId="0" borderId="0" xfId="0" applyFont="1" applyAlignment="1">
      <alignment/>
    </xf>
    <xf numFmtId="0" fontId="2"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70" fillId="0" borderId="0" xfId="0" applyFont="1" applyAlignment="1">
      <alignment/>
    </xf>
    <xf numFmtId="0" fontId="0" fillId="0" borderId="0" xfId="0" applyFill="1" applyAlignment="1">
      <alignment/>
    </xf>
    <xf numFmtId="0" fontId="72" fillId="0" borderId="0" xfId="0" applyFont="1" applyAlignment="1">
      <alignment/>
    </xf>
    <xf numFmtId="0" fontId="73" fillId="0" borderId="10" xfId="0" applyFont="1" applyBorder="1" applyAlignment="1">
      <alignment/>
    </xf>
    <xf numFmtId="0" fontId="74" fillId="33" borderId="10" xfId="0" applyFont="1" applyFill="1" applyBorder="1" applyAlignment="1">
      <alignment/>
    </xf>
    <xf numFmtId="0" fontId="75" fillId="0" borderId="10" xfId="0" applyFont="1" applyFill="1" applyBorder="1" applyAlignment="1">
      <alignment/>
    </xf>
    <xf numFmtId="0" fontId="0" fillId="0" borderId="0" xfId="0" applyFont="1" applyAlignment="1">
      <alignment/>
    </xf>
    <xf numFmtId="0" fontId="0" fillId="34" borderId="10" xfId="0" applyFill="1" applyBorder="1" applyAlignment="1">
      <alignment/>
    </xf>
    <xf numFmtId="0" fontId="75" fillId="0" borderId="10" xfId="0" applyFont="1" applyFill="1" applyBorder="1" applyAlignment="1">
      <alignment horizontal="center"/>
    </xf>
    <xf numFmtId="0" fontId="0" fillId="0"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5" borderId="10" xfId="0" applyFill="1" applyBorder="1" applyAlignment="1">
      <alignment/>
    </xf>
    <xf numFmtId="0" fontId="0" fillId="0" borderId="0" xfId="0" applyFill="1" applyBorder="1" applyAlignment="1">
      <alignment/>
    </xf>
    <xf numFmtId="0" fontId="75" fillId="0" borderId="11" xfId="0" applyFont="1" applyFill="1" applyBorder="1" applyAlignment="1">
      <alignment/>
    </xf>
    <xf numFmtId="0" fontId="75" fillId="0" borderId="12" xfId="0" applyFont="1" applyFill="1" applyBorder="1" applyAlignment="1">
      <alignment horizontal="center"/>
    </xf>
    <xf numFmtId="0" fontId="0" fillId="0" borderId="11" xfId="0" applyFill="1" applyBorder="1" applyAlignment="1">
      <alignment/>
    </xf>
    <xf numFmtId="0" fontId="0" fillId="0"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75" fillId="0" borderId="11" xfId="0" applyFont="1"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34" borderId="12" xfId="0" applyFill="1" applyBorder="1" applyAlignment="1">
      <alignment horizontal="center"/>
    </xf>
    <xf numFmtId="0" fontId="75" fillId="0" borderId="12" xfId="0" applyFont="1" applyFill="1" applyBorder="1" applyAlignment="1">
      <alignment/>
    </xf>
    <xf numFmtId="0" fontId="0" fillId="0" borderId="12" xfId="0" applyFill="1" applyBorder="1" applyAlignment="1">
      <alignment/>
    </xf>
    <xf numFmtId="0" fontId="0" fillId="34" borderId="11" xfId="0" applyFill="1" applyBorder="1" applyAlignment="1">
      <alignment/>
    </xf>
    <xf numFmtId="0" fontId="0" fillId="34" borderId="12" xfId="0" applyFill="1" applyBorder="1" applyAlignment="1">
      <alignment/>
    </xf>
    <xf numFmtId="0" fontId="76" fillId="34" borderId="10" xfId="0" applyFont="1" applyFill="1" applyBorder="1" applyAlignment="1">
      <alignment/>
    </xf>
    <xf numFmtId="0" fontId="74" fillId="33" borderId="16" xfId="0" applyFont="1" applyFill="1" applyBorder="1" applyAlignment="1">
      <alignment/>
    </xf>
    <xf numFmtId="0" fontId="74" fillId="0" borderId="16" xfId="0" applyFont="1" applyFill="1" applyBorder="1" applyAlignment="1">
      <alignment horizontal="left"/>
    </xf>
    <xf numFmtId="0" fontId="0" fillId="0" borderId="12" xfId="0" applyBorder="1" applyAlignment="1">
      <alignment/>
    </xf>
    <xf numFmtId="0" fontId="0" fillId="0" borderId="11" xfId="0" applyBorder="1" applyAlignment="1">
      <alignment/>
    </xf>
    <xf numFmtId="0" fontId="73" fillId="0" borderId="0" xfId="0" applyFont="1" applyAlignment="1">
      <alignment/>
    </xf>
    <xf numFmtId="0" fontId="0" fillId="0" borderId="17" xfId="0" applyBorder="1" applyAlignment="1">
      <alignment/>
    </xf>
    <xf numFmtId="0" fontId="0" fillId="0" borderId="17" xfId="0" applyFill="1" applyBorder="1" applyAlignment="1">
      <alignment/>
    </xf>
    <xf numFmtId="184" fontId="70" fillId="0" borderId="10" xfId="42" applyNumberFormat="1" applyFont="1" applyFill="1" applyBorder="1" applyAlignment="1">
      <alignment/>
    </xf>
    <xf numFmtId="0" fontId="0" fillId="0" borderId="18" xfId="0" applyBorder="1" applyAlignment="1">
      <alignment/>
    </xf>
    <xf numFmtId="0" fontId="5" fillId="0" borderId="19" xfId="0" applyFont="1" applyBorder="1" applyAlignment="1">
      <alignment horizontal="left"/>
    </xf>
    <xf numFmtId="0" fontId="0" fillId="0" borderId="20" xfId="0" applyBorder="1" applyAlignment="1">
      <alignment/>
    </xf>
    <xf numFmtId="0" fontId="77" fillId="0" borderId="21" xfId="0" applyFont="1" applyBorder="1" applyAlignment="1">
      <alignment/>
    </xf>
    <xf numFmtId="0" fontId="77" fillId="0" borderId="22" xfId="0" applyFont="1" applyBorder="1" applyAlignment="1">
      <alignment/>
    </xf>
    <xf numFmtId="0" fontId="77" fillId="0" borderId="23" xfId="0" applyFont="1" applyBorder="1" applyAlignment="1">
      <alignment/>
    </xf>
    <xf numFmtId="0" fontId="78" fillId="33" borderId="24" xfId="0" applyFont="1" applyFill="1" applyBorder="1" applyAlignment="1">
      <alignment/>
    </xf>
    <xf numFmtId="0" fontId="73" fillId="0" borderId="25" xfId="0" applyFont="1" applyFill="1" applyBorder="1" applyAlignment="1">
      <alignment horizontal="left"/>
    </xf>
    <xf numFmtId="0" fontId="0" fillId="0" borderId="10" xfId="0" applyFont="1" applyBorder="1" applyAlignment="1">
      <alignment horizontal="justify" wrapText="1"/>
    </xf>
    <xf numFmtId="0" fontId="73" fillId="0" borderId="20" xfId="0" applyFont="1" applyBorder="1" applyAlignment="1">
      <alignment/>
    </xf>
    <xf numFmtId="0" fontId="0" fillId="0" borderId="26" xfId="0" applyFill="1" applyBorder="1" applyAlignment="1">
      <alignment/>
    </xf>
    <xf numFmtId="0" fontId="0" fillId="36" borderId="10" xfId="0" applyFill="1" applyBorder="1" applyAlignment="1">
      <alignment/>
    </xf>
    <xf numFmtId="0" fontId="0" fillId="34" borderId="18" xfId="0" applyFill="1" applyBorder="1" applyAlignment="1">
      <alignment/>
    </xf>
    <xf numFmtId="0" fontId="0" fillId="0" borderId="0" xfId="0" applyBorder="1" applyAlignment="1">
      <alignment/>
    </xf>
    <xf numFmtId="0" fontId="0" fillId="0" borderId="0" xfId="0" applyFont="1" applyBorder="1" applyAlignment="1">
      <alignment/>
    </xf>
    <xf numFmtId="0" fontId="77" fillId="0" borderId="27" xfId="0" applyFont="1" applyBorder="1" applyAlignment="1">
      <alignment/>
    </xf>
    <xf numFmtId="0" fontId="0" fillId="0" borderId="20" xfId="0" applyFill="1" applyBorder="1" applyAlignment="1">
      <alignment/>
    </xf>
    <xf numFmtId="0" fontId="75" fillId="0" borderId="20" xfId="0" applyFont="1" applyFill="1" applyBorder="1" applyAlignment="1">
      <alignment/>
    </xf>
    <xf numFmtId="0" fontId="0" fillId="0" borderId="19" xfId="0" applyBorder="1" applyAlignment="1">
      <alignment/>
    </xf>
    <xf numFmtId="0" fontId="74" fillId="33" borderId="10" xfId="0" applyFont="1" applyFill="1" applyBorder="1" applyAlignment="1">
      <alignment vertical="top"/>
    </xf>
    <xf numFmtId="0" fontId="2" fillId="0" borderId="10" xfId="0" applyFont="1" applyFill="1" applyBorder="1" applyAlignment="1">
      <alignment/>
    </xf>
    <xf numFmtId="0" fontId="70" fillId="0" borderId="10" xfId="0" applyFont="1" applyFill="1" applyBorder="1" applyAlignment="1">
      <alignment/>
    </xf>
    <xf numFmtId="184" fontId="34" fillId="0" borderId="10" xfId="0" applyNumberFormat="1" applyFont="1" applyFill="1" applyBorder="1" applyAlignment="1">
      <alignment/>
    </xf>
    <xf numFmtId="0" fontId="34" fillId="0" borderId="10" xfId="0" applyFont="1" applyFill="1" applyBorder="1" applyAlignment="1">
      <alignment/>
    </xf>
    <xf numFmtId="0" fontId="0" fillId="34" borderId="10" xfId="0" applyFill="1" applyBorder="1" applyAlignment="1">
      <alignment horizontal="justify" wrapText="1"/>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31" xfId="0" applyFill="1" applyBorder="1" applyAlignment="1">
      <alignment/>
    </xf>
    <xf numFmtId="0" fontId="0" fillId="0" borderId="18" xfId="0" applyFill="1" applyBorder="1" applyAlignment="1">
      <alignment/>
    </xf>
    <xf numFmtId="0" fontId="0" fillId="0" borderId="32" xfId="0" applyFill="1" applyBorder="1" applyAlignment="1">
      <alignment/>
    </xf>
    <xf numFmtId="0" fontId="0" fillId="0" borderId="19" xfId="0" applyFill="1" applyBorder="1" applyAlignment="1">
      <alignment/>
    </xf>
    <xf numFmtId="0" fontId="0" fillId="36" borderId="0" xfId="0" applyFill="1" applyBorder="1" applyAlignment="1">
      <alignment/>
    </xf>
    <xf numFmtId="0" fontId="0" fillId="36" borderId="0" xfId="0" applyFill="1" applyAlignment="1">
      <alignment/>
    </xf>
    <xf numFmtId="0" fontId="77" fillId="36" borderId="0" xfId="0" applyFont="1" applyFill="1" applyBorder="1" applyAlignment="1">
      <alignment/>
    </xf>
    <xf numFmtId="0" fontId="77" fillId="36" borderId="0" xfId="0" applyFont="1" applyFill="1" applyAlignment="1">
      <alignment/>
    </xf>
    <xf numFmtId="0" fontId="0" fillId="0" borderId="33" xfId="0" applyFill="1" applyBorder="1" applyAlignment="1">
      <alignment/>
    </xf>
    <xf numFmtId="0" fontId="77" fillId="0" borderId="0" xfId="0"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1" xfId="0" applyBorder="1" applyAlignment="1">
      <alignment/>
    </xf>
    <xf numFmtId="0" fontId="0" fillId="0" borderId="32" xfId="0" applyBorder="1" applyAlignment="1">
      <alignment/>
    </xf>
    <xf numFmtId="0" fontId="0" fillId="34" borderId="31" xfId="0" applyFill="1" applyBorder="1" applyAlignment="1">
      <alignment/>
    </xf>
    <xf numFmtId="0" fontId="0" fillId="34" borderId="11" xfId="0" applyFill="1" applyBorder="1" applyAlignment="1">
      <alignment horizontal="justify" wrapText="1"/>
    </xf>
    <xf numFmtId="0" fontId="0" fillId="34" borderId="12" xfId="0" applyFill="1" applyBorder="1" applyAlignment="1">
      <alignment horizontal="justify" wrapText="1"/>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75" fillId="0" borderId="17" xfId="0" applyFont="1" applyFill="1" applyBorder="1" applyAlignment="1">
      <alignment horizontal="center"/>
    </xf>
    <xf numFmtId="0" fontId="0" fillId="0" borderId="17" xfId="0" applyFill="1" applyBorder="1" applyAlignment="1">
      <alignment horizontal="center"/>
    </xf>
    <xf numFmtId="0" fontId="0" fillId="34" borderId="17" xfId="0" applyFill="1" applyBorder="1" applyAlignment="1">
      <alignment horizontal="center"/>
    </xf>
    <xf numFmtId="0" fontId="0" fillId="0" borderId="40" xfId="0" applyFill="1" applyBorder="1" applyAlignment="1">
      <alignment/>
    </xf>
    <xf numFmtId="0" fontId="0" fillId="0" borderId="39" xfId="0" applyBorder="1" applyAlignment="1">
      <alignment/>
    </xf>
    <xf numFmtId="0" fontId="0" fillId="34" borderId="17" xfId="0" applyFill="1" applyBorder="1" applyAlignment="1">
      <alignment/>
    </xf>
    <xf numFmtId="0" fontId="0" fillId="34" borderId="39" xfId="0" applyFill="1" applyBorder="1" applyAlignment="1">
      <alignment/>
    </xf>
    <xf numFmtId="0" fontId="0" fillId="34" borderId="17" xfId="0" applyFill="1" applyBorder="1" applyAlignment="1">
      <alignment horizontal="justify" wrapText="1"/>
    </xf>
    <xf numFmtId="0" fontId="0" fillId="0" borderId="41" xfId="0" applyBorder="1" applyAlignment="1">
      <alignment/>
    </xf>
    <xf numFmtId="0" fontId="73" fillId="0" borderId="20" xfId="0" applyFont="1" applyBorder="1" applyAlignment="1">
      <alignment horizontal="justify" wrapText="1"/>
    </xf>
    <xf numFmtId="0" fontId="74" fillId="33" borderId="20" xfId="0" applyFont="1" applyFill="1" applyBorder="1" applyAlignment="1">
      <alignment horizontal="left" vertical="top" wrapText="1"/>
    </xf>
    <xf numFmtId="0" fontId="74" fillId="33" borderId="20" xfId="0" applyFont="1" applyFill="1" applyBorder="1" applyAlignment="1">
      <alignment horizontal="justify" wrapText="1"/>
    </xf>
    <xf numFmtId="0" fontId="4" fillId="33" borderId="20" xfId="0" applyFont="1" applyFill="1" applyBorder="1" applyAlignment="1">
      <alignment horizontal="justify" wrapText="1"/>
    </xf>
    <xf numFmtId="0" fontId="73" fillId="0" borderId="20" xfId="0" applyFont="1" applyBorder="1" applyAlignment="1">
      <alignment horizontal="left"/>
    </xf>
    <xf numFmtId="0" fontId="0" fillId="0" borderId="11" xfId="0" applyFont="1" applyBorder="1" applyAlignment="1">
      <alignment horizontal="justify" wrapText="1"/>
    </xf>
    <xf numFmtId="0" fontId="70" fillId="0" borderId="11" xfId="0" applyFont="1" applyFill="1" applyBorder="1" applyAlignment="1">
      <alignment/>
    </xf>
    <xf numFmtId="0" fontId="0" fillId="34" borderId="26" xfId="0" applyFill="1" applyBorder="1" applyAlignment="1">
      <alignment/>
    </xf>
    <xf numFmtId="0" fontId="74" fillId="0" borderId="0" xfId="0" applyFont="1" applyAlignment="1">
      <alignment vertical="top"/>
    </xf>
    <xf numFmtId="0" fontId="74" fillId="33" borderId="32" xfId="0" applyFont="1" applyFill="1" applyBorder="1" applyAlignment="1">
      <alignment vertical="top"/>
    </xf>
    <xf numFmtId="0" fontId="74" fillId="33" borderId="26" xfId="0" applyFont="1" applyFill="1" applyBorder="1" applyAlignment="1">
      <alignment vertical="top"/>
    </xf>
    <xf numFmtId="0" fontId="74" fillId="0" borderId="10" xfId="0" applyFont="1" applyBorder="1" applyAlignment="1">
      <alignment vertical="top"/>
    </xf>
    <xf numFmtId="0" fontId="74" fillId="0" borderId="18" xfId="0" applyFont="1" applyBorder="1" applyAlignment="1">
      <alignment vertical="top"/>
    </xf>
    <xf numFmtId="0" fontId="74" fillId="33" borderId="24" xfId="0" applyFont="1" applyFill="1" applyBorder="1" applyAlignment="1">
      <alignment horizontal="justify" wrapText="1"/>
    </xf>
    <xf numFmtId="0" fontId="74" fillId="0" borderId="11" xfId="0" applyFont="1" applyBorder="1" applyAlignment="1">
      <alignment vertical="top"/>
    </xf>
    <xf numFmtId="0" fontId="0" fillId="34" borderId="14" xfId="0" applyFill="1" applyBorder="1" applyAlignment="1">
      <alignment/>
    </xf>
    <xf numFmtId="0" fontId="78" fillId="33" borderId="25" xfId="0" applyFont="1" applyFill="1" applyBorder="1" applyAlignment="1">
      <alignment/>
    </xf>
    <xf numFmtId="0" fontId="74" fillId="0" borderId="13" xfId="0" applyFont="1" applyBorder="1" applyAlignment="1">
      <alignment vertical="top"/>
    </xf>
    <xf numFmtId="0" fontId="73" fillId="0" borderId="42" xfId="0" applyFont="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2" xfId="0" applyBorder="1" applyAlignment="1">
      <alignment/>
    </xf>
    <xf numFmtId="0" fontId="0" fillId="34" borderId="44" xfId="0" applyFill="1" applyBorder="1" applyAlignment="1">
      <alignment/>
    </xf>
    <xf numFmtId="0" fontId="0" fillId="0" borderId="44" xfId="0" applyFill="1" applyBorder="1" applyAlignment="1">
      <alignment/>
    </xf>
    <xf numFmtId="0" fontId="73" fillId="0" borderId="20" xfId="0" applyFont="1" applyFill="1" applyBorder="1" applyAlignment="1">
      <alignment horizontal="justify" wrapText="1"/>
    </xf>
    <xf numFmtId="0" fontId="73" fillId="0" borderId="10" xfId="0" applyFont="1" applyFill="1" applyBorder="1" applyAlignment="1">
      <alignment vertical="top"/>
    </xf>
    <xf numFmtId="2" fontId="74" fillId="0" borderId="10" xfId="0" applyNumberFormat="1" applyFont="1" applyBorder="1" applyAlignment="1">
      <alignment vertical="top"/>
    </xf>
    <xf numFmtId="0" fontId="73" fillId="0" borderId="0" xfId="0" applyFont="1" applyFill="1" applyAlignment="1">
      <alignment/>
    </xf>
    <xf numFmtId="0" fontId="73" fillId="0" borderId="43" xfId="0" applyFont="1" applyFill="1" applyBorder="1" applyAlignment="1">
      <alignment vertical="top"/>
    </xf>
    <xf numFmtId="0" fontId="73" fillId="0" borderId="11" xfId="0" applyFont="1" applyFill="1" applyBorder="1" applyAlignment="1">
      <alignment vertical="top"/>
    </xf>
    <xf numFmtId="0" fontId="79" fillId="0" borderId="11" xfId="0" applyFont="1" applyFill="1" applyBorder="1" applyAlignment="1">
      <alignment vertical="top"/>
    </xf>
    <xf numFmtId="0" fontId="73" fillId="0" borderId="45" xfId="0" applyFont="1" applyFill="1" applyBorder="1" applyAlignment="1">
      <alignment horizontal="justify" wrapText="1"/>
    </xf>
    <xf numFmtId="0" fontId="11" fillId="0" borderId="12" xfId="0" applyFont="1" applyFill="1" applyBorder="1" applyAlignment="1">
      <alignment horizontal="justify" wrapText="1"/>
    </xf>
    <xf numFmtId="0" fontId="79" fillId="0" borderId="12" xfId="0" applyFont="1" applyFill="1" applyBorder="1" applyAlignment="1">
      <alignment horizontal="justify" wrapText="1"/>
    </xf>
    <xf numFmtId="0" fontId="74" fillId="33" borderId="46" xfId="0" applyFont="1" applyFill="1" applyBorder="1" applyAlignment="1">
      <alignment/>
    </xf>
    <xf numFmtId="0" fontId="73" fillId="37" borderId="26" xfId="0" applyFont="1" applyFill="1" applyBorder="1" applyAlignment="1">
      <alignment/>
    </xf>
    <xf numFmtId="0" fontId="74" fillId="33" borderId="47" xfId="0" applyFont="1" applyFill="1" applyBorder="1" applyAlignment="1">
      <alignment/>
    </xf>
    <xf numFmtId="0" fontId="74" fillId="38" borderId="16" xfId="0" applyFont="1" applyFill="1" applyBorder="1" applyAlignment="1">
      <alignment horizontal="left"/>
    </xf>
    <xf numFmtId="0" fontId="73" fillId="0" borderId="16" xfId="0" applyFont="1" applyBorder="1" applyAlignment="1">
      <alignment horizontal="left"/>
    </xf>
    <xf numFmtId="0" fontId="74" fillId="0" borderId="16" xfId="0" applyFont="1" applyBorder="1" applyAlignment="1">
      <alignment horizontal="left"/>
    </xf>
    <xf numFmtId="0" fontId="74" fillId="33" borderId="48" xfId="0" applyFont="1" applyFill="1" applyBorder="1" applyAlignment="1">
      <alignment horizontal="left"/>
    </xf>
    <xf numFmtId="0" fontId="74" fillId="33" borderId="16" xfId="0" applyFont="1" applyFill="1" applyBorder="1" applyAlignment="1">
      <alignment wrapText="1"/>
    </xf>
    <xf numFmtId="0" fontId="73" fillId="0" borderId="11" xfId="0" applyFont="1" applyFill="1" applyBorder="1" applyAlignment="1">
      <alignment/>
    </xf>
    <xf numFmtId="0" fontId="73" fillId="0" borderId="11" xfId="0" applyFont="1" applyBorder="1" applyAlignment="1">
      <alignment/>
    </xf>
    <xf numFmtId="0" fontId="74" fillId="33" borderId="11" xfId="0" applyFont="1" applyFill="1" applyBorder="1" applyAlignment="1">
      <alignment/>
    </xf>
    <xf numFmtId="0" fontId="73" fillId="37" borderId="30" xfId="0" applyFont="1" applyFill="1" applyBorder="1" applyAlignment="1">
      <alignment/>
    </xf>
    <xf numFmtId="0" fontId="73" fillId="0" borderId="16" xfId="0" applyFont="1" applyFill="1" applyBorder="1" applyAlignment="1">
      <alignment horizontal="left"/>
    </xf>
    <xf numFmtId="0" fontId="0" fillId="0" borderId="0" xfId="0" applyAlignment="1">
      <alignment horizontal="right"/>
    </xf>
    <xf numFmtId="184" fontId="73" fillId="0" borderId="10" xfId="42" applyNumberFormat="1" applyFont="1" applyFill="1" applyBorder="1" applyAlignment="1">
      <alignment horizontal="right"/>
    </xf>
    <xf numFmtId="0" fontId="73" fillId="0" borderId="10" xfId="0" applyFont="1" applyFill="1" applyBorder="1" applyAlignment="1">
      <alignment horizontal="right"/>
    </xf>
    <xf numFmtId="184" fontId="73" fillId="0" borderId="10" xfId="42" applyNumberFormat="1" applyFont="1" applyBorder="1" applyAlignment="1">
      <alignment horizontal="right"/>
    </xf>
    <xf numFmtId="184" fontId="74" fillId="33" borderId="10" xfId="42" applyNumberFormat="1" applyFont="1" applyFill="1" applyBorder="1" applyAlignment="1">
      <alignment horizontal="right"/>
    </xf>
    <xf numFmtId="184" fontId="73" fillId="33" borderId="10" xfId="42" applyNumberFormat="1" applyFont="1" applyFill="1" applyBorder="1" applyAlignment="1">
      <alignment horizontal="right"/>
    </xf>
    <xf numFmtId="184" fontId="73" fillId="37" borderId="26" xfId="42" applyNumberFormat="1" applyFont="1" applyFill="1" applyBorder="1" applyAlignment="1">
      <alignment horizontal="right"/>
    </xf>
    <xf numFmtId="184" fontId="73" fillId="0" borderId="10" xfId="42" applyNumberFormat="1" applyFont="1" applyBorder="1" applyAlignment="1">
      <alignment horizontal="right" wrapText="1"/>
    </xf>
    <xf numFmtId="0" fontId="73" fillId="33" borderId="10" xfId="0" applyFont="1" applyFill="1" applyBorder="1" applyAlignment="1">
      <alignment horizontal="right"/>
    </xf>
    <xf numFmtId="184" fontId="73" fillId="0" borderId="10" xfId="42" applyNumberFormat="1" applyFont="1" applyBorder="1" applyAlignment="1">
      <alignment horizontal="right" vertical="top"/>
    </xf>
    <xf numFmtId="184" fontId="73" fillId="0" borderId="26" xfId="42" applyNumberFormat="1" applyFont="1" applyBorder="1" applyAlignment="1">
      <alignment horizontal="right" vertical="top"/>
    </xf>
    <xf numFmtId="184" fontId="73" fillId="0" borderId="18" xfId="42" applyNumberFormat="1" applyFont="1" applyBorder="1" applyAlignment="1">
      <alignment horizontal="right" vertical="top"/>
    </xf>
    <xf numFmtId="0" fontId="74" fillId="37" borderId="26" xfId="0" applyFont="1" applyFill="1" applyBorder="1" applyAlignment="1">
      <alignment horizontal="right"/>
    </xf>
    <xf numFmtId="0" fontId="80" fillId="36" borderId="22" xfId="0" applyFont="1" applyFill="1" applyBorder="1" applyAlignment="1">
      <alignment horizontal="right"/>
    </xf>
    <xf numFmtId="0" fontId="73" fillId="0" borderId="10" xfId="0" applyFont="1" applyBorder="1" applyAlignment="1">
      <alignment horizontal="right"/>
    </xf>
    <xf numFmtId="0" fontId="73" fillId="0" borderId="18" xfId="0" applyFont="1" applyFill="1" applyBorder="1" applyAlignment="1">
      <alignment horizontal="right"/>
    </xf>
    <xf numFmtId="0" fontId="74" fillId="33" borderId="10" xfId="0" applyFont="1" applyFill="1" applyBorder="1" applyAlignment="1">
      <alignment horizontal="right"/>
    </xf>
    <xf numFmtId="0" fontId="74" fillId="33" borderId="18" xfId="0" applyFont="1" applyFill="1" applyBorder="1" applyAlignment="1">
      <alignment horizontal="right" wrapText="1"/>
    </xf>
    <xf numFmtId="0" fontId="73" fillId="0" borderId="10" xfId="0" applyFont="1" applyBorder="1" applyAlignment="1">
      <alignment horizontal="right" wrapText="1"/>
    </xf>
    <xf numFmtId="0" fontId="74" fillId="0" borderId="33" xfId="0" applyFont="1" applyFill="1" applyBorder="1" applyAlignment="1">
      <alignment horizontal="right"/>
    </xf>
    <xf numFmtId="184" fontId="73" fillId="0" borderId="18" xfId="42" applyNumberFormat="1" applyFont="1" applyBorder="1" applyAlignment="1">
      <alignment horizontal="right"/>
    </xf>
    <xf numFmtId="184" fontId="74" fillId="0" borderId="20" xfId="42" applyNumberFormat="1" applyFont="1" applyFill="1" applyBorder="1" applyAlignment="1">
      <alignment horizontal="right"/>
    </xf>
    <xf numFmtId="184" fontId="74" fillId="0" borderId="10" xfId="42" applyNumberFormat="1" applyFont="1" applyBorder="1" applyAlignment="1">
      <alignment horizontal="right"/>
    </xf>
    <xf numFmtId="184" fontId="73" fillId="0" borderId="20" xfId="42" applyNumberFormat="1" applyFont="1" applyBorder="1" applyAlignment="1">
      <alignment horizontal="right"/>
    </xf>
    <xf numFmtId="184" fontId="74" fillId="33" borderId="20" xfId="42" applyNumberFormat="1" applyFont="1" applyFill="1" applyBorder="1" applyAlignment="1">
      <alignment horizontal="right"/>
    </xf>
    <xf numFmtId="184" fontId="74" fillId="0" borderId="20" xfId="42" applyNumberFormat="1" applyFont="1" applyBorder="1" applyAlignment="1">
      <alignment horizontal="right"/>
    </xf>
    <xf numFmtId="184" fontId="73" fillId="0" borderId="26" xfId="42" applyNumberFormat="1" applyFont="1" applyBorder="1" applyAlignment="1">
      <alignment horizontal="right"/>
    </xf>
    <xf numFmtId="184" fontId="73" fillId="0" borderId="18" xfId="42" applyNumberFormat="1" applyFont="1" applyBorder="1" applyAlignment="1">
      <alignment horizontal="right" wrapText="1"/>
    </xf>
    <xf numFmtId="0" fontId="74" fillId="38" borderId="47" xfId="0" applyFont="1" applyFill="1" applyBorder="1" applyAlignment="1">
      <alignment vertical="top"/>
    </xf>
    <xf numFmtId="0" fontId="74" fillId="0" borderId="47" xfId="0" applyFont="1" applyFill="1" applyBorder="1" applyAlignment="1">
      <alignment vertical="top"/>
    </xf>
    <xf numFmtId="0" fontId="74" fillId="0" borderId="49" xfId="0" applyFont="1" applyBorder="1" applyAlignment="1">
      <alignment vertical="top"/>
    </xf>
    <xf numFmtId="0" fontId="74" fillId="0" borderId="49" xfId="0" applyFont="1" applyFill="1" applyBorder="1" applyAlignment="1">
      <alignment vertical="top"/>
    </xf>
    <xf numFmtId="2" fontId="74" fillId="33" borderId="47" xfId="0" applyNumberFormat="1" applyFont="1" applyFill="1" applyBorder="1" applyAlignment="1">
      <alignment/>
    </xf>
    <xf numFmtId="0" fontId="74" fillId="0" borderId="49" xfId="0" applyFont="1" applyFill="1" applyBorder="1" applyAlignment="1">
      <alignment/>
    </xf>
    <xf numFmtId="0" fontId="74" fillId="33" borderId="50" xfId="0" applyFont="1" applyFill="1" applyBorder="1" applyAlignment="1">
      <alignment horizontal="justify" wrapText="1"/>
    </xf>
    <xf numFmtId="0" fontId="74" fillId="0" borderId="51" xfId="0" applyFont="1" applyBorder="1" applyAlignment="1">
      <alignment horizontal="justify" wrapText="1"/>
    </xf>
    <xf numFmtId="0" fontId="73" fillId="0" borderId="52" xfId="0" applyFont="1" applyFill="1" applyBorder="1" applyAlignment="1">
      <alignment horizontal="left"/>
    </xf>
    <xf numFmtId="184" fontId="73" fillId="0" borderId="44" xfId="42" applyNumberFormat="1" applyFont="1" applyBorder="1" applyAlignment="1">
      <alignment horizontal="right"/>
    </xf>
    <xf numFmtId="184" fontId="73" fillId="0" borderId="11" xfId="42" applyNumberFormat="1" applyFont="1" applyBorder="1" applyAlignment="1">
      <alignment/>
    </xf>
    <xf numFmtId="0" fontId="73" fillId="0" borderId="16" xfId="0" applyFont="1" applyBorder="1" applyAlignment="1">
      <alignment horizontal="left" indent="1"/>
    </xf>
    <xf numFmtId="0" fontId="73" fillId="0" borderId="16" xfId="0" applyFont="1" applyBorder="1" applyAlignment="1">
      <alignment horizontal="left" wrapText="1" indent="1"/>
    </xf>
    <xf numFmtId="0" fontId="73" fillId="0" borderId="16" xfId="0" applyFont="1" applyFill="1" applyBorder="1" applyAlignment="1">
      <alignment horizontal="left" indent="1"/>
    </xf>
    <xf numFmtId="0" fontId="73" fillId="0" borderId="16" xfId="42" applyNumberFormat="1" applyFont="1" applyBorder="1" applyAlignment="1">
      <alignment horizontal="left" indent="1"/>
    </xf>
    <xf numFmtId="0" fontId="73" fillId="0" borderId="11" xfId="42" applyNumberFormat="1" applyFont="1" applyBorder="1" applyAlignment="1">
      <alignment/>
    </xf>
    <xf numFmtId="0" fontId="73" fillId="0" borderId="10" xfId="42" applyNumberFormat="1" applyFont="1" applyBorder="1" applyAlignment="1">
      <alignment horizontal="right"/>
    </xf>
    <xf numFmtId="0" fontId="73" fillId="0" borderId="11" xfId="0" applyNumberFormat="1" applyFont="1" applyBorder="1" applyAlignment="1">
      <alignment/>
    </xf>
    <xf numFmtId="0" fontId="73" fillId="0" borderId="10" xfId="0" applyNumberFormat="1" applyFont="1" applyFill="1" applyBorder="1" applyAlignment="1">
      <alignment/>
    </xf>
    <xf numFmtId="0" fontId="73" fillId="0" borderId="11" xfId="0" applyNumberFormat="1" applyFont="1" applyFill="1" applyBorder="1" applyAlignment="1">
      <alignment/>
    </xf>
    <xf numFmtId="184" fontId="4" fillId="38" borderId="10" xfId="42" applyNumberFormat="1" applyFont="1" applyFill="1" applyBorder="1" applyAlignment="1">
      <alignment horizontal="right"/>
    </xf>
    <xf numFmtId="184" fontId="4" fillId="0" borderId="10" xfId="42" applyNumberFormat="1" applyFont="1" applyFill="1" applyBorder="1" applyAlignment="1">
      <alignment horizontal="right"/>
    </xf>
    <xf numFmtId="184" fontId="5" fillId="0" borderId="10" xfId="42" applyNumberFormat="1" applyFont="1" applyFill="1" applyBorder="1" applyAlignment="1">
      <alignment horizontal="right"/>
    </xf>
    <xf numFmtId="0" fontId="73" fillId="0" borderId="16" xfId="42" applyNumberFormat="1" applyFont="1" applyBorder="1" applyAlignment="1">
      <alignment horizontal="left" wrapText="1" indent="1"/>
    </xf>
    <xf numFmtId="0" fontId="73" fillId="0" borderId="11" xfId="0" applyFont="1" applyBorder="1" applyAlignment="1">
      <alignment horizontal="right"/>
    </xf>
    <xf numFmtId="0" fontId="73" fillId="0" borderId="11" xfId="0" applyFont="1" applyBorder="1" applyAlignment="1">
      <alignment horizontal="right" wrapText="1"/>
    </xf>
    <xf numFmtId="0" fontId="73" fillId="33" borderId="11" xfId="0" applyFont="1" applyFill="1" applyBorder="1" applyAlignment="1">
      <alignment horizontal="right"/>
    </xf>
    <xf numFmtId="0" fontId="73" fillId="33" borderId="17" xfId="0" applyFont="1" applyFill="1" applyBorder="1" applyAlignment="1">
      <alignment horizontal="right"/>
    </xf>
    <xf numFmtId="0" fontId="73" fillId="0" borderId="11" xfId="0" applyFont="1" applyFill="1" applyBorder="1" applyAlignment="1">
      <alignment horizontal="right"/>
    </xf>
    <xf numFmtId="0" fontId="74" fillId="37" borderId="30" xfId="0" applyFont="1" applyFill="1" applyBorder="1" applyAlignment="1">
      <alignment horizontal="right"/>
    </xf>
    <xf numFmtId="0" fontId="80" fillId="36" borderId="21" xfId="0" applyFont="1" applyFill="1" applyBorder="1" applyAlignment="1">
      <alignment horizontal="right"/>
    </xf>
    <xf numFmtId="0" fontId="73" fillId="0" borderId="31" xfId="0" applyFont="1" applyFill="1" applyBorder="1" applyAlignment="1">
      <alignment horizontal="right"/>
    </xf>
    <xf numFmtId="0" fontId="74" fillId="33" borderId="31" xfId="0" applyFont="1" applyFill="1" applyBorder="1" applyAlignment="1">
      <alignment horizontal="right" wrapText="1"/>
    </xf>
    <xf numFmtId="0" fontId="73" fillId="0" borderId="31" xfId="0" applyFont="1" applyBorder="1" applyAlignment="1">
      <alignment horizontal="right" wrapText="1"/>
    </xf>
    <xf numFmtId="0" fontId="73" fillId="0" borderId="10" xfId="0" applyNumberFormat="1" applyFont="1" applyBorder="1" applyAlignment="1">
      <alignment horizontal="right"/>
    </xf>
    <xf numFmtId="0" fontId="73" fillId="0" borderId="26" xfId="0" applyFont="1" applyBorder="1" applyAlignment="1">
      <alignment horizontal="right"/>
    </xf>
    <xf numFmtId="0" fontId="73" fillId="0" borderId="18" xfId="0" applyFont="1" applyBorder="1" applyAlignment="1">
      <alignment horizontal="right"/>
    </xf>
    <xf numFmtId="0" fontId="73" fillId="0" borderId="18" xfId="0" applyFont="1" applyBorder="1" applyAlignment="1">
      <alignment horizontal="right" wrapText="1"/>
    </xf>
    <xf numFmtId="0" fontId="73" fillId="0" borderId="48" xfId="0" applyFont="1" applyBorder="1" applyAlignment="1">
      <alignment horizontal="left" wrapText="1" indent="1"/>
    </xf>
    <xf numFmtId="0" fontId="73" fillId="0" borderId="53" xfId="0" applyFont="1" applyBorder="1" applyAlignment="1">
      <alignment horizontal="left" wrapText="1" indent="1"/>
    </xf>
    <xf numFmtId="184" fontId="73" fillId="0" borderId="30" xfId="42" applyNumberFormat="1" applyFont="1" applyFill="1" applyBorder="1" applyAlignment="1">
      <alignment/>
    </xf>
    <xf numFmtId="184" fontId="73" fillId="0" borderId="26" xfId="42" applyNumberFormat="1" applyFont="1" applyFill="1" applyBorder="1" applyAlignment="1">
      <alignment horizontal="right"/>
    </xf>
    <xf numFmtId="184" fontId="73" fillId="0" borderId="26" xfId="42" applyNumberFormat="1" applyFont="1" applyFill="1" applyBorder="1" applyAlignment="1">
      <alignment/>
    </xf>
    <xf numFmtId="184" fontId="74" fillId="33" borderId="51" xfId="42" applyNumberFormat="1" applyFont="1" applyFill="1" applyBorder="1" applyAlignment="1">
      <alignment horizontal="justify" wrapText="1"/>
    </xf>
    <xf numFmtId="0" fontId="74" fillId="33" borderId="47" xfId="0" applyFont="1" applyFill="1" applyBorder="1" applyAlignment="1">
      <alignment horizontal="justify" wrapText="1"/>
    </xf>
    <xf numFmtId="184" fontId="73" fillId="0" borderId="30" xfId="42" applyNumberFormat="1" applyFont="1" applyFill="1" applyBorder="1" applyAlignment="1">
      <alignment horizontal="justify" wrapText="1"/>
    </xf>
    <xf numFmtId="184" fontId="73" fillId="0" borderId="26" xfId="42" applyNumberFormat="1" applyFont="1" applyFill="1" applyBorder="1" applyAlignment="1">
      <alignment horizontal="right" wrapText="1"/>
    </xf>
    <xf numFmtId="184" fontId="73" fillId="0" borderId="26" xfId="42" applyNumberFormat="1" applyFont="1" applyFill="1" applyBorder="1" applyAlignment="1">
      <alignment horizontal="justify" wrapText="1"/>
    </xf>
    <xf numFmtId="184" fontId="74" fillId="0" borderId="46" xfId="42" applyNumberFormat="1" applyFont="1" applyBorder="1" applyAlignment="1">
      <alignment horizontal="left"/>
    </xf>
    <xf numFmtId="184" fontId="73" fillId="0" borderId="43" xfId="42" applyNumberFormat="1" applyFont="1" applyBorder="1" applyAlignment="1">
      <alignment/>
    </xf>
    <xf numFmtId="184" fontId="73" fillId="0" borderId="44" xfId="42" applyNumberFormat="1" applyFont="1" applyBorder="1" applyAlignment="1">
      <alignment/>
    </xf>
    <xf numFmtId="184" fontId="73" fillId="0" borderId="54" xfId="42" applyNumberFormat="1" applyFont="1" applyBorder="1" applyAlignment="1">
      <alignment horizontal="left"/>
    </xf>
    <xf numFmtId="184" fontId="73" fillId="0" borderId="31" xfId="42" applyNumberFormat="1" applyFont="1" applyBorder="1" applyAlignment="1">
      <alignment/>
    </xf>
    <xf numFmtId="184" fontId="73" fillId="0" borderId="18" xfId="42" applyNumberFormat="1" applyFont="1" applyBorder="1" applyAlignment="1">
      <alignment/>
    </xf>
    <xf numFmtId="184" fontId="74" fillId="0" borderId="54" xfId="42" applyNumberFormat="1" applyFont="1" applyBorder="1" applyAlignment="1">
      <alignment horizontal="left"/>
    </xf>
    <xf numFmtId="184" fontId="73" fillId="0" borderId="10" xfId="42" applyNumberFormat="1" applyFont="1" applyFill="1" applyBorder="1" applyAlignment="1">
      <alignment/>
    </xf>
    <xf numFmtId="0" fontId="9" fillId="33" borderId="53" xfId="0" applyFont="1" applyFill="1" applyBorder="1" applyAlignment="1">
      <alignment horizontal="left" wrapText="1"/>
    </xf>
    <xf numFmtId="0" fontId="74" fillId="0" borderId="16" xfId="0" applyFont="1" applyBorder="1" applyAlignment="1">
      <alignment horizontal="left" wrapText="1"/>
    </xf>
    <xf numFmtId="184" fontId="73" fillId="0" borderId="18" xfId="42" applyNumberFormat="1" applyFont="1" applyFill="1" applyBorder="1" applyAlignment="1">
      <alignment horizontal="right"/>
    </xf>
    <xf numFmtId="184" fontId="74" fillId="33" borderId="18" xfId="42" applyNumberFormat="1" applyFont="1" applyFill="1" applyBorder="1" applyAlignment="1">
      <alignment horizontal="right" wrapText="1"/>
    </xf>
    <xf numFmtId="0" fontId="73" fillId="0" borderId="55" xfId="0" applyFont="1" applyBorder="1" applyAlignment="1">
      <alignment horizontal="left" wrapText="1" indent="1"/>
    </xf>
    <xf numFmtId="0" fontId="74" fillId="0" borderId="16" xfId="42" applyNumberFormat="1" applyFont="1" applyBorder="1" applyAlignment="1">
      <alignment horizontal="left" indent="1"/>
    </xf>
    <xf numFmtId="0" fontId="73" fillId="0" borderId="55" xfId="0" applyFont="1" applyBorder="1" applyAlignment="1">
      <alignment horizontal="left" indent="1"/>
    </xf>
    <xf numFmtId="0" fontId="11" fillId="0" borderId="53" xfId="0" applyFont="1" applyFill="1" applyBorder="1" applyAlignment="1">
      <alignment horizontal="left" wrapText="1"/>
    </xf>
    <xf numFmtId="0" fontId="73" fillId="0" borderId="51" xfId="0" applyFont="1" applyFill="1" applyBorder="1" applyAlignment="1">
      <alignment horizontal="left" indent="1"/>
    </xf>
    <xf numFmtId="0" fontId="5" fillId="0" borderId="11" xfId="42" applyNumberFormat="1" applyFont="1" applyFill="1" applyBorder="1" applyAlignment="1">
      <alignment/>
    </xf>
    <xf numFmtId="0" fontId="74" fillId="38" borderId="56" xfId="0" applyFont="1" applyFill="1" applyBorder="1" applyAlignment="1">
      <alignment vertical="top"/>
    </xf>
    <xf numFmtId="0" fontId="74" fillId="0" borderId="0" xfId="0" applyFont="1" applyAlignment="1">
      <alignment/>
    </xf>
    <xf numFmtId="0" fontId="73" fillId="0" borderId="0" xfId="0" applyFont="1" applyAlignment="1">
      <alignment horizontal="right"/>
    </xf>
    <xf numFmtId="0" fontId="4" fillId="0" borderId="57" xfId="0" applyFont="1" applyBorder="1" applyAlignment="1">
      <alignment horizontal="left"/>
    </xf>
    <xf numFmtId="0" fontId="4" fillId="0" borderId="27" xfId="0" applyFont="1" applyBorder="1" applyAlignment="1">
      <alignment horizontal="left"/>
    </xf>
    <xf numFmtId="0" fontId="4" fillId="0" borderId="22" xfId="0" applyFont="1" applyBorder="1" applyAlignment="1">
      <alignment horizontal="left"/>
    </xf>
    <xf numFmtId="0" fontId="4" fillId="38" borderId="11" xfId="0" applyFont="1" applyFill="1" applyBorder="1" applyAlignment="1">
      <alignment/>
    </xf>
    <xf numFmtId="0" fontId="4" fillId="38" borderId="10" xfId="0" applyFont="1" applyFill="1" applyBorder="1" applyAlignment="1">
      <alignment horizontal="right"/>
    </xf>
    <xf numFmtId="0" fontId="4" fillId="38" borderId="1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horizontal="right"/>
    </xf>
    <xf numFmtId="0" fontId="4" fillId="0" borderId="10" xfId="0" applyFont="1" applyFill="1" applyBorder="1" applyAlignment="1">
      <alignment/>
    </xf>
    <xf numFmtId="0" fontId="4" fillId="0" borderId="20" xfId="0" applyFont="1" applyFill="1" applyBorder="1" applyAlignment="1">
      <alignment horizontal="right"/>
    </xf>
    <xf numFmtId="184" fontId="5" fillId="0" borderId="11" xfId="42" applyNumberFormat="1" applyFont="1" applyFill="1" applyBorder="1" applyAlignment="1">
      <alignment/>
    </xf>
    <xf numFmtId="184" fontId="5" fillId="0" borderId="10" xfId="42" applyNumberFormat="1" applyFont="1" applyFill="1" applyBorder="1" applyAlignment="1">
      <alignment/>
    </xf>
    <xf numFmtId="0" fontId="4" fillId="38" borderId="11" xfId="0" applyNumberFormat="1" applyFont="1" applyFill="1" applyBorder="1" applyAlignment="1">
      <alignment/>
    </xf>
    <xf numFmtId="0" fontId="4" fillId="0" borderId="11" xfId="0" applyNumberFormat="1" applyFont="1" applyFill="1" applyBorder="1" applyAlignment="1">
      <alignment/>
    </xf>
    <xf numFmtId="0" fontId="4" fillId="0" borderId="10" xfId="0" applyNumberFormat="1" applyFont="1" applyFill="1" applyBorder="1" applyAlignment="1">
      <alignment/>
    </xf>
    <xf numFmtId="0" fontId="5" fillId="0" borderId="11" xfId="0" applyNumberFormat="1" applyFont="1" applyFill="1" applyBorder="1" applyAlignment="1">
      <alignment/>
    </xf>
    <xf numFmtId="0" fontId="5" fillId="0" borderId="10" xfId="0" applyNumberFormat="1" applyFont="1" applyFill="1" applyBorder="1" applyAlignment="1">
      <alignment/>
    </xf>
    <xf numFmtId="0" fontId="5" fillId="0" borderId="10" xfId="42" applyNumberFormat="1" applyFont="1" applyFill="1" applyBorder="1" applyAlignment="1">
      <alignment/>
    </xf>
    <xf numFmtId="0" fontId="73" fillId="38" borderId="0" xfId="0" applyFont="1" applyFill="1" applyAlignment="1">
      <alignment/>
    </xf>
    <xf numFmtId="0" fontId="74" fillId="0" borderId="11" xfId="0" applyFont="1" applyBorder="1" applyAlignment="1">
      <alignment/>
    </xf>
    <xf numFmtId="0" fontId="74" fillId="0" borderId="10" xfId="0" applyFont="1" applyBorder="1" applyAlignment="1">
      <alignment/>
    </xf>
    <xf numFmtId="184" fontId="74" fillId="37" borderId="24" xfId="42" applyNumberFormat="1" applyFont="1" applyFill="1" applyBorder="1" applyAlignment="1">
      <alignment horizontal="right"/>
    </xf>
    <xf numFmtId="0" fontId="80" fillId="36" borderId="21" xfId="0" applyFont="1" applyFill="1" applyBorder="1" applyAlignment="1">
      <alignment/>
    </xf>
    <xf numFmtId="0" fontId="80" fillId="36" borderId="22" xfId="0" applyFont="1" applyFill="1" applyBorder="1" applyAlignment="1">
      <alignment/>
    </xf>
    <xf numFmtId="0" fontId="74" fillId="37" borderId="58" xfId="0" applyFont="1" applyFill="1" applyBorder="1" applyAlignment="1">
      <alignment horizontal="left"/>
    </xf>
    <xf numFmtId="0" fontId="5" fillId="0" borderId="11" xfId="0" applyFont="1" applyBorder="1" applyAlignment="1">
      <alignment horizontal="right"/>
    </xf>
    <xf numFmtId="184" fontId="5" fillId="0" borderId="10" xfId="42" applyNumberFormat="1" applyFont="1" applyBorder="1" applyAlignment="1">
      <alignment horizontal="right"/>
    </xf>
    <xf numFmtId="0" fontId="5" fillId="0" borderId="10" xfId="0" applyFont="1" applyBorder="1" applyAlignment="1">
      <alignment horizontal="right"/>
    </xf>
    <xf numFmtId="0" fontId="74" fillId="37" borderId="55" xfId="0" applyFont="1" applyFill="1" applyBorder="1" applyAlignment="1">
      <alignment horizontal="justify" wrapText="1"/>
    </xf>
    <xf numFmtId="184" fontId="74" fillId="37" borderId="26" xfId="42" applyNumberFormat="1" applyFont="1" applyFill="1" applyBorder="1" applyAlignment="1">
      <alignment horizontal="right"/>
    </xf>
    <xf numFmtId="184" fontId="80" fillId="36" borderId="22" xfId="42" applyNumberFormat="1" applyFont="1" applyFill="1" applyBorder="1" applyAlignment="1">
      <alignment horizontal="right"/>
    </xf>
    <xf numFmtId="0" fontId="74" fillId="37" borderId="51" xfId="0" applyFont="1" applyFill="1" applyBorder="1" applyAlignment="1">
      <alignment horizontal="left"/>
    </xf>
    <xf numFmtId="0" fontId="74" fillId="37" borderId="13" xfId="0" applyFont="1" applyFill="1" applyBorder="1" applyAlignment="1">
      <alignment horizontal="right"/>
    </xf>
    <xf numFmtId="0" fontId="74" fillId="37" borderId="14" xfId="0" applyFont="1" applyFill="1" applyBorder="1" applyAlignment="1">
      <alignment horizontal="right"/>
    </xf>
    <xf numFmtId="184" fontId="74" fillId="37" borderId="14" xfId="42" applyNumberFormat="1" applyFont="1" applyFill="1" applyBorder="1" applyAlignment="1">
      <alignment horizontal="right"/>
    </xf>
    <xf numFmtId="0" fontId="74" fillId="39" borderId="21" xfId="0" applyFont="1" applyFill="1" applyBorder="1" applyAlignment="1">
      <alignment horizontal="right"/>
    </xf>
    <xf numFmtId="0" fontId="74" fillId="39" borderId="22" xfId="0" applyFont="1" applyFill="1" applyBorder="1" applyAlignment="1">
      <alignment horizontal="right"/>
    </xf>
    <xf numFmtId="0" fontId="9" fillId="36" borderId="22" xfId="0" applyFont="1" applyFill="1" applyBorder="1" applyAlignment="1">
      <alignment horizontal="right"/>
    </xf>
    <xf numFmtId="0" fontId="74" fillId="37" borderId="56" xfId="0" applyFont="1" applyFill="1" applyBorder="1" applyAlignment="1">
      <alignment horizontal="left"/>
    </xf>
    <xf numFmtId="184" fontId="73" fillId="0" borderId="0" xfId="0" applyNumberFormat="1" applyFont="1" applyAlignment="1">
      <alignment horizontal="right"/>
    </xf>
    <xf numFmtId="184" fontId="73" fillId="0" borderId="0" xfId="0" applyNumberFormat="1" applyFont="1" applyFill="1" applyAlignment="1">
      <alignment/>
    </xf>
    <xf numFmtId="0" fontId="74" fillId="0" borderId="0" xfId="0" applyFont="1" applyFill="1" applyBorder="1" applyAlignment="1">
      <alignment/>
    </xf>
    <xf numFmtId="0" fontId="73" fillId="0" borderId="30" xfId="0" applyFont="1" applyFill="1" applyBorder="1" applyAlignment="1">
      <alignment/>
    </xf>
    <xf numFmtId="0" fontId="73" fillId="0" borderId="26" xfId="0" applyFont="1" applyFill="1" applyBorder="1" applyAlignment="1">
      <alignment/>
    </xf>
    <xf numFmtId="0" fontId="74" fillId="0" borderId="47" xfId="0" applyFont="1" applyBorder="1" applyAlignment="1">
      <alignment horizontal="left"/>
    </xf>
    <xf numFmtId="0" fontId="73" fillId="0" borderId="47" xfId="0" applyFont="1" applyBorder="1" applyAlignment="1">
      <alignment horizontal="left"/>
    </xf>
    <xf numFmtId="0" fontId="73" fillId="0" borderId="47" xfId="0" applyFont="1" applyFill="1" applyBorder="1" applyAlignment="1">
      <alignment horizontal="left" indent="1"/>
    </xf>
    <xf numFmtId="0" fontId="74" fillId="0" borderId="58" xfId="0" applyFont="1" applyFill="1" applyBorder="1" applyAlignment="1">
      <alignment/>
    </xf>
    <xf numFmtId="0" fontId="74" fillId="0" borderId="46" xfId="0" applyFont="1" applyBorder="1" applyAlignment="1">
      <alignment horizontal="left"/>
    </xf>
    <xf numFmtId="0" fontId="74" fillId="33" borderId="56" xfId="0" applyFont="1" applyFill="1" applyBorder="1" applyAlignment="1">
      <alignment horizontal="left"/>
    </xf>
    <xf numFmtId="0" fontId="74" fillId="37" borderId="59" xfId="0" applyFont="1" applyFill="1" applyBorder="1" applyAlignment="1">
      <alignment horizontal="left"/>
    </xf>
    <xf numFmtId="0" fontId="73" fillId="0" borderId="56" xfId="0" applyFont="1" applyFill="1" applyBorder="1" applyAlignment="1">
      <alignment horizontal="left" indent="1"/>
    </xf>
    <xf numFmtId="184" fontId="73" fillId="0" borderId="20" xfId="42" applyNumberFormat="1" applyFont="1" applyFill="1" applyBorder="1" applyAlignment="1">
      <alignment horizontal="right"/>
    </xf>
    <xf numFmtId="184" fontId="73" fillId="0" borderId="48" xfId="42" applyNumberFormat="1" applyFont="1" applyBorder="1" applyAlignment="1">
      <alignment horizontal="left"/>
    </xf>
    <xf numFmtId="0" fontId="74" fillId="0" borderId="48" xfId="0" applyFont="1" applyBorder="1" applyAlignment="1">
      <alignment horizontal="left"/>
    </xf>
    <xf numFmtId="184" fontId="73" fillId="0" borderId="0" xfId="42" applyNumberFormat="1" applyFont="1" applyAlignment="1">
      <alignment/>
    </xf>
    <xf numFmtId="184" fontId="73" fillId="40" borderId="0" xfId="42" applyNumberFormat="1" applyFont="1" applyFill="1" applyAlignment="1">
      <alignment/>
    </xf>
    <xf numFmtId="0" fontId="73" fillId="0" borderId="30" xfId="0" applyFont="1" applyBorder="1" applyAlignment="1">
      <alignment/>
    </xf>
    <xf numFmtId="0" fontId="73" fillId="0" borderId="26" xfId="0" applyFont="1" applyBorder="1" applyAlignment="1">
      <alignment/>
    </xf>
    <xf numFmtId="0" fontId="73" fillId="0" borderId="47" xfId="0" applyFont="1" applyBorder="1" applyAlignment="1">
      <alignment horizontal="left" indent="1"/>
    </xf>
    <xf numFmtId="0" fontId="74" fillId="0" borderId="56" xfId="0" applyFont="1" applyBorder="1" applyAlignment="1">
      <alignment horizontal="left"/>
    </xf>
    <xf numFmtId="0" fontId="81" fillId="36" borderId="37" xfId="0" applyFont="1" applyFill="1" applyBorder="1" applyAlignment="1">
      <alignment horizontal="right"/>
    </xf>
    <xf numFmtId="0" fontId="81" fillId="36" borderId="37" xfId="0" applyFont="1" applyFill="1" applyBorder="1" applyAlignment="1">
      <alignment/>
    </xf>
    <xf numFmtId="0" fontId="74" fillId="0" borderId="48" xfId="0" applyFont="1" applyFill="1" applyBorder="1" applyAlignment="1">
      <alignment/>
    </xf>
    <xf numFmtId="0" fontId="82" fillId="36" borderId="36" xfId="0" applyFont="1" applyFill="1" applyBorder="1" applyAlignment="1">
      <alignment/>
    </xf>
    <xf numFmtId="0" fontId="82" fillId="36" borderId="37" xfId="0" applyFont="1" applyFill="1" applyBorder="1" applyAlignment="1">
      <alignment horizontal="right"/>
    </xf>
    <xf numFmtId="0" fontId="82" fillId="36" borderId="37" xfId="0" applyFont="1" applyFill="1" applyBorder="1" applyAlignment="1">
      <alignment/>
    </xf>
    <xf numFmtId="0" fontId="83" fillId="0" borderId="0" xfId="0" applyFont="1" applyFill="1" applyAlignment="1">
      <alignment/>
    </xf>
    <xf numFmtId="0" fontId="83" fillId="0" borderId="0" xfId="0" applyFont="1" applyAlignment="1">
      <alignment/>
    </xf>
    <xf numFmtId="0" fontId="10" fillId="41" borderId="57" xfId="0" applyFont="1" applyFill="1" applyBorder="1" applyAlignment="1">
      <alignment horizontal="left"/>
    </xf>
    <xf numFmtId="0" fontId="40" fillId="41" borderId="60" xfId="0" applyFont="1" applyFill="1" applyBorder="1" applyAlignment="1">
      <alignment/>
    </xf>
    <xf numFmtId="0" fontId="40" fillId="41" borderId="60" xfId="0" applyFont="1" applyFill="1" applyBorder="1" applyAlignment="1">
      <alignment horizontal="right"/>
    </xf>
    <xf numFmtId="0" fontId="40" fillId="0" borderId="0" xfId="0" applyFont="1" applyFill="1" applyAlignment="1">
      <alignment/>
    </xf>
    <xf numFmtId="0" fontId="40" fillId="0" borderId="0" xfId="0" applyFont="1" applyAlignment="1">
      <alignment/>
    </xf>
    <xf numFmtId="0" fontId="74" fillId="0" borderId="16" xfId="0" applyFont="1" applyFill="1" applyBorder="1" applyAlignment="1">
      <alignment/>
    </xf>
    <xf numFmtId="0" fontId="73" fillId="37" borderId="34" xfId="0" applyFont="1" applyFill="1" applyBorder="1" applyAlignment="1">
      <alignment/>
    </xf>
    <xf numFmtId="184" fontId="73" fillId="37" borderId="33" xfId="42" applyNumberFormat="1" applyFont="1" applyFill="1" applyBorder="1" applyAlignment="1">
      <alignment horizontal="right"/>
    </xf>
    <xf numFmtId="184" fontId="74" fillId="37" borderId="61" xfId="42" applyNumberFormat="1" applyFont="1" applyFill="1" applyBorder="1" applyAlignment="1">
      <alignment horizontal="right"/>
    </xf>
    <xf numFmtId="0" fontId="73" fillId="0" borderId="44" xfId="0" applyFont="1" applyBorder="1" applyAlignment="1">
      <alignment/>
    </xf>
    <xf numFmtId="0" fontId="73" fillId="0" borderId="62" xfId="0" applyFont="1" applyBorder="1" applyAlignment="1">
      <alignment/>
    </xf>
    <xf numFmtId="0" fontId="73" fillId="0" borderId="17" xfId="0" applyFont="1" applyBorder="1" applyAlignment="1">
      <alignment/>
    </xf>
    <xf numFmtId="0" fontId="73" fillId="0" borderId="46" xfId="0" applyFont="1" applyBorder="1" applyAlignment="1">
      <alignment/>
    </xf>
    <xf numFmtId="0" fontId="73" fillId="0" borderId="47" xfId="0" applyFont="1" applyBorder="1" applyAlignment="1">
      <alignment/>
    </xf>
    <xf numFmtId="0" fontId="73" fillId="0" borderId="59" xfId="0" applyFont="1" applyBorder="1" applyAlignment="1">
      <alignment/>
    </xf>
    <xf numFmtId="0" fontId="73" fillId="0" borderId="63" xfId="0" applyFont="1" applyBorder="1" applyAlignment="1">
      <alignment/>
    </xf>
    <xf numFmtId="0" fontId="73" fillId="0" borderId="64" xfId="0" applyFont="1" applyBorder="1" applyAlignment="1">
      <alignment/>
    </xf>
    <xf numFmtId="0" fontId="73" fillId="0" borderId="65" xfId="0" applyFont="1" applyBorder="1" applyAlignment="1">
      <alignment/>
    </xf>
    <xf numFmtId="0" fontId="73" fillId="33" borderId="30" xfId="0" applyFont="1" applyFill="1" applyBorder="1" applyAlignment="1">
      <alignment/>
    </xf>
    <xf numFmtId="184" fontId="73" fillId="33" borderId="26" xfId="42" applyNumberFormat="1" applyFont="1" applyFill="1" applyBorder="1" applyAlignment="1">
      <alignment horizontal="right"/>
    </xf>
    <xf numFmtId="0" fontId="73" fillId="33" borderId="26" xfId="0" applyFont="1" applyFill="1" applyBorder="1" applyAlignment="1">
      <alignment/>
    </xf>
    <xf numFmtId="0" fontId="73" fillId="0" borderId="0" xfId="0" applyFont="1" applyBorder="1" applyAlignment="1">
      <alignment/>
    </xf>
    <xf numFmtId="0" fontId="74" fillId="33" borderId="66" xfId="0" applyFont="1" applyFill="1" applyBorder="1" applyAlignment="1">
      <alignment horizontal="left"/>
    </xf>
    <xf numFmtId="2" fontId="74" fillId="0" borderId="47" xfId="0" applyNumberFormat="1" applyFont="1" applyFill="1" applyBorder="1" applyAlignment="1">
      <alignment/>
    </xf>
    <xf numFmtId="184" fontId="73" fillId="0" borderId="67" xfId="42" applyNumberFormat="1" applyFont="1" applyBorder="1" applyAlignment="1">
      <alignment/>
    </xf>
    <xf numFmtId="184" fontId="73" fillId="0" borderId="20" xfId="42" applyNumberFormat="1" applyFont="1" applyBorder="1" applyAlignment="1">
      <alignment/>
    </xf>
    <xf numFmtId="0" fontId="74" fillId="0" borderId="0" xfId="0" applyFont="1" applyBorder="1" applyAlignment="1">
      <alignment horizontal="justify" wrapText="1"/>
    </xf>
    <xf numFmtId="184" fontId="74" fillId="39" borderId="27" xfId="42" applyNumberFormat="1" applyFont="1" applyFill="1" applyBorder="1" applyAlignment="1">
      <alignment horizontal="right"/>
    </xf>
    <xf numFmtId="184" fontId="84" fillId="0" borderId="47" xfId="42" applyNumberFormat="1" applyFont="1" applyFill="1" applyBorder="1" applyAlignment="1">
      <alignment/>
    </xf>
    <xf numFmtId="184" fontId="74" fillId="0" borderId="47" xfId="42" applyNumberFormat="1" applyFont="1" applyFill="1" applyBorder="1" applyAlignment="1">
      <alignment/>
    </xf>
    <xf numFmtId="184" fontId="73" fillId="0" borderId="59" xfId="42" applyNumberFormat="1" applyFont="1" applyFill="1" applyBorder="1" applyAlignment="1">
      <alignment/>
    </xf>
    <xf numFmtId="0" fontId="81" fillId="36" borderId="68" xfId="0" applyFont="1" applyFill="1" applyBorder="1" applyAlignment="1">
      <alignment horizontal="right"/>
    </xf>
    <xf numFmtId="184" fontId="81" fillId="0" borderId="46" xfId="42" applyNumberFormat="1" applyFont="1" applyFill="1" applyBorder="1" applyAlignment="1">
      <alignment/>
    </xf>
    <xf numFmtId="184" fontId="85" fillId="0" borderId="47" xfId="42" applyNumberFormat="1" applyFont="1" applyFill="1" applyBorder="1" applyAlignment="1">
      <alignment/>
    </xf>
    <xf numFmtId="184" fontId="6" fillId="0" borderId="47" xfId="42" applyNumberFormat="1" applyFont="1" applyFill="1" applyBorder="1" applyAlignment="1">
      <alignment/>
    </xf>
    <xf numFmtId="184" fontId="86" fillId="0" borderId="47" xfId="42" applyNumberFormat="1" applyFont="1" applyFill="1" applyBorder="1" applyAlignment="1">
      <alignment/>
    </xf>
    <xf numFmtId="184" fontId="74" fillId="0" borderId="0" xfId="42" applyNumberFormat="1" applyFont="1" applyAlignment="1">
      <alignment/>
    </xf>
    <xf numFmtId="0" fontId="73" fillId="0" borderId="51" xfId="0" applyFont="1" applyBorder="1" applyAlignment="1">
      <alignment horizontal="justify" wrapText="1"/>
    </xf>
    <xf numFmtId="0" fontId="74" fillId="0" borderId="47" xfId="0" applyFont="1" applyFill="1" applyBorder="1" applyAlignment="1">
      <alignment/>
    </xf>
    <xf numFmtId="0" fontId="74" fillId="33" borderId="47" xfId="0" applyFont="1" applyFill="1" applyBorder="1" applyAlignment="1">
      <alignment vertical="center"/>
    </xf>
    <xf numFmtId="184" fontId="73" fillId="0" borderId="10" xfId="42" applyNumberFormat="1" applyFont="1" applyFill="1" applyBorder="1" applyAlignment="1">
      <alignment horizontal="right" wrapText="1"/>
    </xf>
    <xf numFmtId="0" fontId="73" fillId="0" borderId="10" xfId="0" applyFont="1" applyFill="1" applyBorder="1" applyAlignment="1">
      <alignment horizontal="right" wrapText="1"/>
    </xf>
    <xf numFmtId="0" fontId="80" fillId="36" borderId="37" xfId="0" applyFont="1" applyFill="1" applyBorder="1" applyAlignment="1">
      <alignment horizontal="right"/>
    </xf>
    <xf numFmtId="0" fontId="74" fillId="37" borderId="0" xfId="0" applyFont="1" applyFill="1" applyBorder="1" applyAlignment="1">
      <alignment horizontal="left"/>
    </xf>
    <xf numFmtId="0" fontId="74" fillId="0" borderId="44" xfId="0" applyFont="1" applyFill="1" applyBorder="1" applyAlignment="1">
      <alignment horizontal="right" wrapText="1"/>
    </xf>
    <xf numFmtId="184" fontId="74" fillId="0" borderId="44" xfId="42" applyNumberFormat="1" applyFont="1" applyFill="1" applyBorder="1" applyAlignment="1">
      <alignment horizontal="right" wrapText="1"/>
    </xf>
    <xf numFmtId="0" fontId="74" fillId="37" borderId="34" xfId="0" applyFont="1" applyFill="1" applyBorder="1" applyAlignment="1">
      <alignment horizontal="right"/>
    </xf>
    <xf numFmtId="0" fontId="74" fillId="37" borderId="33" xfId="0" applyFont="1" applyFill="1" applyBorder="1" applyAlignment="1">
      <alignment horizontal="right"/>
    </xf>
    <xf numFmtId="0" fontId="4" fillId="0" borderId="44" xfId="0" applyFont="1" applyBorder="1" applyAlignment="1">
      <alignment horizontal="right"/>
    </xf>
    <xf numFmtId="184" fontId="4" fillId="0" borderId="44" xfId="42" applyNumberFormat="1" applyFont="1" applyBorder="1" applyAlignment="1">
      <alignment horizontal="right"/>
    </xf>
    <xf numFmtId="0" fontId="80" fillId="36" borderId="37" xfId="0" applyFont="1" applyFill="1" applyBorder="1" applyAlignment="1">
      <alignment/>
    </xf>
    <xf numFmtId="184" fontId="4" fillId="37" borderId="61" xfId="42" applyNumberFormat="1" applyFont="1" applyFill="1" applyBorder="1" applyAlignment="1">
      <alignment horizontal="right"/>
    </xf>
    <xf numFmtId="0" fontId="74" fillId="33" borderId="12" xfId="0" applyFont="1" applyFill="1" applyBorder="1" applyAlignment="1">
      <alignment/>
    </xf>
    <xf numFmtId="0" fontId="74" fillId="33" borderId="55" xfId="0" applyFont="1" applyFill="1" applyBorder="1" applyAlignment="1">
      <alignment horizontal="justify" wrapText="1"/>
    </xf>
    <xf numFmtId="0" fontId="73" fillId="0" borderId="10" xfId="0" applyFont="1" applyBorder="1" applyAlignment="1">
      <alignment horizontal="left" wrapText="1" indent="1"/>
    </xf>
    <xf numFmtId="184" fontId="73" fillId="0" borderId="10" xfId="42" applyNumberFormat="1" applyFont="1" applyBorder="1" applyAlignment="1">
      <alignment horizontal="left" wrapText="1" indent="1"/>
    </xf>
    <xf numFmtId="184" fontId="9" fillId="36" borderId="37" xfId="42" applyNumberFormat="1" applyFont="1" applyFill="1" applyBorder="1" applyAlignment="1">
      <alignment horizontal="right"/>
    </xf>
    <xf numFmtId="184" fontId="9" fillId="36" borderId="68" xfId="42" applyNumberFormat="1" applyFont="1" applyFill="1" applyBorder="1" applyAlignment="1">
      <alignment horizontal="right"/>
    </xf>
    <xf numFmtId="0" fontId="74" fillId="0" borderId="44" xfId="0" applyFont="1" applyBorder="1" applyAlignment="1">
      <alignment horizontal="justify" wrapText="1"/>
    </xf>
    <xf numFmtId="0" fontId="74" fillId="0" borderId="0" xfId="0" applyFont="1" applyFill="1" applyAlignment="1">
      <alignment/>
    </xf>
    <xf numFmtId="184" fontId="73" fillId="0" borderId="0" xfId="42" applyNumberFormat="1" applyFont="1" applyFill="1" applyAlignment="1">
      <alignment/>
    </xf>
    <xf numFmtId="41" fontId="73" fillId="0" borderId="0" xfId="43" applyFont="1" applyAlignment="1">
      <alignment horizontal="right"/>
    </xf>
    <xf numFmtId="184" fontId="80" fillId="36" borderId="40" xfId="42" applyNumberFormat="1" applyFont="1" applyFill="1" applyBorder="1" applyAlignment="1">
      <alignment horizontal="left"/>
    </xf>
    <xf numFmtId="0" fontId="80" fillId="36" borderId="69" xfId="0" applyFont="1" applyFill="1" applyBorder="1" applyAlignment="1">
      <alignment horizontal="left"/>
    </xf>
    <xf numFmtId="0" fontId="74" fillId="0" borderId="58" xfId="0" applyFont="1" applyBorder="1" applyAlignment="1">
      <alignment/>
    </xf>
    <xf numFmtId="0" fontId="74" fillId="0" borderId="0" xfId="0" applyFont="1" applyBorder="1" applyAlignment="1">
      <alignment/>
    </xf>
    <xf numFmtId="0" fontId="74" fillId="0" borderId="70" xfId="0" applyFont="1" applyBorder="1" applyAlignment="1">
      <alignment/>
    </xf>
    <xf numFmtId="0" fontId="74" fillId="0" borderId="49" xfId="0" applyFont="1" applyBorder="1" applyAlignment="1">
      <alignment/>
    </xf>
    <xf numFmtId="0" fontId="74" fillId="0" borderId="71" xfId="0" applyFont="1" applyBorder="1" applyAlignment="1">
      <alignment/>
    </xf>
    <xf numFmtId="0" fontId="74" fillId="0" borderId="72" xfId="0" applyFont="1" applyBorder="1" applyAlignment="1">
      <alignment/>
    </xf>
    <xf numFmtId="0" fontId="74" fillId="0" borderId="71" xfId="0" applyFont="1" applyFill="1" applyBorder="1" applyAlignment="1">
      <alignment/>
    </xf>
    <xf numFmtId="0" fontId="73" fillId="0" borderId="30" xfId="42" applyNumberFormat="1" applyFont="1" applyBorder="1" applyAlignment="1">
      <alignment/>
    </xf>
    <xf numFmtId="0" fontId="73" fillId="0" borderId="26" xfId="42" applyNumberFormat="1" applyFont="1" applyBorder="1" applyAlignment="1">
      <alignment horizontal="right"/>
    </xf>
    <xf numFmtId="184" fontId="73" fillId="0" borderId="24" xfId="42" applyNumberFormat="1" applyFont="1" applyBorder="1" applyAlignment="1">
      <alignment horizontal="right"/>
    </xf>
    <xf numFmtId="0" fontId="74" fillId="33" borderId="0" xfId="0" applyFont="1" applyFill="1" applyBorder="1" applyAlignment="1">
      <alignment/>
    </xf>
    <xf numFmtId="0" fontId="78" fillId="0" borderId="16" xfId="0" applyFont="1" applyFill="1" applyBorder="1" applyAlignment="1">
      <alignment/>
    </xf>
    <xf numFmtId="0" fontId="74" fillId="42" borderId="47" xfId="0" applyFont="1" applyFill="1" applyBorder="1" applyAlignment="1">
      <alignment horizontal="left"/>
    </xf>
    <xf numFmtId="0" fontId="73" fillId="42" borderId="11" xfId="0" applyFont="1" applyFill="1" applyBorder="1" applyAlignment="1">
      <alignment/>
    </xf>
    <xf numFmtId="184" fontId="73" fillId="42" borderId="10" xfId="42" applyNumberFormat="1" applyFont="1" applyFill="1" applyBorder="1" applyAlignment="1">
      <alignment horizontal="right"/>
    </xf>
    <xf numFmtId="0" fontId="73" fillId="42" borderId="10" xfId="0" applyFont="1" applyFill="1" applyBorder="1" applyAlignment="1">
      <alignment/>
    </xf>
    <xf numFmtId="184" fontId="74" fillId="42" borderId="20" xfId="42" applyNumberFormat="1" applyFont="1" applyFill="1" applyBorder="1" applyAlignment="1">
      <alignment horizontal="right"/>
    </xf>
    <xf numFmtId="184" fontId="78" fillId="42" borderId="20" xfId="42" applyNumberFormat="1" applyFont="1" applyFill="1" applyBorder="1" applyAlignment="1">
      <alignment horizontal="right"/>
    </xf>
    <xf numFmtId="0" fontId="78" fillId="42" borderId="11" xfId="0" applyFont="1" applyFill="1" applyBorder="1" applyAlignment="1">
      <alignment/>
    </xf>
    <xf numFmtId="184" fontId="78" fillId="42" borderId="10" xfId="42" applyNumberFormat="1" applyFont="1" applyFill="1" applyBorder="1" applyAlignment="1">
      <alignment horizontal="right"/>
    </xf>
    <xf numFmtId="0" fontId="78" fillId="42" borderId="10" xfId="0" applyFont="1" applyFill="1" applyBorder="1" applyAlignment="1">
      <alignment/>
    </xf>
    <xf numFmtId="0" fontId="74" fillId="42" borderId="11" xfId="0" applyFont="1" applyFill="1" applyBorder="1" applyAlignment="1">
      <alignment/>
    </xf>
    <xf numFmtId="184" fontId="74" fillId="42" borderId="10" xfId="42" applyNumberFormat="1" applyFont="1" applyFill="1" applyBorder="1" applyAlignment="1">
      <alignment horizontal="right"/>
    </xf>
    <xf numFmtId="0" fontId="74" fillId="42" borderId="10" xfId="0" applyFont="1" applyFill="1" applyBorder="1" applyAlignment="1">
      <alignment/>
    </xf>
    <xf numFmtId="0" fontId="9" fillId="42" borderId="47" xfId="0" applyFont="1" applyFill="1" applyBorder="1" applyAlignment="1">
      <alignment horizontal="left"/>
    </xf>
    <xf numFmtId="0" fontId="74" fillId="42" borderId="54" xfId="0" applyFont="1" applyFill="1" applyBorder="1" applyAlignment="1">
      <alignment horizontal="left"/>
    </xf>
    <xf numFmtId="0" fontId="73" fillId="42" borderId="31" xfId="0" applyFont="1" applyFill="1" applyBorder="1" applyAlignment="1">
      <alignment/>
    </xf>
    <xf numFmtId="184" fontId="73" fillId="42" borderId="18" xfId="42" applyNumberFormat="1" applyFont="1" applyFill="1" applyBorder="1" applyAlignment="1">
      <alignment horizontal="right"/>
    </xf>
    <xf numFmtId="0" fontId="73" fillId="42" borderId="18" xfId="0" applyFont="1" applyFill="1" applyBorder="1" applyAlignment="1">
      <alignment/>
    </xf>
    <xf numFmtId="184" fontId="73" fillId="42" borderId="19" xfId="42" applyNumberFormat="1" applyFont="1" applyFill="1" applyBorder="1" applyAlignment="1">
      <alignment horizontal="right"/>
    </xf>
    <xf numFmtId="0" fontId="73" fillId="0" borderId="53" xfId="0" applyFont="1" applyBorder="1" applyAlignment="1">
      <alignment/>
    </xf>
    <xf numFmtId="0" fontId="74" fillId="0" borderId="53" xfId="0" applyFont="1" applyFill="1" applyBorder="1" applyAlignment="1">
      <alignment/>
    </xf>
    <xf numFmtId="0" fontId="73" fillId="0" borderId="18" xfId="0" applyFont="1" applyFill="1" applyBorder="1" applyAlignment="1">
      <alignment/>
    </xf>
    <xf numFmtId="0" fontId="74" fillId="0" borderId="10" xfId="0" applyFont="1" applyFill="1" applyBorder="1" applyAlignment="1">
      <alignment/>
    </xf>
    <xf numFmtId="0" fontId="83" fillId="0" borderId="11" xfId="0" applyFont="1" applyFill="1" applyBorder="1" applyAlignment="1">
      <alignment/>
    </xf>
    <xf numFmtId="184" fontId="83" fillId="0" borderId="10" xfId="42" applyNumberFormat="1" applyFont="1" applyFill="1" applyBorder="1" applyAlignment="1">
      <alignment horizontal="right"/>
    </xf>
    <xf numFmtId="0" fontId="83" fillId="0" borderId="10" xfId="0" applyFont="1" applyFill="1" applyBorder="1" applyAlignment="1">
      <alignment/>
    </xf>
    <xf numFmtId="184" fontId="78" fillId="0" borderId="20" xfId="42" applyNumberFormat="1" applyFont="1" applyFill="1" applyBorder="1" applyAlignment="1">
      <alignment horizontal="right"/>
    </xf>
    <xf numFmtId="184" fontId="74" fillId="0" borderId="24" xfId="42" applyNumberFormat="1" applyFont="1" applyBorder="1" applyAlignment="1">
      <alignment horizontal="right"/>
    </xf>
    <xf numFmtId="0" fontId="83" fillId="0" borderId="48" xfId="0" applyFont="1" applyFill="1" applyBorder="1" applyAlignment="1">
      <alignment/>
    </xf>
    <xf numFmtId="0" fontId="83" fillId="0" borderId="18" xfId="0" applyFont="1" applyFill="1" applyBorder="1" applyAlignment="1">
      <alignment/>
    </xf>
    <xf numFmtId="0" fontId="74" fillId="33" borderId="57" xfId="0" applyFont="1" applyFill="1" applyBorder="1" applyAlignment="1">
      <alignment horizontal="left"/>
    </xf>
    <xf numFmtId="0" fontId="74" fillId="33" borderId="22" xfId="0" applyFont="1" applyFill="1" applyBorder="1" applyAlignment="1">
      <alignment horizontal="left"/>
    </xf>
    <xf numFmtId="0" fontId="74" fillId="33" borderId="72" xfId="0" applyFont="1" applyFill="1" applyBorder="1" applyAlignment="1">
      <alignment horizontal="left"/>
    </xf>
    <xf numFmtId="2" fontId="78" fillId="0" borderId="48" xfId="0" applyNumberFormat="1" applyFont="1" applyFill="1" applyBorder="1" applyAlignment="1">
      <alignment/>
    </xf>
    <xf numFmtId="0" fontId="78" fillId="33" borderId="21" xfId="0" applyFont="1" applyFill="1" applyBorder="1" applyAlignment="1">
      <alignment/>
    </xf>
    <xf numFmtId="0" fontId="78" fillId="33" borderId="73" xfId="0" applyFont="1" applyFill="1" applyBorder="1" applyAlignment="1">
      <alignment/>
    </xf>
    <xf numFmtId="0" fontId="74" fillId="42" borderId="49" xfId="0" applyFont="1" applyFill="1" applyBorder="1" applyAlignment="1">
      <alignment horizontal="left"/>
    </xf>
    <xf numFmtId="0" fontId="73" fillId="0" borderId="17" xfId="0" applyFont="1" applyBorder="1" applyAlignment="1">
      <alignment horizontal="right"/>
    </xf>
    <xf numFmtId="0" fontId="73" fillId="0" borderId="17" xfId="0" applyFont="1" applyFill="1" applyBorder="1" applyAlignment="1">
      <alignment horizontal="right" wrapText="1"/>
    </xf>
    <xf numFmtId="0" fontId="73" fillId="0" borderId="17" xfId="0" applyFont="1" applyBorder="1" applyAlignment="1">
      <alignment horizontal="right" wrapText="1"/>
    </xf>
    <xf numFmtId="0" fontId="73" fillId="0" borderId="39" xfId="0" applyFont="1" applyBorder="1" applyAlignment="1">
      <alignment horizontal="right"/>
    </xf>
    <xf numFmtId="0" fontId="73" fillId="0" borderId="28" xfId="0" applyFont="1" applyBorder="1" applyAlignment="1">
      <alignment horizontal="right"/>
    </xf>
    <xf numFmtId="0" fontId="74" fillId="37" borderId="28" xfId="0" applyFont="1" applyFill="1" applyBorder="1" applyAlignment="1">
      <alignment horizontal="right"/>
    </xf>
    <xf numFmtId="0" fontId="74" fillId="33" borderId="46" xfId="0" applyFont="1" applyFill="1" applyBorder="1" applyAlignment="1">
      <alignment horizontal="justify" wrapText="1"/>
    </xf>
    <xf numFmtId="0" fontId="73" fillId="0" borderId="47" xfId="0" applyFont="1" applyBorder="1" applyAlignment="1">
      <alignment horizontal="left" wrapText="1" indent="1"/>
    </xf>
    <xf numFmtId="0" fontId="74" fillId="0" borderId="47" xfId="0" applyFont="1" applyBorder="1" applyAlignment="1">
      <alignment horizontal="justify" wrapText="1"/>
    </xf>
    <xf numFmtId="0" fontId="73" fillId="0" borderId="56" xfId="0" applyFont="1" applyBorder="1" applyAlignment="1">
      <alignment horizontal="left" wrapText="1" indent="1"/>
    </xf>
    <xf numFmtId="0" fontId="74" fillId="0" borderId="56" xfId="0" applyFont="1" applyBorder="1" applyAlignment="1">
      <alignment horizontal="justify" wrapText="1"/>
    </xf>
    <xf numFmtId="0" fontId="73" fillId="0" borderId="54" xfId="0" applyFont="1" applyBorder="1" applyAlignment="1">
      <alignment horizontal="justify" wrapText="1"/>
    </xf>
    <xf numFmtId="0" fontId="74" fillId="0" borderId="47" xfId="0" applyFont="1" applyBorder="1" applyAlignment="1">
      <alignment horizontal="left" wrapText="1"/>
    </xf>
    <xf numFmtId="0" fontId="73" fillId="0" borderId="54" xfId="0" applyFont="1" applyBorder="1" applyAlignment="1">
      <alignment horizontal="left" wrapText="1" indent="1"/>
    </xf>
    <xf numFmtId="0" fontId="74" fillId="37" borderId="71" xfId="0" applyFont="1" applyFill="1" applyBorder="1" applyAlignment="1">
      <alignment horizontal="left"/>
    </xf>
    <xf numFmtId="0" fontId="74" fillId="42" borderId="47" xfId="0" applyFont="1" applyFill="1" applyBorder="1" applyAlignment="1">
      <alignment horizontal="justify" wrapText="1"/>
    </xf>
    <xf numFmtId="0" fontId="74" fillId="42" borderId="17" xfId="0" applyFont="1" applyFill="1" applyBorder="1" applyAlignment="1">
      <alignment horizontal="right" wrapText="1"/>
    </xf>
    <xf numFmtId="184" fontId="74" fillId="42" borderId="10" xfId="42" applyNumberFormat="1" applyFont="1" applyFill="1" applyBorder="1" applyAlignment="1">
      <alignment horizontal="right" wrapText="1"/>
    </xf>
    <xf numFmtId="0" fontId="74" fillId="42" borderId="10" xfId="0" applyFont="1" applyFill="1" applyBorder="1" applyAlignment="1">
      <alignment horizontal="right" wrapText="1"/>
    </xf>
    <xf numFmtId="0" fontId="74" fillId="40" borderId="47" xfId="0" applyFont="1" applyFill="1" applyBorder="1" applyAlignment="1">
      <alignment/>
    </xf>
    <xf numFmtId="0" fontId="73" fillId="42" borderId="17" xfId="0" applyFont="1" applyFill="1" applyBorder="1" applyAlignment="1">
      <alignment horizontal="right"/>
    </xf>
    <xf numFmtId="0" fontId="73" fillId="42" borderId="10" xfId="0" applyFont="1" applyFill="1" applyBorder="1" applyAlignment="1">
      <alignment horizontal="right"/>
    </xf>
    <xf numFmtId="0" fontId="74" fillId="33" borderId="64" xfId="0" applyFont="1" applyFill="1" applyBorder="1" applyAlignment="1">
      <alignment horizontal="justify" wrapText="1"/>
    </xf>
    <xf numFmtId="0" fontId="74" fillId="41" borderId="10" xfId="0" applyFont="1" applyFill="1" applyBorder="1" applyAlignment="1">
      <alignment/>
    </xf>
    <xf numFmtId="0" fontId="74" fillId="0" borderId="17" xfId="0" applyFont="1" applyFill="1" applyBorder="1" applyAlignment="1">
      <alignment horizontal="right" wrapText="1"/>
    </xf>
    <xf numFmtId="184" fontId="74" fillId="0" borderId="10" xfId="42" applyNumberFormat="1" applyFont="1" applyFill="1" applyBorder="1" applyAlignment="1">
      <alignment horizontal="right" wrapText="1"/>
    </xf>
    <xf numFmtId="0" fontId="74" fillId="0" borderId="10" xfId="0" applyFont="1" applyFill="1" applyBorder="1" applyAlignment="1">
      <alignment horizontal="right" wrapText="1"/>
    </xf>
    <xf numFmtId="0" fontId="73" fillId="0" borderId="17" xfId="0" applyFont="1" applyFill="1" applyBorder="1" applyAlignment="1">
      <alignment horizontal="right"/>
    </xf>
    <xf numFmtId="0" fontId="74" fillId="0" borderId="17" xfId="0" applyFont="1" applyFill="1" applyBorder="1" applyAlignment="1">
      <alignment horizontal="right"/>
    </xf>
    <xf numFmtId="184" fontId="74" fillId="0" borderId="10" xfId="42" applyNumberFormat="1" applyFont="1" applyFill="1" applyBorder="1" applyAlignment="1">
      <alignment horizontal="right" vertical="top"/>
    </xf>
    <xf numFmtId="0" fontId="74" fillId="0" borderId="10" xfId="0" applyFont="1" applyFill="1" applyBorder="1" applyAlignment="1">
      <alignment horizontal="right"/>
    </xf>
    <xf numFmtId="0" fontId="4" fillId="42" borderId="47" xfId="0" applyFont="1" applyFill="1" applyBorder="1" applyAlignment="1">
      <alignment horizontal="justify" wrapText="1"/>
    </xf>
    <xf numFmtId="184" fontId="73" fillId="33" borderId="10" xfId="42" applyNumberFormat="1" applyFont="1" applyFill="1" applyBorder="1" applyAlignment="1">
      <alignment horizontal="right" vertical="top"/>
    </xf>
    <xf numFmtId="0" fontId="74" fillId="0" borderId="47" xfId="0" applyFont="1" applyFill="1" applyBorder="1" applyAlignment="1">
      <alignment horizontal="justify" wrapText="1"/>
    </xf>
    <xf numFmtId="0" fontId="74" fillId="33" borderId="64" xfId="0" applyFont="1" applyFill="1" applyBorder="1" applyAlignment="1">
      <alignment horizontal="right" wrapText="1"/>
    </xf>
    <xf numFmtId="0" fontId="73" fillId="33" borderId="28" xfId="0" applyFont="1" applyFill="1" applyBorder="1" applyAlignment="1">
      <alignment horizontal="right"/>
    </xf>
    <xf numFmtId="0" fontId="73" fillId="33" borderId="26" xfId="0" applyFont="1" applyFill="1" applyBorder="1" applyAlignment="1">
      <alignment horizontal="right"/>
    </xf>
    <xf numFmtId="0" fontId="73" fillId="0" borderId="64" xfId="0" applyFont="1" applyFill="1" applyBorder="1" applyAlignment="1">
      <alignment horizontal="right" wrapText="1"/>
    </xf>
    <xf numFmtId="0" fontId="73" fillId="0" borderId="64" xfId="0" applyFont="1" applyFill="1" applyBorder="1" applyAlignment="1">
      <alignment horizontal="justify" wrapText="1"/>
    </xf>
    <xf numFmtId="0" fontId="80" fillId="36" borderId="58" xfId="0" applyFont="1" applyFill="1" applyBorder="1" applyAlignment="1">
      <alignment horizontal="left"/>
    </xf>
    <xf numFmtId="0" fontId="80" fillId="36" borderId="33" xfId="0" applyFont="1" applyFill="1" applyBorder="1" applyAlignment="1">
      <alignment horizontal="right"/>
    </xf>
    <xf numFmtId="0" fontId="80" fillId="0" borderId="10" xfId="0" applyFont="1" applyFill="1" applyBorder="1" applyAlignment="1">
      <alignment horizontal="right"/>
    </xf>
    <xf numFmtId="0" fontId="74" fillId="0" borderId="20" xfId="0" applyFont="1" applyFill="1" applyBorder="1" applyAlignment="1">
      <alignment/>
    </xf>
    <xf numFmtId="0" fontId="87" fillId="0" borderId="0" xfId="0" applyFont="1" applyAlignment="1">
      <alignment/>
    </xf>
    <xf numFmtId="0" fontId="73" fillId="0" borderId="63" xfId="0" applyFont="1" applyFill="1" applyBorder="1" applyAlignment="1">
      <alignment horizontal="justify" wrapText="1"/>
    </xf>
    <xf numFmtId="0" fontId="73" fillId="0" borderId="46" xfId="0" applyFont="1" applyFill="1" applyBorder="1" applyAlignment="1">
      <alignment/>
    </xf>
    <xf numFmtId="0" fontId="73" fillId="0" borderId="47" xfId="0" applyFont="1" applyFill="1" applyBorder="1" applyAlignment="1">
      <alignment/>
    </xf>
    <xf numFmtId="0" fontId="73" fillId="0" borderId="74" xfId="0" applyFont="1" applyBorder="1" applyAlignment="1">
      <alignment/>
    </xf>
    <xf numFmtId="0" fontId="73" fillId="0" borderId="63" xfId="0" applyFont="1" applyFill="1" applyBorder="1" applyAlignment="1">
      <alignment/>
    </xf>
    <xf numFmtId="0" fontId="73" fillId="0" borderId="64" xfId="0" applyFont="1" applyFill="1" applyBorder="1" applyAlignment="1">
      <alignment/>
    </xf>
    <xf numFmtId="185" fontId="73" fillId="0" borderId="64" xfId="0" applyNumberFormat="1" applyFont="1" applyFill="1" applyBorder="1" applyAlignment="1">
      <alignment/>
    </xf>
    <xf numFmtId="184" fontId="86" fillId="0" borderId="16" xfId="42" applyNumberFormat="1" applyFont="1" applyFill="1" applyBorder="1" applyAlignment="1">
      <alignment/>
    </xf>
    <xf numFmtId="184" fontId="73" fillId="0" borderId="67" xfId="42" applyNumberFormat="1" applyFont="1" applyBorder="1" applyAlignment="1">
      <alignment horizontal="right"/>
    </xf>
    <xf numFmtId="184" fontId="74" fillId="0" borderId="67" xfId="42" applyNumberFormat="1" applyFont="1" applyFill="1" applyBorder="1" applyAlignment="1">
      <alignment horizontal="right" wrapText="1"/>
    </xf>
    <xf numFmtId="184" fontId="74" fillId="0" borderId="20" xfId="42" applyNumberFormat="1" applyFont="1" applyFill="1" applyBorder="1" applyAlignment="1">
      <alignment/>
    </xf>
    <xf numFmtId="184" fontId="73" fillId="0" borderId="67" xfId="42" applyNumberFormat="1" applyFont="1" applyBorder="1" applyAlignment="1">
      <alignment horizontal="right" wrapText="1"/>
    </xf>
    <xf numFmtId="184" fontId="73" fillId="40" borderId="47" xfId="42" applyNumberFormat="1" applyFont="1" applyFill="1" applyBorder="1" applyAlignment="1">
      <alignment/>
    </xf>
    <xf numFmtId="0" fontId="73" fillId="0" borderId="0" xfId="0" applyFont="1" applyFill="1" applyBorder="1" applyAlignment="1">
      <alignment/>
    </xf>
    <xf numFmtId="184" fontId="85" fillId="0" borderId="0" xfId="42" applyNumberFormat="1" applyFont="1" applyFill="1" applyBorder="1" applyAlignment="1">
      <alignment/>
    </xf>
    <xf numFmtId="184" fontId="6" fillId="0" borderId="0" xfId="42" applyNumberFormat="1" applyFont="1" applyFill="1" applyBorder="1" applyAlignment="1">
      <alignment/>
    </xf>
    <xf numFmtId="184" fontId="74" fillId="0" borderId="0" xfId="42" applyNumberFormat="1" applyFont="1" applyFill="1" applyBorder="1" applyAlignment="1">
      <alignment/>
    </xf>
    <xf numFmtId="184" fontId="85" fillId="0" borderId="0" xfId="42" applyNumberFormat="1" applyFont="1" applyFill="1" applyBorder="1" applyAlignment="1">
      <alignment/>
    </xf>
    <xf numFmtId="184" fontId="84" fillId="0" borderId="0" xfId="42" applyNumberFormat="1" applyFont="1" applyFill="1" applyBorder="1" applyAlignment="1">
      <alignment/>
    </xf>
    <xf numFmtId="184" fontId="88" fillId="0" borderId="0" xfId="42" applyNumberFormat="1" applyFont="1" applyFill="1" applyBorder="1" applyAlignment="1">
      <alignment/>
    </xf>
    <xf numFmtId="184" fontId="73" fillId="0" borderId="0" xfId="42" applyNumberFormat="1" applyFont="1" applyFill="1" applyBorder="1" applyAlignment="1">
      <alignment/>
    </xf>
    <xf numFmtId="184" fontId="88" fillId="0" borderId="0" xfId="42" applyNumberFormat="1" applyFont="1" applyFill="1" applyBorder="1" applyAlignment="1">
      <alignment horizontal="justify" wrapText="1"/>
    </xf>
    <xf numFmtId="184" fontId="85" fillId="0" borderId="0" xfId="42" applyNumberFormat="1" applyFont="1" applyFill="1" applyBorder="1" applyAlignment="1">
      <alignment horizontal="justify" wrapText="1"/>
    </xf>
    <xf numFmtId="184" fontId="86" fillId="0" borderId="0" xfId="42" applyNumberFormat="1" applyFont="1" applyFill="1" applyBorder="1" applyAlignment="1">
      <alignment/>
    </xf>
    <xf numFmtId="184" fontId="4" fillId="40" borderId="72" xfId="42" applyNumberFormat="1" applyFont="1" applyFill="1" applyBorder="1" applyAlignment="1">
      <alignment horizontal="left"/>
    </xf>
    <xf numFmtId="0" fontId="74" fillId="0" borderId="56" xfId="0" applyFont="1" applyFill="1" applyBorder="1" applyAlignment="1">
      <alignment horizontal="left"/>
    </xf>
    <xf numFmtId="0" fontId="73" fillId="0" borderId="56" xfId="0" applyFont="1" applyFill="1" applyBorder="1" applyAlignment="1">
      <alignment horizontal="left"/>
    </xf>
    <xf numFmtId="0" fontId="80" fillId="0" borderId="17" xfId="0" applyFont="1" applyFill="1" applyBorder="1" applyAlignment="1">
      <alignment horizontal="right"/>
    </xf>
    <xf numFmtId="0" fontId="74" fillId="42" borderId="47" xfId="0" applyFont="1" applyFill="1" applyBorder="1" applyAlignment="1">
      <alignment/>
    </xf>
    <xf numFmtId="0" fontId="9" fillId="33" borderId="58" xfId="0" applyFont="1" applyFill="1" applyBorder="1" applyAlignment="1">
      <alignment horizontal="left"/>
    </xf>
    <xf numFmtId="0" fontId="9" fillId="33" borderId="54" xfId="0" applyFont="1" applyFill="1" applyBorder="1" applyAlignment="1">
      <alignment horizontal="left"/>
    </xf>
    <xf numFmtId="0" fontId="9" fillId="33" borderId="47" xfId="0" applyFont="1" applyFill="1" applyBorder="1" applyAlignment="1">
      <alignment horizontal="left"/>
    </xf>
    <xf numFmtId="0" fontId="74" fillId="33" borderId="10" xfId="0" applyFont="1" applyFill="1" applyBorder="1" applyAlignment="1">
      <alignment horizontal="left" wrapText="1" indent="1"/>
    </xf>
    <xf numFmtId="0" fontId="73" fillId="33" borderId="10" xfId="0" applyFont="1" applyFill="1" applyBorder="1" applyAlignment="1">
      <alignment horizontal="left" wrapText="1" indent="1"/>
    </xf>
    <xf numFmtId="0" fontId="74" fillId="42" borderId="51" xfId="0" applyFont="1" applyFill="1" applyBorder="1" applyAlignment="1">
      <alignment horizontal="justify" wrapText="1"/>
    </xf>
    <xf numFmtId="0" fontId="74" fillId="42" borderId="11" xfId="0" applyFont="1" applyFill="1" applyBorder="1" applyAlignment="1">
      <alignment horizontal="right" wrapText="1"/>
    </xf>
    <xf numFmtId="184" fontId="9" fillId="33" borderId="51" xfId="42" applyNumberFormat="1" applyFont="1" applyFill="1" applyBorder="1" applyAlignment="1">
      <alignment horizontal="left" vertical="center" wrapText="1"/>
    </xf>
    <xf numFmtId="0" fontId="74" fillId="0" borderId="47" xfId="0" applyFont="1" applyBorder="1" applyAlignment="1">
      <alignment/>
    </xf>
    <xf numFmtId="0" fontId="74" fillId="0" borderId="59" xfId="0" applyFont="1" applyBorder="1" applyAlignment="1">
      <alignment/>
    </xf>
    <xf numFmtId="184" fontId="73" fillId="0" borderId="10" xfId="42" applyNumberFormat="1" applyFont="1" applyBorder="1" applyAlignment="1">
      <alignment/>
    </xf>
    <xf numFmtId="184" fontId="73" fillId="0" borderId="17" xfId="42" applyNumberFormat="1" applyFont="1" applyFill="1" applyBorder="1" applyAlignment="1">
      <alignment horizontal="justify" wrapText="1"/>
    </xf>
    <xf numFmtId="0" fontId="11" fillId="0" borderId="17" xfId="0" applyFont="1" applyFill="1" applyBorder="1" applyAlignment="1">
      <alignment horizontal="left" wrapText="1"/>
    </xf>
    <xf numFmtId="0" fontId="80" fillId="36" borderId="40" xfId="0" applyFont="1" applyFill="1" applyBorder="1" applyAlignment="1">
      <alignment horizontal="left"/>
    </xf>
    <xf numFmtId="0" fontId="74" fillId="39" borderId="75" xfId="0" applyFont="1" applyFill="1" applyBorder="1" applyAlignment="1">
      <alignment horizontal="right"/>
    </xf>
    <xf numFmtId="184" fontId="74" fillId="39" borderId="76" xfId="42" applyNumberFormat="1" applyFont="1" applyFill="1" applyBorder="1" applyAlignment="1">
      <alignment horizontal="right"/>
    </xf>
    <xf numFmtId="0" fontId="73" fillId="0" borderId="43" xfId="0" applyFont="1" applyFill="1" applyBorder="1" applyAlignment="1">
      <alignment horizontal="justify" wrapText="1"/>
    </xf>
    <xf numFmtId="0" fontId="11" fillId="0" borderId="11" xfId="0" applyFont="1" applyFill="1" applyBorder="1" applyAlignment="1">
      <alignment horizontal="left" wrapText="1"/>
    </xf>
    <xf numFmtId="0" fontId="74" fillId="37" borderId="13" xfId="0" applyFont="1" applyFill="1" applyBorder="1" applyAlignment="1">
      <alignment horizontal="left"/>
    </xf>
    <xf numFmtId="184" fontId="84" fillId="0" borderId="55" xfId="42" applyNumberFormat="1" applyFont="1" applyFill="1" applyBorder="1" applyAlignment="1">
      <alignment/>
    </xf>
    <xf numFmtId="0" fontId="80" fillId="36" borderId="52" xfId="0" applyFont="1" applyFill="1" applyBorder="1" applyAlignment="1">
      <alignment horizontal="left"/>
    </xf>
    <xf numFmtId="184" fontId="80" fillId="36" borderId="33" xfId="42" applyNumberFormat="1" applyFont="1" applyFill="1" applyBorder="1" applyAlignment="1">
      <alignment horizontal="right"/>
    </xf>
    <xf numFmtId="184" fontId="73" fillId="0" borderId="58" xfId="42" applyNumberFormat="1" applyFont="1" applyFill="1" applyBorder="1" applyAlignment="1">
      <alignment/>
    </xf>
    <xf numFmtId="0" fontId="73" fillId="0" borderId="43" xfId="0" applyFont="1" applyFill="1" applyBorder="1" applyAlignment="1">
      <alignment wrapText="1"/>
    </xf>
    <xf numFmtId="0" fontId="73" fillId="0" borderId="11" xfId="0" applyFont="1" applyFill="1" applyBorder="1" applyAlignment="1">
      <alignment wrapText="1"/>
    </xf>
    <xf numFmtId="184" fontId="73" fillId="0" borderId="11" xfId="42" applyNumberFormat="1" applyFont="1" applyFill="1" applyBorder="1" applyAlignment="1">
      <alignment horizontal="justify" wrapText="1"/>
    </xf>
    <xf numFmtId="0" fontId="74" fillId="37" borderId="13" xfId="0" applyFont="1" applyFill="1" applyBorder="1" applyAlignment="1">
      <alignment horizontal="justify" wrapText="1"/>
    </xf>
    <xf numFmtId="184" fontId="74" fillId="39" borderId="75" xfId="42" applyNumberFormat="1" applyFont="1" applyFill="1" applyBorder="1" applyAlignment="1">
      <alignment horizontal="right"/>
    </xf>
    <xf numFmtId="0" fontId="74" fillId="0" borderId="10" xfId="0" applyFont="1" applyBorder="1" applyAlignment="1">
      <alignment horizontal="justify" wrapText="1"/>
    </xf>
    <xf numFmtId="0" fontId="74" fillId="0" borderId="62" xfId="0" applyFont="1" applyBorder="1" applyAlignment="1">
      <alignment horizontal="justify" wrapText="1"/>
    </xf>
    <xf numFmtId="184" fontId="74" fillId="37" borderId="41" xfId="42" applyNumberFormat="1" applyFont="1" applyFill="1" applyBorder="1" applyAlignment="1">
      <alignment horizontal="left"/>
    </xf>
    <xf numFmtId="0" fontId="9" fillId="33" borderId="10" xfId="0" applyFont="1" applyFill="1" applyBorder="1" applyAlignment="1">
      <alignment horizontal="left" wrapText="1"/>
    </xf>
    <xf numFmtId="0" fontId="82" fillId="36" borderId="68" xfId="0" applyFont="1" applyFill="1" applyBorder="1" applyAlignment="1">
      <alignment horizontal="right"/>
    </xf>
    <xf numFmtId="184" fontId="74" fillId="33" borderId="60" xfId="0" applyNumberFormat="1" applyFont="1" applyFill="1" applyBorder="1" applyAlignment="1">
      <alignment horizontal="left"/>
    </xf>
    <xf numFmtId="0" fontId="83" fillId="0" borderId="25" xfId="0" applyFont="1" applyFill="1" applyBorder="1" applyAlignment="1">
      <alignment/>
    </xf>
    <xf numFmtId="184" fontId="74" fillId="33" borderId="55" xfId="0" applyNumberFormat="1" applyFont="1" applyFill="1" applyBorder="1" applyAlignment="1">
      <alignment horizontal="left"/>
    </xf>
    <xf numFmtId="0" fontId="80" fillId="36" borderId="27" xfId="0" applyFont="1" applyFill="1" applyBorder="1" applyAlignment="1">
      <alignment horizontal="right"/>
    </xf>
    <xf numFmtId="0" fontId="73" fillId="42" borderId="20" xfId="0" applyFont="1" applyFill="1" applyBorder="1" applyAlignment="1">
      <alignment horizontal="right"/>
    </xf>
    <xf numFmtId="184" fontId="73" fillId="0" borderId="19" xfId="42" applyNumberFormat="1" applyFont="1" applyBorder="1" applyAlignment="1">
      <alignment horizontal="right"/>
    </xf>
    <xf numFmtId="184" fontId="9" fillId="0" borderId="20" xfId="42" applyNumberFormat="1" applyFont="1" applyFill="1" applyBorder="1" applyAlignment="1">
      <alignment horizontal="right"/>
    </xf>
    <xf numFmtId="184" fontId="9" fillId="33" borderId="20" xfId="42" applyNumberFormat="1" applyFont="1" applyFill="1" applyBorder="1" applyAlignment="1">
      <alignment horizontal="right"/>
    </xf>
    <xf numFmtId="184" fontId="4" fillId="37" borderId="24" xfId="0" applyNumberFormat="1" applyFont="1" applyFill="1" applyBorder="1" applyAlignment="1">
      <alignment horizontal="right"/>
    </xf>
    <xf numFmtId="184" fontId="80" fillId="36" borderId="27" xfId="42" applyNumberFormat="1" applyFont="1" applyFill="1" applyBorder="1" applyAlignment="1">
      <alignment horizontal="right"/>
    </xf>
    <xf numFmtId="184" fontId="80" fillId="0" borderId="20" xfId="42" applyNumberFormat="1" applyFont="1" applyFill="1" applyBorder="1" applyAlignment="1">
      <alignment horizontal="right"/>
    </xf>
    <xf numFmtId="184" fontId="73" fillId="0" borderId="20" xfId="42" applyNumberFormat="1" applyFont="1" applyBorder="1" applyAlignment="1">
      <alignment horizontal="left" wrapText="1" indent="1"/>
    </xf>
    <xf numFmtId="184" fontId="74" fillId="33" borderId="20" xfId="42" applyNumberFormat="1" applyFont="1" applyFill="1" applyBorder="1" applyAlignment="1">
      <alignment horizontal="left" wrapText="1" indent="1"/>
    </xf>
    <xf numFmtId="184" fontId="74" fillId="0" borderId="24" xfId="42" applyNumberFormat="1" applyFont="1" applyFill="1" applyBorder="1" applyAlignment="1">
      <alignment horizontal="right"/>
    </xf>
    <xf numFmtId="0" fontId="80" fillId="36" borderId="27" xfId="0" applyFont="1" applyFill="1" applyBorder="1" applyAlignment="1">
      <alignment horizontal="right" wrapText="1"/>
    </xf>
    <xf numFmtId="0" fontId="74" fillId="33" borderId="19" xfId="0" applyFont="1" applyFill="1" applyBorder="1" applyAlignment="1">
      <alignment horizontal="right" wrapText="1"/>
    </xf>
    <xf numFmtId="184" fontId="73" fillId="0" borderId="20" xfId="42" applyNumberFormat="1" applyFont="1" applyBorder="1" applyAlignment="1">
      <alignment horizontal="right" wrapText="1"/>
    </xf>
    <xf numFmtId="184" fontId="73" fillId="0" borderId="19" xfId="42" applyNumberFormat="1" applyFont="1" applyBorder="1" applyAlignment="1">
      <alignment horizontal="right" wrapText="1"/>
    </xf>
    <xf numFmtId="184" fontId="74" fillId="0" borderId="20" xfId="42" applyNumberFormat="1" applyFont="1" applyBorder="1" applyAlignment="1">
      <alignment horizontal="right" wrapText="1"/>
    </xf>
    <xf numFmtId="184" fontId="74" fillId="42" borderId="20" xfId="42" applyNumberFormat="1" applyFont="1" applyFill="1" applyBorder="1" applyAlignment="1">
      <alignment horizontal="right" wrapText="1"/>
    </xf>
    <xf numFmtId="184" fontId="9" fillId="33" borderId="20" xfId="0" applyNumberFormat="1" applyFont="1" applyFill="1" applyBorder="1" applyAlignment="1">
      <alignment horizontal="left" wrapText="1"/>
    </xf>
    <xf numFmtId="184" fontId="4" fillId="0" borderId="24" xfId="42" applyNumberFormat="1" applyFont="1" applyFill="1" applyBorder="1" applyAlignment="1">
      <alignment horizontal="right"/>
    </xf>
    <xf numFmtId="184" fontId="74" fillId="37" borderId="42" xfId="42" applyNumberFormat="1" applyFont="1" applyFill="1" applyBorder="1" applyAlignment="1">
      <alignment horizontal="right"/>
    </xf>
    <xf numFmtId="184" fontId="73" fillId="0" borderId="61" xfId="42" applyNumberFormat="1" applyFont="1" applyFill="1" applyBorder="1" applyAlignment="1">
      <alignment horizontal="right"/>
    </xf>
    <xf numFmtId="184" fontId="9" fillId="36" borderId="27" xfId="42" applyNumberFormat="1" applyFont="1" applyFill="1" applyBorder="1" applyAlignment="1">
      <alignment horizontal="right"/>
    </xf>
    <xf numFmtId="184" fontId="74" fillId="0" borderId="19" xfId="42" applyNumberFormat="1" applyFont="1" applyBorder="1" applyAlignment="1">
      <alignment horizontal="right"/>
    </xf>
    <xf numFmtId="0" fontId="4" fillId="38" borderId="20" xfId="0" applyFont="1" applyFill="1" applyBorder="1" applyAlignment="1">
      <alignment horizontal="right"/>
    </xf>
    <xf numFmtId="184" fontId="11" fillId="0" borderId="20" xfId="0" applyNumberFormat="1" applyFont="1" applyFill="1" applyBorder="1" applyAlignment="1">
      <alignment horizontal="right"/>
    </xf>
    <xf numFmtId="184" fontId="9" fillId="0" borderId="20" xfId="0" applyNumberFormat="1" applyFont="1" applyFill="1" applyBorder="1" applyAlignment="1">
      <alignment horizontal="right"/>
    </xf>
    <xf numFmtId="184" fontId="9" fillId="37" borderId="24" xfId="0" applyNumberFormat="1" applyFont="1" applyFill="1" applyBorder="1" applyAlignment="1">
      <alignment horizontal="right"/>
    </xf>
    <xf numFmtId="184" fontId="74" fillId="39" borderId="27" xfId="0" applyNumberFormat="1" applyFont="1" applyFill="1" applyBorder="1" applyAlignment="1">
      <alignment horizontal="right"/>
    </xf>
    <xf numFmtId="184" fontId="4" fillId="0" borderId="38" xfId="42" applyNumberFormat="1" applyFont="1" applyFill="1" applyBorder="1" applyAlignment="1">
      <alignment horizontal="left"/>
    </xf>
    <xf numFmtId="184" fontId="82" fillId="0" borderId="46" xfId="42" applyNumberFormat="1" applyFont="1" applyFill="1" applyBorder="1" applyAlignment="1">
      <alignment/>
    </xf>
    <xf numFmtId="184" fontId="40" fillId="0" borderId="47" xfId="42" applyNumberFormat="1" applyFont="1" applyFill="1" applyBorder="1" applyAlignment="1">
      <alignment/>
    </xf>
    <xf numFmtId="0" fontId="85" fillId="0" borderId="47" xfId="0" applyFont="1" applyFill="1" applyBorder="1" applyAlignment="1">
      <alignment horizontal="justify" wrapText="1"/>
    </xf>
    <xf numFmtId="0" fontId="85" fillId="0" borderId="47" xfId="0" applyFont="1" applyFill="1" applyBorder="1" applyAlignment="1">
      <alignment/>
    </xf>
    <xf numFmtId="41" fontId="84" fillId="0" borderId="47" xfId="43" applyFont="1" applyFill="1" applyBorder="1" applyAlignment="1">
      <alignment/>
    </xf>
    <xf numFmtId="184" fontId="88" fillId="0" borderId="47" xfId="42" applyNumberFormat="1" applyFont="1" applyFill="1" applyBorder="1" applyAlignment="1">
      <alignment/>
    </xf>
    <xf numFmtId="184" fontId="84" fillId="0" borderId="47" xfId="42" applyNumberFormat="1" applyFont="1" applyFill="1" applyBorder="1" applyAlignment="1">
      <alignment/>
    </xf>
    <xf numFmtId="0" fontId="84" fillId="0" borderId="47" xfId="0" applyFont="1" applyFill="1" applyBorder="1" applyAlignment="1">
      <alignment/>
    </xf>
    <xf numFmtId="0" fontId="73" fillId="0" borderId="47" xfId="0" applyFont="1" applyFill="1" applyBorder="1" applyAlignment="1">
      <alignment horizontal="left" wrapText="1" indent="1"/>
    </xf>
    <xf numFmtId="184" fontId="88" fillId="0" borderId="47" xfId="42" applyNumberFormat="1" applyFont="1" applyFill="1" applyBorder="1" applyAlignment="1">
      <alignment horizontal="justify" wrapText="1"/>
    </xf>
    <xf numFmtId="0" fontId="84" fillId="0" borderId="47" xfId="0" applyFont="1" applyFill="1" applyBorder="1" applyAlignment="1">
      <alignment horizontal="justify" wrapText="1"/>
    </xf>
    <xf numFmtId="184" fontId="85" fillId="0" borderId="47" xfId="42" applyNumberFormat="1" applyFont="1" applyFill="1" applyBorder="1" applyAlignment="1">
      <alignment/>
    </xf>
    <xf numFmtId="184" fontId="86" fillId="0" borderId="47" xfId="42" applyNumberFormat="1" applyFont="1" applyFill="1" applyBorder="1" applyAlignment="1">
      <alignment/>
    </xf>
    <xf numFmtId="184" fontId="4" fillId="0" borderId="47" xfId="42" applyNumberFormat="1" applyFont="1" applyFill="1" applyBorder="1" applyAlignment="1">
      <alignment/>
    </xf>
    <xf numFmtId="184" fontId="84" fillId="0" borderId="47" xfId="42" applyNumberFormat="1" applyFont="1" applyFill="1" applyBorder="1" applyAlignment="1">
      <alignment horizontal="justify" wrapText="1"/>
    </xf>
    <xf numFmtId="184" fontId="5" fillId="0" borderId="47" xfId="42" applyNumberFormat="1" applyFont="1" applyFill="1" applyBorder="1" applyAlignment="1">
      <alignment/>
    </xf>
    <xf numFmtId="184" fontId="85" fillId="0" borderId="47" xfId="42" applyNumberFormat="1" applyFont="1" applyFill="1" applyBorder="1" applyAlignment="1">
      <alignment wrapText="1"/>
    </xf>
    <xf numFmtId="184" fontId="84" fillId="0" borderId="47" xfId="42" applyNumberFormat="1" applyFont="1" applyFill="1" applyBorder="1" applyAlignment="1">
      <alignment wrapText="1"/>
    </xf>
    <xf numFmtId="184" fontId="74" fillId="0" borderId="59" xfId="42" applyNumberFormat="1" applyFont="1" applyFill="1" applyBorder="1" applyAlignment="1">
      <alignment/>
    </xf>
    <xf numFmtId="0" fontId="73" fillId="0" borderId="50" xfId="0" applyFont="1" applyBorder="1" applyAlignment="1">
      <alignment/>
    </xf>
    <xf numFmtId="0" fontId="73" fillId="0" borderId="25" xfId="0" applyFont="1" applyFill="1" applyBorder="1" applyAlignment="1">
      <alignment horizontal="justify" wrapText="1"/>
    </xf>
    <xf numFmtId="0" fontId="73" fillId="0" borderId="53" xfId="0" applyFont="1" applyFill="1" applyBorder="1" applyAlignment="1">
      <alignment horizontal="justify" wrapText="1"/>
    </xf>
    <xf numFmtId="0" fontId="73" fillId="0" borderId="62" xfId="0" applyFont="1" applyFill="1" applyBorder="1" applyAlignment="1">
      <alignment wrapText="1"/>
    </xf>
    <xf numFmtId="0" fontId="73" fillId="0" borderId="17" xfId="0" applyFont="1" applyFill="1" applyBorder="1" applyAlignment="1">
      <alignment wrapText="1"/>
    </xf>
    <xf numFmtId="0" fontId="74" fillId="37" borderId="41" xfId="0" applyFont="1" applyFill="1" applyBorder="1" applyAlignment="1">
      <alignment horizontal="justify" wrapText="1"/>
    </xf>
    <xf numFmtId="0" fontId="73" fillId="0" borderId="62" xfId="0" applyFont="1" applyFill="1" applyBorder="1" applyAlignment="1">
      <alignment horizontal="justify" wrapText="1"/>
    </xf>
    <xf numFmtId="0" fontId="74" fillId="37" borderId="41" xfId="0" applyFont="1" applyFill="1" applyBorder="1" applyAlignment="1">
      <alignment horizontal="left"/>
    </xf>
    <xf numFmtId="0" fontId="74" fillId="39" borderId="77" xfId="0" applyFont="1" applyFill="1" applyBorder="1" applyAlignment="1">
      <alignment/>
    </xf>
    <xf numFmtId="184" fontId="74" fillId="39" borderId="77" xfId="42" applyNumberFormat="1" applyFont="1" applyFill="1" applyBorder="1" applyAlignment="1">
      <alignment/>
    </xf>
    <xf numFmtId="184" fontId="9" fillId="37" borderId="42" xfId="42" applyNumberFormat="1" applyFont="1" applyFill="1" applyBorder="1" applyAlignment="1">
      <alignment horizontal="right"/>
    </xf>
    <xf numFmtId="184" fontId="73" fillId="0" borderId="47" xfId="42" applyNumberFormat="1" applyFont="1" applyBorder="1" applyAlignment="1">
      <alignment horizontal="right"/>
    </xf>
    <xf numFmtId="0" fontId="74" fillId="0" borderId="17" xfId="0" applyFont="1" applyBorder="1" applyAlignment="1">
      <alignment/>
    </xf>
    <xf numFmtId="0" fontId="74" fillId="0" borderId="0" xfId="0" applyFont="1" applyFill="1" applyBorder="1" applyAlignment="1">
      <alignment horizontal="left"/>
    </xf>
    <xf numFmtId="0" fontId="74" fillId="0" borderId="58" xfId="0" applyFont="1" applyFill="1" applyBorder="1" applyAlignment="1">
      <alignment horizontal="left"/>
    </xf>
    <xf numFmtId="0" fontId="11" fillId="0" borderId="50" xfId="0" applyFont="1" applyFill="1" applyBorder="1" applyAlignment="1">
      <alignment horizontal="right"/>
    </xf>
    <xf numFmtId="0" fontId="11" fillId="0" borderId="53" xfId="0" applyFont="1" applyFill="1" applyBorder="1" applyAlignment="1">
      <alignment horizontal="right"/>
    </xf>
    <xf numFmtId="0" fontId="11" fillId="0" borderId="25" xfId="0" applyFont="1" applyFill="1" applyBorder="1" applyAlignment="1">
      <alignment horizontal="right"/>
    </xf>
    <xf numFmtId="0" fontId="11" fillId="0" borderId="0" xfId="0" applyFont="1" applyFill="1" applyBorder="1" applyAlignment="1">
      <alignment horizontal="right"/>
    </xf>
    <xf numFmtId="0" fontId="11" fillId="0" borderId="53" xfId="0" applyFont="1" applyFill="1" applyBorder="1" applyAlignment="1">
      <alignment horizontal="left"/>
    </xf>
    <xf numFmtId="0" fontId="73" fillId="0" borderId="78" xfId="0" applyFont="1" applyBorder="1" applyAlignment="1">
      <alignment/>
    </xf>
    <xf numFmtId="0" fontId="73" fillId="0" borderId="50" xfId="0" applyFont="1" applyFill="1" applyBorder="1" applyAlignment="1">
      <alignment/>
    </xf>
    <xf numFmtId="0" fontId="73" fillId="0" borderId="53" xfId="0" applyFont="1" applyFill="1" applyBorder="1" applyAlignment="1">
      <alignment/>
    </xf>
    <xf numFmtId="0" fontId="73" fillId="0" borderId="79" xfId="0" applyFont="1" applyBorder="1" applyAlignment="1">
      <alignment/>
    </xf>
    <xf numFmtId="0" fontId="73" fillId="0" borderId="80" xfId="0" applyFont="1" applyBorder="1" applyAlignment="1">
      <alignment/>
    </xf>
    <xf numFmtId="184" fontId="73" fillId="0" borderId="65" xfId="42" applyNumberFormat="1" applyFont="1" applyBorder="1" applyAlignment="1">
      <alignment/>
    </xf>
    <xf numFmtId="184" fontId="73" fillId="0" borderId="53" xfId="42" applyNumberFormat="1" applyFont="1" applyBorder="1" applyAlignment="1">
      <alignment horizontal="right"/>
    </xf>
    <xf numFmtId="184" fontId="74" fillId="37" borderId="51" xfId="42" applyNumberFormat="1" applyFont="1" applyFill="1" applyBorder="1" applyAlignment="1">
      <alignment horizontal="right"/>
    </xf>
    <xf numFmtId="184" fontId="73" fillId="0" borderId="25" xfId="42" applyNumberFormat="1" applyFont="1" applyBorder="1" applyAlignment="1">
      <alignment horizontal="right"/>
    </xf>
    <xf numFmtId="184" fontId="73" fillId="0" borderId="53" xfId="42" applyNumberFormat="1" applyFont="1" applyBorder="1" applyAlignment="1">
      <alignment horizontal="right" wrapText="1"/>
    </xf>
    <xf numFmtId="184" fontId="73" fillId="0" borderId="25" xfId="42" applyNumberFormat="1" applyFont="1" applyBorder="1" applyAlignment="1">
      <alignment horizontal="right" wrapText="1"/>
    </xf>
    <xf numFmtId="184" fontId="74" fillId="39" borderId="0" xfId="42" applyNumberFormat="1" applyFont="1" applyFill="1" applyBorder="1" applyAlignment="1">
      <alignment horizontal="right"/>
    </xf>
    <xf numFmtId="184" fontId="9" fillId="36" borderId="0" xfId="42" applyNumberFormat="1" applyFont="1" applyFill="1" applyBorder="1" applyAlignment="1">
      <alignment horizontal="right"/>
    </xf>
    <xf numFmtId="0" fontId="4" fillId="0" borderId="69" xfId="0" applyFont="1" applyBorder="1" applyAlignment="1">
      <alignment horizontal="left"/>
    </xf>
    <xf numFmtId="0" fontId="81" fillId="36" borderId="69" xfId="0" applyFont="1" applyFill="1" applyBorder="1" applyAlignment="1">
      <alignment horizontal="right"/>
    </xf>
    <xf numFmtId="184" fontId="73" fillId="0" borderId="25" xfId="42" applyNumberFormat="1" applyFont="1" applyBorder="1" applyAlignment="1">
      <alignment/>
    </xf>
    <xf numFmtId="184" fontId="73" fillId="0" borderId="53" xfId="42" applyNumberFormat="1" applyFont="1" applyBorder="1" applyAlignment="1">
      <alignment/>
    </xf>
    <xf numFmtId="184" fontId="74" fillId="37" borderId="0" xfId="42" applyNumberFormat="1" applyFont="1" applyFill="1" applyBorder="1" applyAlignment="1">
      <alignment horizontal="right"/>
    </xf>
    <xf numFmtId="184" fontId="4" fillId="37" borderId="0" xfId="42" applyNumberFormat="1" applyFont="1" applyFill="1" applyBorder="1" applyAlignment="1">
      <alignment horizontal="right"/>
    </xf>
    <xf numFmtId="184" fontId="74" fillId="0" borderId="25" xfId="42" applyNumberFormat="1" applyFont="1" applyFill="1" applyBorder="1" applyAlignment="1">
      <alignment horizontal="right" wrapText="1"/>
    </xf>
    <xf numFmtId="184" fontId="74" fillId="0" borderId="53" xfId="42" applyNumberFormat="1" applyFont="1" applyFill="1" applyBorder="1" applyAlignment="1">
      <alignment/>
    </xf>
    <xf numFmtId="184" fontId="9" fillId="37" borderId="51" xfId="42" applyNumberFormat="1" applyFont="1" applyFill="1" applyBorder="1" applyAlignment="1">
      <alignment horizontal="right"/>
    </xf>
    <xf numFmtId="184" fontId="74" fillId="39" borderId="78" xfId="42" applyNumberFormat="1" applyFont="1" applyFill="1" applyBorder="1" applyAlignment="1">
      <alignment horizontal="right"/>
    </xf>
    <xf numFmtId="0" fontId="73" fillId="0" borderId="70" xfId="0" applyFont="1" applyBorder="1" applyAlignment="1">
      <alignment/>
    </xf>
    <xf numFmtId="184" fontId="73" fillId="0" borderId="78" xfId="42" applyNumberFormat="1" applyFont="1" applyBorder="1" applyAlignment="1">
      <alignment/>
    </xf>
    <xf numFmtId="184" fontId="74" fillId="37" borderId="77" xfId="42" applyNumberFormat="1" applyFont="1" applyFill="1" applyBorder="1" applyAlignment="1">
      <alignment horizontal="left"/>
    </xf>
    <xf numFmtId="184" fontId="74" fillId="37" borderId="75" xfId="42" applyNumberFormat="1" applyFont="1" applyFill="1" applyBorder="1" applyAlignment="1">
      <alignment horizontal="right"/>
    </xf>
    <xf numFmtId="184" fontId="9" fillId="37" borderId="76" xfId="42" applyNumberFormat="1" applyFont="1" applyFill="1" applyBorder="1" applyAlignment="1">
      <alignment horizontal="right"/>
    </xf>
    <xf numFmtId="184" fontId="9" fillId="37" borderId="0" xfId="42" applyNumberFormat="1" applyFont="1" applyFill="1" applyBorder="1" applyAlignment="1">
      <alignment horizontal="right"/>
    </xf>
    <xf numFmtId="184" fontId="73" fillId="40" borderId="56" xfId="42" applyNumberFormat="1" applyFont="1" applyFill="1" applyBorder="1" applyAlignment="1">
      <alignment/>
    </xf>
    <xf numFmtId="0" fontId="78" fillId="0" borderId="0" xfId="0" applyFont="1" applyAlignment="1">
      <alignment/>
    </xf>
    <xf numFmtId="0" fontId="83" fillId="0" borderId="10" xfId="0" applyFont="1" applyBorder="1" applyAlignment="1">
      <alignment/>
    </xf>
    <xf numFmtId="0" fontId="89" fillId="0" borderId="0" xfId="0" applyFont="1" applyAlignment="1">
      <alignment wrapText="1"/>
    </xf>
    <xf numFmtId="0" fontId="90" fillId="0" borderId="0" xfId="0" applyFont="1" applyAlignment="1">
      <alignment wrapText="1"/>
    </xf>
    <xf numFmtId="0" fontId="3" fillId="0" borderId="0" xfId="0" applyFont="1" applyAlignment="1">
      <alignment wrapText="1"/>
    </xf>
    <xf numFmtId="0" fontId="89" fillId="0" borderId="0" xfId="0" applyFont="1" applyAlignment="1">
      <alignment horizontal="right" wrapText="1"/>
    </xf>
    <xf numFmtId="184" fontId="89" fillId="0" borderId="0" xfId="42" applyNumberFormat="1" applyFont="1" applyAlignment="1">
      <alignment wrapText="1"/>
    </xf>
    <xf numFmtId="0" fontId="89" fillId="0" borderId="0" xfId="0" applyFont="1" applyFill="1" applyAlignment="1">
      <alignment wrapText="1"/>
    </xf>
    <xf numFmtId="184" fontId="89" fillId="0" borderId="0" xfId="42" applyNumberFormat="1" applyFont="1" applyAlignment="1">
      <alignment horizontal="right" wrapText="1"/>
    </xf>
    <xf numFmtId="184" fontId="3" fillId="0" borderId="0" xfId="42" applyNumberFormat="1" applyFont="1" applyAlignment="1">
      <alignment wrapText="1"/>
    </xf>
    <xf numFmtId="0" fontId="90" fillId="0" borderId="0" xfId="0" applyFont="1" applyBorder="1" applyAlignment="1">
      <alignment wrapText="1"/>
    </xf>
    <xf numFmtId="0" fontId="90" fillId="0" borderId="0" xfId="0" applyFont="1" applyFill="1" applyBorder="1" applyAlignment="1">
      <alignment horizontal="left" wrapText="1"/>
    </xf>
    <xf numFmtId="0" fontId="48" fillId="0" borderId="0" xfId="0" applyFont="1" applyFill="1" applyBorder="1" applyAlignment="1">
      <alignment horizontal="left" wrapText="1"/>
    </xf>
    <xf numFmtId="0" fontId="90" fillId="0" borderId="0" xfId="0" applyFont="1" applyFill="1" applyAlignment="1">
      <alignment wrapText="1"/>
    </xf>
    <xf numFmtId="184" fontId="90" fillId="42" borderId="10" xfId="0" applyNumberFormat="1" applyFont="1" applyFill="1" applyBorder="1" applyAlignment="1">
      <alignment wrapText="1"/>
    </xf>
    <xf numFmtId="37" fontId="90" fillId="42" borderId="10" xfId="0" applyNumberFormat="1" applyFont="1" applyFill="1" applyBorder="1" applyAlignment="1">
      <alignment horizontal="center" wrapText="1"/>
    </xf>
    <xf numFmtId="0" fontId="3" fillId="0" borderId="0" xfId="0" applyFont="1" applyFill="1" applyAlignment="1">
      <alignment wrapText="1"/>
    </xf>
    <xf numFmtId="184" fontId="89" fillId="0" borderId="0" xfId="0" applyNumberFormat="1" applyFont="1" applyFill="1" applyAlignment="1">
      <alignment wrapText="1"/>
    </xf>
    <xf numFmtId="184" fontId="89" fillId="40" borderId="0" xfId="42" applyNumberFormat="1" applyFont="1" applyFill="1" applyAlignment="1">
      <alignment wrapText="1"/>
    </xf>
    <xf numFmtId="0" fontId="3" fillId="0" borderId="0" xfId="0" applyFont="1" applyBorder="1" applyAlignment="1">
      <alignment wrapText="1"/>
    </xf>
    <xf numFmtId="9" fontId="89" fillId="0" borderId="0" xfId="59" applyFont="1" applyAlignment="1">
      <alignment horizontal="right" wrapText="1"/>
    </xf>
    <xf numFmtId="0" fontId="74" fillId="0" borderId="10" xfId="0" applyFont="1" applyBorder="1" applyAlignment="1">
      <alignment wrapText="1"/>
    </xf>
    <xf numFmtId="0" fontId="73" fillId="0" borderId="10" xfId="0" applyFont="1" applyBorder="1" applyAlignment="1">
      <alignment wrapText="1"/>
    </xf>
    <xf numFmtId="0" fontId="73" fillId="0" borderId="0" xfId="0" applyFont="1" applyAlignment="1">
      <alignment wrapText="1"/>
    </xf>
    <xf numFmtId="0" fontId="11" fillId="0" borderId="10" xfId="0" applyFont="1" applyFill="1" applyBorder="1" applyAlignment="1">
      <alignment horizontal="left" wrapText="1"/>
    </xf>
    <xf numFmtId="0" fontId="81" fillId="43" borderId="10" xfId="0" applyFont="1" applyFill="1" applyBorder="1" applyAlignment="1">
      <alignment horizontal="right" wrapText="1"/>
    </xf>
    <xf numFmtId="0" fontId="81" fillId="43" borderId="10" xfId="0" applyFont="1" applyFill="1" applyBorder="1" applyAlignment="1">
      <alignment wrapText="1"/>
    </xf>
    <xf numFmtId="184" fontId="81" fillId="43" borderId="10" xfId="42" applyNumberFormat="1" applyFont="1" applyFill="1" applyBorder="1" applyAlignment="1">
      <alignment wrapText="1"/>
    </xf>
    <xf numFmtId="0" fontId="11" fillId="43" borderId="10" xfId="0" applyFont="1" applyFill="1" applyBorder="1" applyAlignment="1">
      <alignment wrapText="1"/>
    </xf>
    <xf numFmtId="0" fontId="73" fillId="0" borderId="0" xfId="0" applyFont="1" applyFill="1" applyBorder="1" applyAlignment="1">
      <alignment wrapText="1"/>
    </xf>
    <xf numFmtId="0" fontId="73" fillId="0" borderId="0" xfId="0" applyFont="1" applyFill="1" applyAlignment="1">
      <alignment wrapText="1"/>
    </xf>
    <xf numFmtId="184" fontId="73" fillId="0" borderId="10" xfId="42" applyNumberFormat="1" applyFont="1" applyBorder="1" applyAlignment="1">
      <alignment wrapText="1"/>
    </xf>
    <xf numFmtId="0" fontId="73" fillId="0" borderId="10" xfId="0" applyFont="1" applyFill="1" applyBorder="1" applyAlignment="1">
      <alignment wrapText="1"/>
    </xf>
    <xf numFmtId="3" fontId="73" fillId="0" borderId="10" xfId="0" applyNumberFormat="1" applyFont="1" applyBorder="1" applyAlignment="1">
      <alignment wrapText="1"/>
    </xf>
    <xf numFmtId="0" fontId="74" fillId="37" borderId="10" xfId="0" applyFont="1" applyFill="1" applyBorder="1" applyAlignment="1">
      <alignment horizontal="left" wrapText="1"/>
    </xf>
    <xf numFmtId="184" fontId="74" fillId="37" borderId="10" xfId="42" applyNumberFormat="1" applyFont="1" applyFill="1" applyBorder="1" applyAlignment="1">
      <alignment horizontal="right" wrapText="1"/>
    </xf>
    <xf numFmtId="184" fontId="73" fillId="43" borderId="10" xfId="42" applyNumberFormat="1" applyFont="1" applyFill="1" applyBorder="1" applyAlignment="1">
      <alignment wrapText="1"/>
    </xf>
    <xf numFmtId="0" fontId="73" fillId="0" borderId="10" xfId="0" applyFont="1" applyFill="1" applyBorder="1" applyAlignment="1">
      <alignment horizontal="justify" wrapText="1"/>
    </xf>
    <xf numFmtId="3" fontId="73" fillId="0" borderId="10" xfId="0" applyNumberFormat="1" applyFont="1" applyFill="1" applyBorder="1" applyAlignment="1">
      <alignment horizontal="right" wrapText="1"/>
    </xf>
    <xf numFmtId="184" fontId="73" fillId="40" borderId="10" xfId="42" applyNumberFormat="1" applyFont="1" applyFill="1" applyBorder="1" applyAlignment="1">
      <alignment wrapText="1"/>
    </xf>
    <xf numFmtId="0" fontId="73" fillId="0" borderId="0" xfId="0" applyFont="1" applyBorder="1" applyAlignment="1">
      <alignment wrapText="1"/>
    </xf>
    <xf numFmtId="0" fontId="74" fillId="37" borderId="10" xfId="0" applyFont="1" applyFill="1" applyBorder="1" applyAlignment="1">
      <alignment horizontal="right" wrapText="1"/>
    </xf>
    <xf numFmtId="184" fontId="11" fillId="0" borderId="10" xfId="42" applyNumberFormat="1" applyFont="1" applyFill="1" applyBorder="1" applyAlignment="1">
      <alignment wrapText="1"/>
    </xf>
    <xf numFmtId="3" fontId="73" fillId="0" borderId="10" xfId="42" applyNumberFormat="1" applyFont="1" applyFill="1" applyBorder="1" applyAlignment="1">
      <alignment horizontal="right" wrapText="1"/>
    </xf>
    <xf numFmtId="3" fontId="74" fillId="0" borderId="10" xfId="42" applyNumberFormat="1" applyFont="1" applyFill="1" applyBorder="1" applyAlignment="1">
      <alignment horizontal="right" wrapText="1"/>
    </xf>
    <xf numFmtId="184" fontId="73" fillId="0" borderId="0" xfId="0" applyNumberFormat="1" applyFont="1" applyBorder="1" applyAlignment="1">
      <alignment wrapText="1"/>
    </xf>
    <xf numFmtId="0" fontId="74" fillId="39" borderId="10" xfId="0" applyFont="1" applyFill="1" applyBorder="1" applyAlignment="1">
      <alignment wrapText="1"/>
    </xf>
    <xf numFmtId="0" fontId="74" fillId="39" borderId="10" xfId="0" applyFont="1" applyFill="1" applyBorder="1" applyAlignment="1">
      <alignment horizontal="right" wrapText="1"/>
    </xf>
    <xf numFmtId="0" fontId="73" fillId="40" borderId="0" xfId="0" applyFont="1" applyFill="1" applyBorder="1" applyAlignment="1">
      <alignment wrapText="1"/>
    </xf>
    <xf numFmtId="0" fontId="73" fillId="40" borderId="0" xfId="0" applyFont="1" applyFill="1" applyAlignment="1">
      <alignment wrapText="1"/>
    </xf>
    <xf numFmtId="184" fontId="9" fillId="44" borderId="10" xfId="42" applyNumberFormat="1" applyFont="1" applyFill="1" applyBorder="1" applyAlignment="1">
      <alignment wrapText="1"/>
    </xf>
    <xf numFmtId="0" fontId="11" fillId="0" borderId="0" xfId="0" applyFont="1" applyFill="1" applyBorder="1" applyAlignment="1">
      <alignment wrapText="1"/>
    </xf>
    <xf numFmtId="0" fontId="11" fillId="0" borderId="0" xfId="0" applyFont="1" applyFill="1" applyAlignment="1">
      <alignment wrapText="1"/>
    </xf>
    <xf numFmtId="0" fontId="74" fillId="40" borderId="10" xfId="0" applyFont="1" applyFill="1" applyBorder="1" applyAlignment="1">
      <alignment horizontal="left" wrapText="1"/>
    </xf>
    <xf numFmtId="0" fontId="73" fillId="40" borderId="10" xfId="0" applyFont="1" applyFill="1" applyBorder="1" applyAlignment="1">
      <alignment wrapText="1"/>
    </xf>
    <xf numFmtId="0" fontId="73" fillId="40" borderId="10" xfId="0" applyFont="1" applyFill="1" applyBorder="1" applyAlignment="1">
      <alignment horizontal="left" wrapText="1"/>
    </xf>
    <xf numFmtId="0" fontId="73" fillId="40" borderId="10" xfId="0" applyFont="1" applyFill="1" applyBorder="1" applyAlignment="1">
      <alignment horizontal="right" wrapText="1"/>
    </xf>
    <xf numFmtId="3" fontId="73" fillId="40" borderId="10" xfId="0" applyNumberFormat="1" applyFont="1" applyFill="1" applyBorder="1" applyAlignment="1">
      <alignment horizontal="right" wrapText="1"/>
    </xf>
    <xf numFmtId="184" fontId="74" fillId="40" borderId="10" xfId="42" applyNumberFormat="1" applyFont="1" applyFill="1" applyBorder="1" applyAlignment="1">
      <alignment horizontal="right" wrapText="1"/>
    </xf>
    <xf numFmtId="184" fontId="73" fillId="40" borderId="10" xfId="42" applyNumberFormat="1" applyFont="1" applyFill="1" applyBorder="1" applyAlignment="1">
      <alignment horizontal="right" wrapText="1"/>
    </xf>
    <xf numFmtId="184" fontId="73" fillId="0" borderId="10" xfId="42" applyNumberFormat="1" applyFont="1" applyBorder="1" applyAlignment="1">
      <alignment horizontal="left" wrapText="1"/>
    </xf>
    <xf numFmtId="184" fontId="73" fillId="0" borderId="10" xfId="0" applyNumberFormat="1" applyFont="1" applyBorder="1" applyAlignment="1">
      <alignment wrapText="1"/>
    </xf>
    <xf numFmtId="0" fontId="73" fillId="39" borderId="10" xfId="0" applyFont="1" applyFill="1" applyBorder="1" applyAlignment="1">
      <alignment wrapText="1"/>
    </xf>
    <xf numFmtId="184" fontId="73" fillId="39" borderId="10" xfId="42" applyNumberFormat="1" applyFont="1" applyFill="1" applyBorder="1" applyAlignment="1">
      <alignment horizontal="left" wrapText="1"/>
    </xf>
    <xf numFmtId="184" fontId="73" fillId="39" borderId="10" xfId="42" applyNumberFormat="1" applyFont="1" applyFill="1" applyBorder="1" applyAlignment="1">
      <alignment wrapText="1"/>
    </xf>
    <xf numFmtId="184" fontId="73" fillId="39" borderId="10" xfId="42" applyNumberFormat="1" applyFont="1" applyFill="1" applyBorder="1" applyAlignment="1">
      <alignment horizontal="right" wrapText="1"/>
    </xf>
    <xf numFmtId="184" fontId="74" fillId="39" borderId="10" xfId="0" applyNumberFormat="1" applyFont="1" applyFill="1" applyBorder="1" applyAlignment="1">
      <alignment wrapText="1"/>
    </xf>
    <xf numFmtId="0" fontId="73" fillId="39" borderId="0" xfId="0" applyFont="1" applyFill="1" applyAlignment="1">
      <alignment wrapText="1"/>
    </xf>
    <xf numFmtId="184" fontId="73" fillId="0" borderId="0" xfId="0" applyNumberFormat="1" applyFont="1" applyFill="1" applyBorder="1" applyAlignment="1">
      <alignment wrapText="1"/>
    </xf>
    <xf numFmtId="184" fontId="73" fillId="0" borderId="0" xfId="0" applyNumberFormat="1" applyFont="1" applyFill="1" applyAlignment="1">
      <alignment wrapText="1"/>
    </xf>
    <xf numFmtId="43" fontId="73" fillId="0" borderId="0" xfId="42" applyFont="1" applyFill="1" applyAlignment="1">
      <alignment wrapText="1"/>
    </xf>
    <xf numFmtId="171" fontId="73" fillId="0" borderId="0" xfId="0" applyNumberFormat="1" applyFont="1" applyFill="1" applyAlignment="1">
      <alignment wrapText="1"/>
    </xf>
    <xf numFmtId="184" fontId="73" fillId="0" borderId="0" xfId="0" applyNumberFormat="1" applyFont="1" applyAlignment="1">
      <alignment wrapText="1"/>
    </xf>
    <xf numFmtId="184" fontId="74" fillId="37" borderId="20" xfId="42" applyNumberFormat="1" applyFont="1" applyFill="1" applyBorder="1" applyAlignment="1">
      <alignment wrapText="1"/>
    </xf>
    <xf numFmtId="184" fontId="74" fillId="37" borderId="17" xfId="42" applyNumberFormat="1" applyFont="1" applyFill="1" applyBorder="1" applyAlignment="1">
      <alignment wrapText="1"/>
    </xf>
    <xf numFmtId="184" fontId="74" fillId="37" borderId="10" xfId="42" applyNumberFormat="1" applyFont="1" applyFill="1" applyBorder="1" applyAlignment="1">
      <alignment horizontal="left" wrapText="1"/>
    </xf>
    <xf numFmtId="184" fontId="47" fillId="40" borderId="10" xfId="42" applyNumberFormat="1" applyFont="1" applyFill="1" applyBorder="1" applyAlignment="1">
      <alignment horizontal="left" wrapText="1"/>
    </xf>
    <xf numFmtId="0" fontId="47" fillId="0" borderId="10" xfId="0" applyFont="1" applyBorder="1" applyAlignment="1">
      <alignment horizontal="left" wrapText="1"/>
    </xf>
    <xf numFmtId="0" fontId="80" fillId="43" borderId="10" xfId="0" applyFont="1" applyFill="1" applyBorder="1" applyAlignment="1">
      <alignment horizontal="center" wrapText="1"/>
    </xf>
    <xf numFmtId="0" fontId="80" fillId="43" borderId="10" xfId="0" applyFont="1" applyFill="1" applyBorder="1" applyAlignment="1">
      <alignment horizontal="left" wrapText="1"/>
    </xf>
    <xf numFmtId="0" fontId="80" fillId="43" borderId="10" xfId="0" applyFont="1" applyFill="1" applyBorder="1" applyAlignment="1">
      <alignment horizontal="right" wrapText="1"/>
    </xf>
    <xf numFmtId="184" fontId="80" fillId="43" borderId="10" xfId="42" applyNumberFormat="1" applyFont="1" applyFill="1" applyBorder="1" applyAlignment="1">
      <alignment horizontal="right" wrapText="1"/>
    </xf>
    <xf numFmtId="184" fontId="9" fillId="37" borderId="10" xfId="42" applyNumberFormat="1" applyFont="1" applyFill="1" applyBorder="1" applyAlignment="1">
      <alignment wrapText="1"/>
    </xf>
    <xf numFmtId="184" fontId="74" fillId="39" borderId="10" xfId="0" applyNumberFormat="1" applyFont="1" applyFill="1" applyBorder="1" applyAlignment="1">
      <alignment horizontal="right" wrapText="1"/>
    </xf>
    <xf numFmtId="184" fontId="9" fillId="44" borderId="10" xfId="42" applyNumberFormat="1" applyFont="1" applyFill="1" applyBorder="1" applyAlignment="1">
      <alignment horizontal="left" wrapText="1"/>
    </xf>
    <xf numFmtId="184" fontId="9" fillId="44" borderId="10" xfId="42" applyNumberFormat="1" applyFont="1" applyFill="1" applyBorder="1" applyAlignment="1">
      <alignment horizontal="right" wrapText="1"/>
    </xf>
    <xf numFmtId="184" fontId="11" fillId="40" borderId="10" xfId="42" applyNumberFormat="1" applyFont="1" applyFill="1" applyBorder="1" applyAlignment="1">
      <alignment wrapText="1"/>
    </xf>
    <xf numFmtId="184" fontId="9" fillId="40" borderId="10" xfId="42" applyNumberFormat="1" applyFont="1" applyFill="1" applyBorder="1" applyAlignment="1">
      <alignment wrapText="1"/>
    </xf>
    <xf numFmtId="3" fontId="73" fillId="0" borderId="0" xfId="0" applyNumberFormat="1" applyFont="1" applyFill="1" applyBorder="1" applyAlignment="1">
      <alignment wrapText="1"/>
    </xf>
    <xf numFmtId="184" fontId="89" fillId="0" borderId="0" xfId="0" applyNumberFormat="1" applyFont="1" applyAlignment="1">
      <alignment horizontal="right" wrapText="1"/>
    </xf>
    <xf numFmtId="184" fontId="90" fillId="0" borderId="0" xfId="0" applyNumberFormat="1" applyFont="1" applyFill="1" applyBorder="1" applyAlignment="1">
      <alignment horizontal="left" wrapText="1"/>
    </xf>
    <xf numFmtId="184" fontId="73" fillId="0" borderId="0" xfId="42" applyNumberFormat="1" applyFont="1" applyBorder="1" applyAlignment="1">
      <alignment wrapText="1"/>
    </xf>
    <xf numFmtId="0" fontId="11" fillId="0" borderId="10" xfId="0" applyFont="1" applyFill="1" applyBorder="1" applyAlignment="1">
      <alignment wrapText="1"/>
    </xf>
    <xf numFmtId="0" fontId="9" fillId="0" borderId="10" xfId="0" applyFont="1" applyFill="1" applyBorder="1" applyAlignment="1">
      <alignment wrapText="1"/>
    </xf>
    <xf numFmtId="3" fontId="11" fillId="0" borderId="10" xfId="0" applyNumberFormat="1" applyFont="1" applyFill="1" applyBorder="1" applyAlignment="1">
      <alignment wrapText="1"/>
    </xf>
    <xf numFmtId="184" fontId="11" fillId="0" borderId="10" xfId="0" applyNumberFormat="1" applyFont="1" applyFill="1" applyBorder="1" applyAlignment="1">
      <alignment wrapText="1"/>
    </xf>
    <xf numFmtId="184" fontId="11" fillId="0" borderId="10" xfId="42" applyNumberFormat="1" applyFont="1" applyFill="1" applyBorder="1" applyAlignment="1">
      <alignment horizontal="right" wrapText="1"/>
    </xf>
    <xf numFmtId="0" fontId="83" fillId="40" borderId="10" xfId="0" applyFont="1" applyFill="1" applyBorder="1" applyAlignment="1">
      <alignment/>
    </xf>
    <xf numFmtId="0" fontId="82" fillId="40" borderId="10" xfId="0" applyFont="1" applyFill="1" applyBorder="1" applyAlignment="1">
      <alignment/>
    </xf>
    <xf numFmtId="184" fontId="90" fillId="42" borderId="10" xfId="59" applyNumberFormat="1" applyFont="1" applyFill="1" applyBorder="1" applyAlignment="1">
      <alignment horizontal="right" wrapText="1"/>
    </xf>
    <xf numFmtId="0" fontId="90" fillId="42" borderId="10" xfId="0" applyNumberFormat="1" applyFont="1" applyFill="1" applyBorder="1" applyAlignment="1">
      <alignment horizontal="right" wrapText="1"/>
    </xf>
    <xf numFmtId="0" fontId="40" fillId="0" borderId="10" xfId="0" applyFont="1" applyFill="1" applyBorder="1" applyAlignment="1">
      <alignment horizontal="right"/>
    </xf>
    <xf numFmtId="0" fontId="83" fillId="0" borderId="10" xfId="0" applyFont="1" applyFill="1" applyBorder="1" applyAlignment="1">
      <alignment horizontal="justify" wrapText="1"/>
    </xf>
    <xf numFmtId="0" fontId="40" fillId="0" borderId="10" xfId="0" applyFont="1" applyFill="1" applyBorder="1" applyAlignment="1">
      <alignment horizontal="left" wrapText="1"/>
    </xf>
    <xf numFmtId="0" fontId="83" fillId="0" borderId="10" xfId="0" applyFont="1" applyBorder="1" applyAlignment="1">
      <alignment wrapText="1"/>
    </xf>
    <xf numFmtId="0" fontId="78" fillId="0" borderId="10" xfId="0" applyFont="1" applyBorder="1" applyAlignment="1">
      <alignment wrapText="1"/>
    </xf>
    <xf numFmtId="0" fontId="78" fillId="0" borderId="10" xfId="0" applyFont="1" applyBorder="1" applyAlignment="1">
      <alignment horizontal="center" textRotation="90"/>
    </xf>
    <xf numFmtId="0" fontId="83" fillId="0" borderId="10" xfId="0" applyFont="1" applyBorder="1" applyAlignment="1">
      <alignment horizontal="justify" wrapText="1"/>
    </xf>
    <xf numFmtId="3" fontId="91" fillId="0" borderId="73" xfId="0" applyNumberFormat="1" applyFont="1" applyBorder="1" applyAlignment="1">
      <alignment vertical="center"/>
    </xf>
    <xf numFmtId="0" fontId="92" fillId="0" borderId="0" xfId="0" applyFont="1" applyAlignment="1">
      <alignment vertical="center"/>
    </xf>
    <xf numFmtId="0" fontId="93" fillId="0" borderId="0" xfId="0" applyFont="1" applyAlignment="1">
      <alignment/>
    </xf>
    <xf numFmtId="0" fontId="94" fillId="0" borderId="0" xfId="0" applyFont="1" applyAlignment="1">
      <alignment vertical="center"/>
    </xf>
    <xf numFmtId="0" fontId="95" fillId="0" borderId="73" xfId="0" applyFont="1" applyBorder="1" applyAlignment="1">
      <alignment vertical="center"/>
    </xf>
    <xf numFmtId="0" fontId="94" fillId="0" borderId="81" xfId="0" applyFont="1" applyBorder="1" applyAlignment="1">
      <alignment vertical="center" wrapText="1"/>
    </xf>
    <xf numFmtId="0" fontId="96" fillId="45" borderId="71" xfId="0" applyFont="1" applyFill="1" applyBorder="1" applyAlignment="1">
      <alignment vertical="center"/>
    </xf>
    <xf numFmtId="0" fontId="96" fillId="45" borderId="74" xfId="0" applyFont="1" applyFill="1" applyBorder="1" applyAlignment="1">
      <alignment vertical="center"/>
    </xf>
    <xf numFmtId="0" fontId="91" fillId="0" borderId="71" xfId="0" applyFont="1" applyBorder="1" applyAlignment="1">
      <alignment vertical="center"/>
    </xf>
    <xf numFmtId="0" fontId="91" fillId="0" borderId="74" xfId="0" applyFont="1" applyBorder="1" applyAlignment="1">
      <alignment vertical="center"/>
    </xf>
    <xf numFmtId="0" fontId="47" fillId="43" borderId="10" xfId="0" applyFont="1" applyFill="1" applyBorder="1" applyAlignment="1">
      <alignment horizontal="left" wrapText="1"/>
    </xf>
    <xf numFmtId="0" fontId="47" fillId="40" borderId="10" xfId="0" applyFont="1" applyFill="1" applyBorder="1" applyAlignment="1">
      <alignment horizontal="left" wrapText="1"/>
    </xf>
    <xf numFmtId="0" fontId="83" fillId="22" borderId="10" xfId="0" applyFont="1" applyFill="1" applyBorder="1" applyAlignment="1">
      <alignment/>
    </xf>
    <xf numFmtId="0" fontId="83" fillId="37" borderId="10" xfId="0" applyFont="1" applyFill="1" applyBorder="1" applyAlignment="1">
      <alignment/>
    </xf>
    <xf numFmtId="0" fontId="82" fillId="37" borderId="10" xfId="0" applyFont="1" applyFill="1" applyBorder="1" applyAlignment="1">
      <alignment/>
    </xf>
    <xf numFmtId="0" fontId="64" fillId="0" borderId="74" xfId="53" applyFont="1" applyBorder="1" applyAlignment="1">
      <alignment vertical="center"/>
    </xf>
    <xf numFmtId="0" fontId="97" fillId="45" borderId="71" xfId="0" applyFont="1" applyFill="1" applyBorder="1" applyAlignment="1">
      <alignment vertical="center"/>
    </xf>
    <xf numFmtId="0" fontId="91" fillId="46" borderId="74" xfId="0" applyFont="1" applyFill="1" applyBorder="1" applyAlignment="1">
      <alignment vertical="center"/>
    </xf>
    <xf numFmtId="0" fontId="54" fillId="46" borderId="71" xfId="0" applyFont="1" applyFill="1" applyBorder="1" applyAlignment="1">
      <alignment vertical="center"/>
    </xf>
    <xf numFmtId="0" fontId="98" fillId="46" borderId="74" xfId="53" applyFont="1" applyFill="1" applyBorder="1" applyAlignment="1">
      <alignment vertical="center"/>
    </xf>
    <xf numFmtId="0" fontId="99" fillId="46" borderId="74" xfId="0" applyFont="1" applyFill="1" applyBorder="1" applyAlignment="1">
      <alignment vertical="center"/>
    </xf>
    <xf numFmtId="0" fontId="100" fillId="0" borderId="71" xfId="0" applyFont="1" applyBorder="1" applyAlignment="1">
      <alignment vertical="center"/>
    </xf>
    <xf numFmtId="0" fontId="80" fillId="36" borderId="82" xfId="0" applyFont="1" applyFill="1" applyBorder="1" applyAlignment="1">
      <alignment horizontal="left"/>
    </xf>
    <xf numFmtId="0" fontId="80" fillId="36" borderId="60" xfId="0" applyFont="1" applyFill="1" applyBorder="1" applyAlignment="1">
      <alignment horizontal="left"/>
    </xf>
    <xf numFmtId="0" fontId="80" fillId="36" borderId="83" xfId="0" applyFont="1" applyFill="1" applyBorder="1" applyAlignment="1">
      <alignment horizontal="left"/>
    </xf>
    <xf numFmtId="0" fontId="80" fillId="36" borderId="70" xfId="0" applyFont="1" applyFill="1" applyBorder="1" applyAlignment="1">
      <alignment horizontal="left"/>
    </xf>
    <xf numFmtId="0" fontId="80" fillId="36" borderId="40" xfId="0" applyFont="1" applyFill="1" applyBorder="1" applyAlignment="1">
      <alignment horizontal="left"/>
    </xf>
    <xf numFmtId="0" fontId="74" fillId="39" borderId="70" xfId="0" applyFont="1" applyFill="1" applyBorder="1" applyAlignment="1">
      <alignment/>
    </xf>
    <xf numFmtId="0" fontId="74" fillId="39" borderId="78" xfId="0" applyFont="1" applyFill="1" applyBorder="1" applyAlignment="1">
      <alignment/>
    </xf>
    <xf numFmtId="0" fontId="74" fillId="39" borderId="77" xfId="0" applyFont="1" applyFill="1" applyBorder="1" applyAlignment="1">
      <alignment/>
    </xf>
    <xf numFmtId="184" fontId="80" fillId="36" borderId="82" xfId="42" applyNumberFormat="1" applyFont="1" applyFill="1" applyBorder="1" applyAlignment="1">
      <alignment horizontal="left"/>
    </xf>
    <xf numFmtId="184" fontId="80" fillId="36" borderId="69" xfId="42" applyNumberFormat="1" applyFont="1" applyFill="1" applyBorder="1" applyAlignment="1">
      <alignment horizontal="left"/>
    </xf>
    <xf numFmtId="184" fontId="80" fillId="36" borderId="40" xfId="42" applyNumberFormat="1" applyFont="1" applyFill="1" applyBorder="1" applyAlignment="1">
      <alignment horizontal="left"/>
    </xf>
    <xf numFmtId="184" fontId="74" fillId="39" borderId="70" xfId="42" applyNumberFormat="1" applyFont="1" applyFill="1" applyBorder="1" applyAlignment="1">
      <alignment/>
    </xf>
    <xf numFmtId="184" fontId="74" fillId="39" borderId="78" xfId="42" applyNumberFormat="1" applyFont="1" applyFill="1" applyBorder="1" applyAlignment="1">
      <alignment/>
    </xf>
    <xf numFmtId="184" fontId="74" fillId="39" borderId="77" xfId="42" applyNumberFormat="1" applyFont="1" applyFill="1" applyBorder="1" applyAlignment="1">
      <alignment/>
    </xf>
    <xf numFmtId="0" fontId="85" fillId="0" borderId="47" xfId="0" applyFont="1" applyFill="1" applyBorder="1" applyAlignment="1">
      <alignment vertical="top" wrapText="1"/>
    </xf>
    <xf numFmtId="0" fontId="85" fillId="0" borderId="47" xfId="0" applyFont="1" applyFill="1" applyBorder="1" applyAlignment="1">
      <alignment horizontal="justify" wrapText="1"/>
    </xf>
    <xf numFmtId="184" fontId="84" fillId="0" borderId="47" xfId="42" applyNumberFormat="1" applyFont="1" applyFill="1" applyBorder="1" applyAlignment="1">
      <alignment vertical="top" wrapText="1"/>
    </xf>
    <xf numFmtId="0" fontId="80" fillId="36" borderId="57" xfId="0" applyFont="1" applyFill="1" applyBorder="1" applyAlignment="1">
      <alignment horizontal="left"/>
    </xf>
    <xf numFmtId="0" fontId="74" fillId="0" borderId="56" xfId="0" applyFont="1" applyFill="1" applyBorder="1" applyAlignment="1">
      <alignment horizontal="center" vertical="top"/>
    </xf>
    <xf numFmtId="0" fontId="74" fillId="0" borderId="49" xfId="0" applyFont="1" applyFill="1" applyBorder="1" applyAlignment="1">
      <alignment horizontal="center" vertical="top"/>
    </xf>
    <xf numFmtId="0" fontId="74" fillId="39" borderId="57" xfId="0" applyFont="1" applyFill="1" applyBorder="1" applyAlignment="1">
      <alignment/>
    </xf>
    <xf numFmtId="0" fontId="74" fillId="39" borderId="60" xfId="0" applyFont="1" applyFill="1" applyBorder="1" applyAlignment="1">
      <alignment/>
    </xf>
    <xf numFmtId="0" fontId="80" fillId="36" borderId="78" xfId="0" applyFont="1" applyFill="1" applyBorder="1" applyAlignment="1">
      <alignment horizontal="left"/>
    </xf>
    <xf numFmtId="0" fontId="74" fillId="39" borderId="81" xfId="0" applyFont="1" applyFill="1" applyBorder="1" applyAlignment="1">
      <alignment/>
    </xf>
    <xf numFmtId="0" fontId="85" fillId="0" borderId="47" xfId="0" applyFont="1" applyFill="1" applyBorder="1" applyAlignment="1">
      <alignment horizontal="left" vertical="top" wrapText="1"/>
    </xf>
    <xf numFmtId="0" fontId="85" fillId="0" borderId="47" xfId="0" applyFont="1" applyFill="1" applyBorder="1" applyAlignment="1">
      <alignment wrapText="1"/>
    </xf>
    <xf numFmtId="0" fontId="74" fillId="47" borderId="58" xfId="0" applyFont="1" applyFill="1" applyBorder="1" applyAlignment="1">
      <alignment horizontal="left"/>
    </xf>
    <xf numFmtId="0" fontId="74" fillId="47" borderId="0" xfId="0" applyFont="1" applyFill="1" applyBorder="1" applyAlignment="1">
      <alignment horizontal="left"/>
    </xf>
    <xf numFmtId="0" fontId="101" fillId="36" borderId="57" xfId="0" applyFont="1" applyFill="1" applyBorder="1" applyAlignment="1">
      <alignment horizontal="left"/>
    </xf>
    <xf numFmtId="0" fontId="101" fillId="36" borderId="69" xfId="0" applyFont="1" applyFill="1" applyBorder="1" applyAlignment="1">
      <alignment horizontal="left"/>
    </xf>
    <xf numFmtId="184" fontId="85" fillId="0" borderId="47" xfId="42" applyNumberFormat="1" applyFont="1" applyFill="1" applyBorder="1" applyAlignment="1">
      <alignment wrapText="1"/>
    </xf>
    <xf numFmtId="184" fontId="74" fillId="37" borderId="20" xfId="42" applyNumberFormat="1" applyFont="1" applyFill="1" applyBorder="1" applyAlignment="1">
      <alignment horizontal="center" wrapText="1"/>
    </xf>
    <xf numFmtId="184" fontId="74" fillId="37" borderId="17" xfId="42" applyNumberFormat="1" applyFont="1" applyFill="1" applyBorder="1" applyAlignment="1">
      <alignment horizontal="center" wrapText="1"/>
    </xf>
    <xf numFmtId="0" fontId="90" fillId="0" borderId="0" xfId="0" applyFont="1" applyAlignment="1">
      <alignment horizontal="left" wrapText="1"/>
    </xf>
    <xf numFmtId="0" fontId="102" fillId="0" borderId="0" xfId="0" applyFont="1" applyAlignment="1">
      <alignment horizontal="left" wrapText="1"/>
    </xf>
    <xf numFmtId="0" fontId="80" fillId="43" borderId="10" xfId="0" applyFont="1" applyFill="1" applyBorder="1" applyAlignment="1">
      <alignment horizontal="center" wrapText="1"/>
    </xf>
    <xf numFmtId="0" fontId="74" fillId="39" borderId="20" xfId="0" applyFont="1" applyFill="1" applyBorder="1" applyAlignment="1">
      <alignment horizontal="left" wrapText="1"/>
    </xf>
    <xf numFmtId="0" fontId="74" fillId="39" borderId="17" xfId="0" applyFont="1" applyFill="1" applyBorder="1" applyAlignment="1">
      <alignment horizontal="left" wrapText="1"/>
    </xf>
    <xf numFmtId="184" fontId="9" fillId="44" borderId="20" xfId="42" applyNumberFormat="1" applyFont="1" applyFill="1" applyBorder="1" applyAlignment="1">
      <alignment horizontal="left" wrapText="1"/>
    </xf>
    <xf numFmtId="184" fontId="9" fillId="44" borderId="17" xfId="42" applyNumberFormat="1" applyFont="1" applyFill="1" applyBorder="1" applyAlignment="1">
      <alignment horizontal="left" wrapText="1"/>
    </xf>
    <xf numFmtId="0" fontId="10" fillId="6" borderId="10" xfId="0" applyFont="1" applyFill="1" applyBorder="1" applyAlignment="1">
      <alignment horizontal="left"/>
    </xf>
    <xf numFmtId="0" fontId="78" fillId="0" borderId="10" xfId="0" applyFont="1" applyBorder="1" applyAlignment="1">
      <alignment horizontal="center"/>
    </xf>
    <xf numFmtId="0" fontId="75" fillId="36" borderId="57" xfId="0" applyFont="1" applyFill="1" applyBorder="1" applyAlignment="1">
      <alignment horizontal="center"/>
    </xf>
    <xf numFmtId="0" fontId="75" fillId="36" borderId="60" xfId="0" applyFont="1" applyFill="1" applyBorder="1" applyAlignment="1">
      <alignment horizontal="center"/>
    </xf>
    <xf numFmtId="0" fontId="75" fillId="36" borderId="81" xfId="0" applyFont="1" applyFill="1" applyBorder="1" applyAlignment="1">
      <alignment horizontal="center"/>
    </xf>
    <xf numFmtId="0" fontId="0" fillId="36" borderId="60" xfId="0" applyFill="1" applyBorder="1" applyAlignment="1">
      <alignment/>
    </xf>
    <xf numFmtId="0" fontId="101" fillId="36" borderId="82" xfId="0" applyFont="1" applyFill="1" applyBorder="1" applyAlignment="1">
      <alignment horizontal="left"/>
    </xf>
    <xf numFmtId="0" fontId="0" fillId="36" borderId="69" xfId="0" applyFill="1" applyBorder="1" applyAlignment="1">
      <alignment/>
    </xf>
    <xf numFmtId="0" fontId="0" fillId="36" borderId="57" xfId="0" applyFill="1" applyBorder="1" applyAlignment="1">
      <alignment horizontal="center"/>
    </xf>
    <xf numFmtId="0" fontId="0" fillId="36" borderId="60" xfId="0" applyFill="1" applyBorder="1" applyAlignment="1">
      <alignment horizontal="center"/>
    </xf>
    <xf numFmtId="0" fontId="0" fillId="36" borderId="81" xfId="0" applyFill="1" applyBorder="1" applyAlignment="1">
      <alignment horizontal="center"/>
    </xf>
    <xf numFmtId="0" fontId="75" fillId="0" borderId="27" xfId="0" applyFont="1" applyBorder="1" applyAlignment="1">
      <alignment horizontal="center"/>
    </xf>
    <xf numFmtId="0" fontId="0" fillId="0" borderId="60" xfId="0" applyBorder="1" applyAlignment="1">
      <alignment/>
    </xf>
    <xf numFmtId="0" fontId="0" fillId="0" borderId="83" xfId="0" applyBorder="1" applyAlignment="1">
      <alignment/>
    </xf>
    <xf numFmtId="0" fontId="0" fillId="0" borderId="81" xfId="0" applyBorder="1" applyAlignment="1">
      <alignment/>
    </xf>
    <xf numFmtId="0" fontId="75" fillId="0" borderId="57" xfId="0" applyFont="1" applyBorder="1" applyAlignment="1">
      <alignment horizontal="center"/>
    </xf>
    <xf numFmtId="0" fontId="101" fillId="36" borderId="60" xfId="0" applyFont="1" applyFill="1" applyBorder="1" applyAlignment="1">
      <alignment horizontal="left"/>
    </xf>
    <xf numFmtId="0" fontId="83" fillId="36" borderId="81" xfId="0" applyFont="1" applyFill="1" applyBorder="1" applyAlignment="1">
      <alignment/>
    </xf>
    <xf numFmtId="0" fontId="101" fillId="36" borderId="57" xfId="0" applyFont="1" applyFill="1" applyBorder="1" applyAlignment="1">
      <alignment horizontal="left"/>
    </xf>
    <xf numFmtId="0" fontId="0" fillId="36" borderId="81" xfId="0" applyFill="1" applyBorder="1" applyAlignment="1">
      <alignment/>
    </xf>
    <xf numFmtId="0" fontId="70" fillId="0" borderId="57" xfId="0" applyFont="1" applyBorder="1" applyAlignment="1">
      <alignment horizontal="center"/>
    </xf>
    <xf numFmtId="0" fontId="70" fillId="47" borderId="58" xfId="0" applyFont="1" applyFill="1" applyBorder="1" applyAlignment="1">
      <alignment/>
    </xf>
    <xf numFmtId="0" fontId="70" fillId="47" borderId="0" xfId="0" applyFont="1" applyFill="1" applyBorder="1" applyAlignment="1">
      <alignment/>
    </xf>
    <xf numFmtId="184" fontId="46" fillId="40" borderId="10" xfId="42" applyNumberFormat="1" applyFont="1" applyFill="1" applyBorder="1" applyAlignment="1">
      <alignment horizontal="left" wrapText="1"/>
    </xf>
    <xf numFmtId="184" fontId="9" fillId="22" borderId="10" xfId="42" applyNumberFormat="1" applyFont="1" applyFill="1" applyBorder="1" applyAlignment="1">
      <alignment wrapText="1"/>
    </xf>
    <xf numFmtId="184" fontId="9" fillId="39" borderId="10" xfId="42" applyNumberFormat="1" applyFont="1" applyFill="1" applyBorder="1" applyAlignment="1">
      <alignment wrapText="1"/>
    </xf>
    <xf numFmtId="184" fontId="90" fillId="39" borderId="10" xfId="42" applyNumberFormat="1" applyFont="1" applyFill="1" applyBorder="1" applyAlignment="1">
      <alignment wrapText="1"/>
    </xf>
    <xf numFmtId="0" fontId="89" fillId="40" borderId="10" xfId="0" applyFont="1" applyFill="1" applyBorder="1" applyAlignment="1">
      <alignment wrapText="1"/>
    </xf>
    <xf numFmtId="184" fontId="90" fillId="39" borderId="10" xfId="0" applyNumberFormat="1" applyFont="1" applyFill="1" applyBorder="1" applyAlignment="1">
      <alignment horizontal="center" wrapText="1"/>
    </xf>
    <xf numFmtId="3" fontId="100" fillId="0" borderId="74" xfId="0" applyNumberFormat="1" applyFont="1" applyBorder="1" applyAlignment="1">
      <alignment vertical="center"/>
    </xf>
    <xf numFmtId="3" fontId="91" fillId="0" borderId="74" xfId="0" applyNumberFormat="1" applyFont="1" applyBorder="1" applyAlignment="1">
      <alignment vertical="center"/>
    </xf>
    <xf numFmtId="3" fontId="73"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mailto:orunipatrick2013@gmail.com" TargetMode="External" /><Relationship Id="rId2" Type="http://schemas.openxmlformats.org/officeDocument/2006/relationships/hyperlink" Target="mailto:heavensthought@gmail.com" TargetMode="External" /><Relationship Id="rId3" Type="http://schemas.openxmlformats.org/officeDocument/2006/relationships/hyperlink" Target="mailto:jpkateregalatigo@gmail.com" TargetMode="External" /><Relationship Id="rId4" Type="http://schemas.openxmlformats.org/officeDocument/2006/relationships/hyperlink" Target="mailto:ojokchristophernaume@gmail.co" TargetMode="External" /><Relationship Id="rId5" Type="http://schemas.openxmlformats.org/officeDocument/2006/relationships/hyperlink" Target="mailto:amonysusan@mail.com" TargetMode="External" /><Relationship Id="rId6" Type="http://schemas.openxmlformats.org/officeDocument/2006/relationships/hyperlink" Target="mailto:sarapiloya14@gmail.com" TargetMode="External" /><Relationship Id="rId7" Type="http://schemas.openxmlformats.org/officeDocument/2006/relationships/hyperlink" Target="mailto:gumsmicpaayenyo@gmail.com" TargetMode="External" /><Relationship Id="rId8" Type="http://schemas.openxmlformats.org/officeDocument/2006/relationships/hyperlink" Target="mailto:araclucy@gmail.com" TargetMode="External" /><Relationship Id="rId9"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K61"/>
  <sheetViews>
    <sheetView zoomScale="150" zoomScaleNormal="150" zoomScalePageLayoutView="0" workbookViewId="0" topLeftCell="A1">
      <pane ySplit="6" topLeftCell="A13" activePane="bottomLeft" state="frozen"/>
      <selection pane="topLeft" activeCell="B245" sqref="B245"/>
      <selection pane="bottomLeft" activeCell="B245" sqref="B245"/>
    </sheetView>
  </sheetViews>
  <sheetFormatPr defaultColWidth="8.8515625" defaultRowHeight="15"/>
  <cols>
    <col min="1" max="1" width="2.7109375" style="38" customWidth="1"/>
    <col min="2" max="2" width="4.7109375" style="38" customWidth="1"/>
    <col min="3" max="3" width="50.00390625" style="38" customWidth="1"/>
    <col min="4" max="4" width="7.00390625" style="38" customWidth="1"/>
    <col min="5" max="5" width="7.421875" style="244" customWidth="1"/>
    <col min="6" max="6" width="6.7109375" style="38" customWidth="1"/>
    <col min="7" max="7" width="12.00390625" style="244" bestFit="1" customWidth="1"/>
    <col min="8" max="8" width="12.00390625" style="244" customWidth="1"/>
    <col min="9" max="9" width="27.421875" style="301" customWidth="1"/>
    <col min="10" max="10" width="8.8515625" style="38" customWidth="1"/>
    <col min="11" max="11" width="12.8515625" style="38" bestFit="1" customWidth="1"/>
    <col min="12" max="16384" width="8.8515625" style="38" customWidth="1"/>
  </cols>
  <sheetData>
    <row r="1" spans="2:63" ht="12">
      <c r="B1" s="469" t="s">
        <v>340</v>
      </c>
      <c r="C1" s="243"/>
      <c r="D1" s="243"/>
      <c r="E1" s="243"/>
      <c r="F1" s="243"/>
      <c r="G1" s="243"/>
      <c r="H1" s="243"/>
      <c r="I1" s="243"/>
      <c r="K1" s="244"/>
      <c r="M1" s="244"/>
      <c r="N1" s="300"/>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2:63" ht="12">
      <c r="B2" s="243" t="s">
        <v>7</v>
      </c>
      <c r="C2" s="243"/>
      <c r="D2" s="243" t="s">
        <v>26</v>
      </c>
      <c r="F2" s="244"/>
      <c r="G2" s="38"/>
      <c r="H2" s="38"/>
      <c r="I2" s="244"/>
      <c r="J2" s="300"/>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2:63" ht="12">
      <c r="B3" s="243" t="s">
        <v>8</v>
      </c>
      <c r="C3" s="243"/>
      <c r="D3" s="597" t="s">
        <v>309</v>
      </c>
      <c r="F3" s="596"/>
      <c r="G3" s="596"/>
      <c r="H3" s="596"/>
      <c r="I3" s="596"/>
      <c r="J3" s="596"/>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row>
    <row r="4" spans="2:63" ht="12">
      <c r="B4" s="243" t="s">
        <v>296</v>
      </c>
      <c r="C4" s="243"/>
      <c r="D4" s="373" t="s">
        <v>297</v>
      </c>
      <c r="F4" s="244"/>
      <c r="G4" s="38"/>
      <c r="H4" s="38"/>
      <c r="I4" s="244"/>
      <c r="J4" s="300"/>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row>
    <row r="5" spans="3:58" ht="12.75" thickBot="1">
      <c r="C5" s="128"/>
      <c r="D5" s="128"/>
      <c r="I5" s="300"/>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row>
    <row r="6" spans="4:58" ht="12.75" thickBot="1">
      <c r="D6" s="245" t="s">
        <v>0</v>
      </c>
      <c r="E6" s="246" t="s">
        <v>1</v>
      </c>
      <c r="F6" s="246" t="s">
        <v>358</v>
      </c>
      <c r="G6" s="246" t="s">
        <v>2</v>
      </c>
      <c r="H6" s="616"/>
      <c r="I6" s="494" t="s">
        <v>4</v>
      </c>
      <c r="J6" s="483"/>
      <c r="K6" s="483"/>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row>
    <row r="7" spans="1:58" ht="15.75" customHeight="1" thickBot="1">
      <c r="A7" s="763" t="s">
        <v>59</v>
      </c>
      <c r="B7" s="764"/>
      <c r="C7" s="765"/>
      <c r="D7" s="512"/>
      <c r="E7" s="306"/>
      <c r="F7" s="307"/>
      <c r="G7" s="345"/>
      <c r="H7" s="617"/>
      <c r="I7" s="346"/>
      <c r="J7" s="483"/>
      <c r="K7" s="483"/>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row>
    <row r="8" spans="1:59" s="263" customFormat="1" ht="12">
      <c r="A8" s="471"/>
      <c r="B8" s="329">
        <v>1.1</v>
      </c>
      <c r="C8" s="329" t="s">
        <v>311</v>
      </c>
      <c r="D8" s="583"/>
      <c r="E8" s="324"/>
      <c r="F8" s="323"/>
      <c r="G8" s="338">
        <f>'Detailed SCORE budget'!F87</f>
        <v>12282000</v>
      </c>
      <c r="H8" s="618"/>
      <c r="I8" s="472"/>
      <c r="J8" s="484"/>
      <c r="K8" s="483"/>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row>
    <row r="9" spans="1:59" s="263" customFormat="1" ht="12">
      <c r="A9" s="472"/>
      <c r="B9" s="330">
        <v>1.3</v>
      </c>
      <c r="C9" s="330" t="s">
        <v>320</v>
      </c>
      <c r="D9" s="408"/>
      <c r="E9" s="325"/>
      <c r="F9" s="7"/>
      <c r="G9" s="339">
        <f>'Detailed SCORE budget'!F105</f>
        <v>5276000</v>
      </c>
      <c r="H9" s="619"/>
      <c r="I9" s="472"/>
      <c r="J9" s="484"/>
      <c r="K9" s="483"/>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row>
    <row r="10" spans="1:59" s="263" customFormat="1" ht="12">
      <c r="A10" s="472"/>
      <c r="B10" s="330">
        <v>1.3</v>
      </c>
      <c r="C10" s="330" t="s">
        <v>317</v>
      </c>
      <c r="D10" s="408"/>
      <c r="E10" s="325"/>
      <c r="F10" s="7"/>
      <c r="G10" s="339">
        <f>'Detailed SCORE budget'!F117</f>
        <v>4290000</v>
      </c>
      <c r="H10" s="619"/>
      <c r="I10" s="472"/>
      <c r="J10" s="484"/>
      <c r="K10" s="483"/>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row>
    <row r="11" spans="1:59" s="263" customFormat="1" ht="12">
      <c r="A11" s="472"/>
      <c r="B11" s="330">
        <v>1.3</v>
      </c>
      <c r="C11" s="330" t="s">
        <v>339</v>
      </c>
      <c r="D11" s="408"/>
      <c r="E11" s="325"/>
      <c r="F11" s="7"/>
      <c r="G11" s="339">
        <f>'Detailed SCORE budget'!F122</f>
        <v>680000</v>
      </c>
      <c r="H11" s="619"/>
      <c r="I11" s="472"/>
      <c r="J11" s="484"/>
      <c r="K11" s="483"/>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row>
    <row r="12" spans="1:11" s="128" customFormat="1" ht="12">
      <c r="A12" s="472"/>
      <c r="B12" s="330"/>
      <c r="C12" s="330" t="s">
        <v>322</v>
      </c>
      <c r="D12" s="408"/>
      <c r="E12" s="325"/>
      <c r="F12" s="7"/>
      <c r="G12" s="339">
        <f>'Detailed SCORE budget'!F123</f>
        <v>3840000</v>
      </c>
      <c r="H12" s="619"/>
      <c r="I12" s="472"/>
      <c r="J12" s="485"/>
      <c r="K12" s="483"/>
    </row>
    <row r="13" spans="1:11" s="128" customFormat="1" ht="12">
      <c r="A13" s="472"/>
      <c r="B13" s="330"/>
      <c r="C13" s="330" t="s">
        <v>335</v>
      </c>
      <c r="D13" s="408"/>
      <c r="E13" s="325"/>
      <c r="F13" s="7"/>
      <c r="G13" s="339">
        <f>'Detailed SCORE budget'!F124</f>
        <v>4560000</v>
      </c>
      <c r="H13" s="619"/>
      <c r="I13" s="472"/>
      <c r="J13" s="485"/>
      <c r="K13" s="483"/>
    </row>
    <row r="14" spans="1:59" ht="12.75" thickBot="1">
      <c r="A14" s="328"/>
      <c r="B14" s="473"/>
      <c r="C14" s="269" t="s">
        <v>133</v>
      </c>
      <c r="D14" s="269"/>
      <c r="E14" s="320"/>
      <c r="F14" s="321"/>
      <c r="G14" s="322">
        <f>SUM(G8:G13)</f>
        <v>30928000</v>
      </c>
      <c r="H14" s="620"/>
      <c r="I14" s="482"/>
      <c r="J14" s="486"/>
      <c r="K14" s="483"/>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row>
    <row r="15" spans="1:58" ht="15.75" customHeight="1" thickBot="1">
      <c r="A15" s="766" t="s">
        <v>63</v>
      </c>
      <c r="B15" s="764"/>
      <c r="C15" s="765"/>
      <c r="D15" s="512"/>
      <c r="E15" s="356"/>
      <c r="F15" s="364"/>
      <c r="G15" s="477"/>
      <c r="H15" s="477"/>
      <c r="I15" s="482"/>
      <c r="J15" s="483"/>
      <c r="K15" s="483"/>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row>
    <row r="16" spans="1:11" ht="12">
      <c r="A16" s="326"/>
      <c r="B16" s="474">
        <v>2.1</v>
      </c>
      <c r="C16" s="470" t="s">
        <v>363</v>
      </c>
      <c r="D16" s="584"/>
      <c r="E16" s="7"/>
      <c r="F16" s="7"/>
      <c r="G16" s="339">
        <f>'Detailed SCORE budget'!F152</f>
        <v>10551500</v>
      </c>
      <c r="H16" s="619"/>
      <c r="I16" s="482"/>
      <c r="J16" s="335"/>
      <c r="K16" s="335"/>
    </row>
    <row r="17" spans="1:11" ht="12">
      <c r="A17" s="327"/>
      <c r="B17" s="463">
        <v>2.2</v>
      </c>
      <c r="C17" s="464" t="s">
        <v>329</v>
      </c>
      <c r="D17" s="585"/>
      <c r="E17" s="7"/>
      <c r="F17" s="7"/>
      <c r="G17" s="339">
        <f>'Detailed SCORE budget'!F188</f>
        <v>5241500</v>
      </c>
      <c r="H17" s="619"/>
      <c r="I17" s="482"/>
      <c r="J17" s="335"/>
      <c r="K17" s="335"/>
    </row>
    <row r="18" spans="1:11" ht="12">
      <c r="A18" s="327"/>
      <c r="B18" s="475">
        <v>2.3</v>
      </c>
      <c r="C18" s="464" t="s">
        <v>326</v>
      </c>
      <c r="D18" s="585"/>
      <c r="E18" s="7"/>
      <c r="F18" s="7"/>
      <c r="G18" s="339">
        <f>'Detailed SCORE budget'!F193</f>
        <v>1380000</v>
      </c>
      <c r="H18" s="619"/>
      <c r="I18" s="482"/>
      <c r="J18" s="487"/>
      <c r="K18" s="335"/>
    </row>
    <row r="19" spans="1:11" ht="12">
      <c r="A19" s="327"/>
      <c r="B19" s="476"/>
      <c r="C19" s="325" t="s">
        <v>336</v>
      </c>
      <c r="D19" s="325"/>
      <c r="E19" s="7">
        <v>2</v>
      </c>
      <c r="F19" s="7"/>
      <c r="G19" s="339">
        <f>'Detailed SCORE budget'!F194</f>
        <v>8400000</v>
      </c>
      <c r="H19" s="619"/>
      <c r="I19" s="482"/>
      <c r="J19" s="487"/>
      <c r="K19" s="335"/>
    </row>
    <row r="20" spans="1:12" ht="12.75" thickBot="1">
      <c r="A20" s="328"/>
      <c r="B20" s="473"/>
      <c r="C20" s="357" t="s">
        <v>135</v>
      </c>
      <c r="D20" s="357"/>
      <c r="E20" s="360"/>
      <c r="F20" s="361"/>
      <c r="G20" s="365">
        <f>SUM(G16:G19)</f>
        <v>25573000</v>
      </c>
      <c r="H20" s="621"/>
      <c r="I20" s="482"/>
      <c r="J20" s="488"/>
      <c r="K20" s="335"/>
      <c r="L20" s="350"/>
    </row>
    <row r="21" spans="1:11" ht="12.75" thickBot="1">
      <c r="A21" s="763" t="s">
        <v>90</v>
      </c>
      <c r="B21" s="764"/>
      <c r="C21" s="767"/>
      <c r="D21" s="512"/>
      <c r="E21" s="356"/>
      <c r="F21" s="356"/>
      <c r="G21" s="518"/>
      <c r="H21" s="518"/>
      <c r="I21" s="482"/>
      <c r="J21" s="335"/>
      <c r="K21" s="335"/>
    </row>
    <row r="22" spans="1:11" ht="12">
      <c r="A22" s="326"/>
      <c r="B22" s="598">
        <v>3.1</v>
      </c>
      <c r="C22" s="522" t="s">
        <v>337</v>
      </c>
      <c r="D22" s="586"/>
      <c r="E22" s="362"/>
      <c r="F22" s="363"/>
      <c r="G22" s="478"/>
      <c r="H22" s="611"/>
      <c r="I22" s="482"/>
      <c r="J22" s="486"/>
      <c r="K22" s="335"/>
    </row>
    <row r="23" spans="1:11" ht="11.25" customHeight="1">
      <c r="A23" s="327"/>
      <c r="B23" s="599">
        <v>3.2</v>
      </c>
      <c r="C23" s="523" t="s">
        <v>338</v>
      </c>
      <c r="D23" s="587"/>
      <c r="E23" s="7"/>
      <c r="F23" s="7"/>
      <c r="G23" s="339">
        <f>'Detailed SCORE budget'!F212</f>
        <v>1038000</v>
      </c>
      <c r="H23" s="619"/>
      <c r="I23" s="482"/>
      <c r="J23" s="489"/>
      <c r="K23" s="340"/>
    </row>
    <row r="24" spans="1:11" ht="12">
      <c r="A24" s="327"/>
      <c r="B24" s="599">
        <v>3.3</v>
      </c>
      <c r="C24" s="523" t="s">
        <v>347</v>
      </c>
      <c r="D24" s="587"/>
      <c r="E24" s="7"/>
      <c r="F24" s="7"/>
      <c r="G24" s="339">
        <f>'Detailed SCORE budget'!F218</f>
        <v>3095000</v>
      </c>
      <c r="H24" s="619"/>
      <c r="I24" s="482"/>
      <c r="J24" s="487"/>
      <c r="K24" s="335"/>
    </row>
    <row r="25" spans="1:11" ht="12">
      <c r="A25" s="327"/>
      <c r="B25" s="600">
        <v>3.4</v>
      </c>
      <c r="C25" s="523" t="s">
        <v>344</v>
      </c>
      <c r="D25" s="587"/>
      <c r="E25" s="7"/>
      <c r="F25" s="7"/>
      <c r="G25" s="339">
        <f>'Detailed SCORE budget'!F224</f>
        <v>5280000</v>
      </c>
      <c r="H25" s="619"/>
      <c r="I25" s="482"/>
      <c r="J25" s="490"/>
      <c r="K25" s="335"/>
    </row>
    <row r="26" spans="1:11" ht="12">
      <c r="A26" s="327"/>
      <c r="B26" s="601">
        <v>3.5</v>
      </c>
      <c r="C26" s="523" t="s">
        <v>346</v>
      </c>
      <c r="D26" s="587"/>
      <c r="E26" s="7"/>
      <c r="F26" s="7"/>
      <c r="G26" s="339">
        <f>'Detailed SCORE budget'!F229</f>
        <v>5856000</v>
      </c>
      <c r="H26" s="619"/>
      <c r="I26" s="482"/>
      <c r="J26" s="490"/>
      <c r="K26" s="335"/>
    </row>
    <row r="27" spans="1:11" ht="12">
      <c r="A27" s="327"/>
      <c r="B27" s="601">
        <v>3.6</v>
      </c>
      <c r="C27" s="523" t="s">
        <v>348</v>
      </c>
      <c r="D27" s="587"/>
      <c r="E27" s="7"/>
      <c r="F27" s="7"/>
      <c r="G27" s="339">
        <f>'Detailed SCORE budget'!F233</f>
        <v>1050000</v>
      </c>
      <c r="H27" s="619"/>
      <c r="I27" s="482"/>
      <c r="J27" s="490"/>
      <c r="K27" s="335"/>
    </row>
    <row r="28" spans="1:11" ht="24">
      <c r="A28" s="327"/>
      <c r="B28" s="602"/>
      <c r="C28" s="524" t="s">
        <v>307</v>
      </c>
      <c r="D28" s="510"/>
      <c r="E28" s="7"/>
      <c r="F28" s="7"/>
      <c r="G28" s="339">
        <f>'Detailed SCORE budget'!F234</f>
        <v>3960000</v>
      </c>
      <c r="H28" s="619"/>
      <c r="I28" s="482"/>
      <c r="J28" s="490"/>
      <c r="K28" s="335"/>
    </row>
    <row r="29" spans="1:11" ht="12.75" thickBot="1">
      <c r="A29" s="328"/>
      <c r="B29" s="603"/>
      <c r="C29" s="525" t="s">
        <v>136</v>
      </c>
      <c r="D29" s="588"/>
      <c r="E29" s="278"/>
      <c r="F29" s="279"/>
      <c r="G29" s="554">
        <f>SUM(G22:G28)</f>
        <v>20279000</v>
      </c>
      <c r="H29" s="610"/>
      <c r="I29" s="482"/>
      <c r="J29" s="490"/>
      <c r="K29" s="335"/>
    </row>
    <row r="30" spans="1:11" ht="13.5" customHeight="1" thickBot="1">
      <c r="A30" s="465" t="s">
        <v>91</v>
      </c>
      <c r="B30" s="377"/>
      <c r="C30" s="519"/>
      <c r="D30" s="519"/>
      <c r="E30" s="520"/>
      <c r="F30" s="466"/>
      <c r="G30" s="521"/>
      <c r="H30" s="521"/>
      <c r="I30" s="482"/>
      <c r="J30" s="335"/>
      <c r="K30" s="335"/>
    </row>
    <row r="31" spans="1:11" ht="12">
      <c r="A31" s="326"/>
      <c r="B31" s="604">
        <v>4.1</v>
      </c>
      <c r="C31" s="515" t="s">
        <v>350</v>
      </c>
      <c r="D31" s="589"/>
      <c r="E31" s="358"/>
      <c r="F31" s="359"/>
      <c r="G31" s="479">
        <f>'Detailed SCORE budget'!F258</f>
        <v>5243000</v>
      </c>
      <c r="H31" s="622"/>
      <c r="I31" s="482"/>
      <c r="J31" s="490"/>
      <c r="K31" s="335"/>
    </row>
    <row r="32" spans="1:11" ht="12">
      <c r="A32" s="327"/>
      <c r="B32" s="605">
        <v>4.4</v>
      </c>
      <c r="C32" s="516" t="s">
        <v>351</v>
      </c>
      <c r="D32" s="511"/>
      <c r="E32" s="355"/>
      <c r="F32" s="354"/>
      <c r="G32" s="480">
        <f>'Detailed SCORE budget'!F260</f>
        <v>480000</v>
      </c>
      <c r="H32" s="623"/>
      <c r="I32" s="482"/>
      <c r="J32" s="491"/>
      <c r="K32" s="335"/>
    </row>
    <row r="33" spans="1:11" ht="12">
      <c r="A33" s="327"/>
      <c r="B33" s="605"/>
      <c r="C33" s="516" t="s">
        <v>355</v>
      </c>
      <c r="D33" s="511"/>
      <c r="E33" s="355"/>
      <c r="F33" s="354"/>
      <c r="G33" s="480">
        <f>'Detailed SCORE budget'!F261</f>
        <v>7200000</v>
      </c>
      <c r="H33" s="623"/>
      <c r="I33" s="482"/>
      <c r="J33" s="491"/>
      <c r="K33" s="335"/>
    </row>
    <row r="34" spans="1:11" ht="12.75" thickBot="1">
      <c r="A34" s="328"/>
      <c r="B34" s="606"/>
      <c r="C34" s="517" t="s">
        <v>137</v>
      </c>
      <c r="D34" s="590"/>
      <c r="E34" s="278"/>
      <c r="F34" s="278"/>
      <c r="G34" s="554">
        <f>SUM(G31:G33)</f>
        <v>12923000</v>
      </c>
      <c r="H34" s="610"/>
      <c r="I34" s="482"/>
      <c r="J34" s="492"/>
      <c r="K34" s="335"/>
    </row>
    <row r="35" spans="1:11" ht="15.75" customHeight="1" thickBot="1">
      <c r="A35" s="768" t="s">
        <v>148</v>
      </c>
      <c r="B35" s="769"/>
      <c r="C35" s="770"/>
      <c r="D35" s="591"/>
      <c r="E35" s="513"/>
      <c r="F35" s="513"/>
      <c r="G35" s="514">
        <f>G34+G29+G20+G14</f>
        <v>89703000</v>
      </c>
      <c r="H35" s="614"/>
      <c r="I35" s="343"/>
      <c r="J35" s="335"/>
      <c r="K35" s="335"/>
    </row>
    <row r="36" spans="1:11" ht="15.75" customHeight="1" thickBot="1">
      <c r="A36" s="771" t="s">
        <v>138</v>
      </c>
      <c r="B36" s="772"/>
      <c r="C36" s="773"/>
      <c r="D36" s="376"/>
      <c r="E36" s="370"/>
      <c r="F36" s="370"/>
      <c r="G36" s="371"/>
      <c r="H36" s="615"/>
      <c r="I36" s="343"/>
      <c r="J36" s="335"/>
      <c r="K36" s="335"/>
    </row>
    <row r="37" spans="1:11" ht="12">
      <c r="A37" s="326"/>
      <c r="B37" s="329" t="s">
        <v>202</v>
      </c>
      <c r="C37" s="528" t="s">
        <v>162</v>
      </c>
      <c r="D37" s="528"/>
      <c r="E37" s="323"/>
      <c r="F37" s="372"/>
      <c r="G37" s="481"/>
      <c r="H37" s="613"/>
      <c r="I37" s="482"/>
      <c r="J37" s="487"/>
      <c r="K37" s="335"/>
    </row>
    <row r="38" spans="1:11" ht="12">
      <c r="A38" s="327"/>
      <c r="B38" s="607"/>
      <c r="C38" s="298" t="s">
        <v>352</v>
      </c>
      <c r="D38" s="509"/>
      <c r="E38" s="151"/>
      <c r="F38" s="509"/>
      <c r="G38" s="537">
        <f>'Detailed SCORE budget'!F267</f>
        <v>4800000</v>
      </c>
      <c r="H38" s="611"/>
      <c r="I38" s="594"/>
      <c r="J38" s="487"/>
      <c r="K38" s="335"/>
    </row>
    <row r="39" spans="1:11" ht="12">
      <c r="A39" s="327"/>
      <c r="B39" s="607"/>
      <c r="C39" s="298" t="s">
        <v>313</v>
      </c>
      <c r="D39" s="509"/>
      <c r="E39" s="151"/>
      <c r="F39" s="509"/>
      <c r="G39" s="537">
        <f>'Detailed SCORE budget'!F268</f>
        <v>4560000</v>
      </c>
      <c r="H39" s="611"/>
      <c r="I39" s="594"/>
      <c r="J39" s="487"/>
      <c r="K39" s="335"/>
    </row>
    <row r="40" spans="1:11" ht="12">
      <c r="A40" s="327"/>
      <c r="B40" s="607"/>
      <c r="C40" s="298" t="s">
        <v>163</v>
      </c>
      <c r="D40" s="509"/>
      <c r="E40" s="151"/>
      <c r="F40" s="509"/>
      <c r="G40" s="537">
        <f>'Detailed SCORE budget'!F269</f>
        <v>3000000</v>
      </c>
      <c r="H40" s="611"/>
      <c r="I40" s="594"/>
      <c r="J40" s="487"/>
      <c r="K40" s="335"/>
    </row>
    <row r="41" spans="1:11" ht="12">
      <c r="A41" s="327"/>
      <c r="B41" s="607"/>
      <c r="C41" s="298" t="s">
        <v>220</v>
      </c>
      <c r="D41" s="509"/>
      <c r="E41" s="151"/>
      <c r="F41" s="509"/>
      <c r="G41" s="537">
        <f>'Detailed SCORE budget'!F270</f>
        <v>3000000</v>
      </c>
      <c r="H41" s="611"/>
      <c r="I41" s="594"/>
      <c r="J41" s="487"/>
      <c r="K41" s="335"/>
    </row>
    <row r="42" spans="1:11" ht="12">
      <c r="A42" s="327"/>
      <c r="B42" s="330" t="s">
        <v>203</v>
      </c>
      <c r="C42" s="595" t="s">
        <v>164</v>
      </c>
      <c r="D42" s="325"/>
      <c r="E42" s="7"/>
      <c r="F42" s="7"/>
      <c r="G42" s="171">
        <f>SUM('Detailed SCORE budget'!F273:F282)</f>
        <v>9675000</v>
      </c>
      <c r="H42" s="609"/>
      <c r="I42" s="482"/>
      <c r="J42" s="493"/>
      <c r="K42" s="335"/>
    </row>
    <row r="43" spans="1:59" ht="12">
      <c r="A43" s="327"/>
      <c r="B43" s="330" t="s">
        <v>204</v>
      </c>
      <c r="C43" s="595" t="s">
        <v>100</v>
      </c>
      <c r="D43" s="325"/>
      <c r="E43" s="7"/>
      <c r="F43" s="7"/>
      <c r="G43" s="171">
        <f>SUM('Detailed SCORE budget'!F286:F294)</f>
        <v>2140000</v>
      </c>
      <c r="H43" s="609"/>
      <c r="I43" s="482"/>
      <c r="J43" s="490"/>
      <c r="K43" s="483"/>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row>
    <row r="44" spans="1:59" ht="12">
      <c r="A44" s="327"/>
      <c r="B44" s="330" t="s">
        <v>295</v>
      </c>
      <c r="C44" s="595" t="s">
        <v>149</v>
      </c>
      <c r="D44" s="325"/>
      <c r="E44" s="7"/>
      <c r="F44" s="7"/>
      <c r="G44" s="171">
        <f>SUM('Detailed SCORE budget'!F298:F307)</f>
        <v>2516000</v>
      </c>
      <c r="H44" s="609"/>
      <c r="I44" s="482"/>
      <c r="J44" s="490"/>
      <c r="K44" s="483"/>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row>
    <row r="45" spans="1:59" ht="13.5" customHeight="1">
      <c r="A45" s="327"/>
      <c r="B45" s="330" t="s">
        <v>205</v>
      </c>
      <c r="C45" s="595" t="s">
        <v>197</v>
      </c>
      <c r="D45" s="325"/>
      <c r="E45" s="7"/>
      <c r="F45" s="527"/>
      <c r="G45" s="548">
        <f>SUM('Detailed SCORE budget'!F311:F319)</f>
        <v>608000</v>
      </c>
      <c r="H45" s="612"/>
      <c r="I45" s="482"/>
      <c r="J45" s="490"/>
      <c r="K45" s="483"/>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row>
    <row r="46" spans="1:11" ht="12.75" thickBot="1">
      <c r="A46" s="328"/>
      <c r="B46" s="608"/>
      <c r="C46" s="529" t="s">
        <v>5</v>
      </c>
      <c r="D46" s="529"/>
      <c r="E46" s="279"/>
      <c r="F46" s="279"/>
      <c r="G46" s="593">
        <f>SUM(G38:G45)</f>
        <v>30299000</v>
      </c>
      <c r="H46" s="624"/>
      <c r="I46" s="482"/>
      <c r="J46" s="490"/>
      <c r="K46" s="335"/>
    </row>
    <row r="47" spans="1:11" ht="12.75" thickBot="1">
      <c r="A47" s="626"/>
      <c r="B47" s="627"/>
      <c r="C47" s="628"/>
      <c r="D47" s="628"/>
      <c r="E47" s="629"/>
      <c r="F47" s="629"/>
      <c r="G47" s="630"/>
      <c r="H47" s="631"/>
      <c r="I47" s="632"/>
      <c r="J47" s="490"/>
      <c r="K47" s="335"/>
    </row>
    <row r="48" spans="1:11" ht="12.75" thickBot="1">
      <c r="A48" s="626"/>
      <c r="B48" s="627"/>
      <c r="C48" s="628"/>
      <c r="D48" s="628"/>
      <c r="E48" s="629"/>
      <c r="F48" s="629"/>
      <c r="G48" s="630"/>
      <c r="H48" s="631"/>
      <c r="I48" s="632"/>
      <c r="J48" s="490"/>
      <c r="K48" s="335"/>
    </row>
    <row r="49" spans="1:11" s="243" customFormat="1" ht="15.75" customHeight="1" thickBot="1">
      <c r="A49" s="774" t="s">
        <v>146</v>
      </c>
      <c r="B49" s="775"/>
      <c r="C49" s="776"/>
      <c r="D49" s="592"/>
      <c r="E49" s="526"/>
      <c r="F49" s="526"/>
      <c r="G49" s="514">
        <f>+G46+G35</f>
        <v>120002000</v>
      </c>
      <c r="H49" s="625"/>
      <c r="I49" s="344"/>
      <c r="J49" s="379"/>
      <c r="K49" s="379"/>
    </row>
    <row r="50" spans="3:11" ht="12">
      <c r="C50" s="244"/>
      <c r="D50" s="244"/>
      <c r="F50" s="244"/>
      <c r="G50" s="284"/>
      <c r="H50" s="284"/>
      <c r="J50" s="335"/>
      <c r="K50" s="335"/>
    </row>
    <row r="51" spans="3:11" ht="12">
      <c r="C51" s="244"/>
      <c r="D51" s="244"/>
      <c r="F51" s="244"/>
      <c r="J51" s="335"/>
      <c r="K51" s="335"/>
    </row>
    <row r="52" spans="3:6" ht="12">
      <c r="C52" s="244"/>
      <c r="D52" s="244"/>
      <c r="F52" s="244"/>
    </row>
    <row r="53" spans="3:6" ht="12">
      <c r="C53" s="244"/>
      <c r="D53" s="244"/>
      <c r="F53" s="244"/>
    </row>
    <row r="54" spans="3:6" ht="12">
      <c r="C54" s="244"/>
      <c r="D54" s="244"/>
      <c r="F54" s="244"/>
    </row>
    <row r="55" spans="3:6" ht="12">
      <c r="C55" s="244"/>
      <c r="D55" s="244"/>
      <c r="F55" s="244"/>
    </row>
    <row r="56" spans="3:6" ht="12">
      <c r="C56" s="244"/>
      <c r="D56" s="244"/>
      <c r="F56" s="244"/>
    </row>
    <row r="57" spans="3:6" ht="12">
      <c r="C57" s="244"/>
      <c r="D57" s="244"/>
      <c r="F57" s="244"/>
    </row>
    <row r="58" spans="3:4" ht="12">
      <c r="C58" s="244"/>
      <c r="D58" s="244"/>
    </row>
    <row r="59" spans="3:4" ht="12">
      <c r="C59" s="244"/>
      <c r="D59" s="244"/>
    </row>
    <row r="60" spans="3:4" ht="12">
      <c r="C60" s="244"/>
      <c r="D60" s="244"/>
    </row>
    <row r="61" spans="3:4" ht="12">
      <c r="C61" s="244"/>
      <c r="D61" s="244"/>
    </row>
  </sheetData>
  <sheetProtection/>
  <mergeCells count="6">
    <mergeCell ref="A7:C7"/>
    <mergeCell ref="A15:C15"/>
    <mergeCell ref="A21:C21"/>
    <mergeCell ref="A35:C35"/>
    <mergeCell ref="A36:C36"/>
    <mergeCell ref="A49:C49"/>
  </mergeCells>
  <printOptions/>
  <pageMargins left="0.29" right="0.21" top="0.75" bottom="0.75" header="0.3" footer="0.3"/>
  <pageSetup fitToHeight="4"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pageSetUpPr fitToPage="1"/>
  </sheetPr>
  <dimension ref="A1:BD334"/>
  <sheetViews>
    <sheetView zoomScale="150" zoomScaleNormal="150" zoomScalePageLayoutView="0" workbookViewId="0" topLeftCell="A1">
      <pane ySplit="6" topLeftCell="A303" activePane="bottomLeft" state="frozen"/>
      <selection pane="topLeft" activeCell="B245" sqref="B245"/>
      <selection pane="bottomLeft" activeCell="B245" sqref="B245"/>
    </sheetView>
  </sheetViews>
  <sheetFormatPr defaultColWidth="8.8515625" defaultRowHeight="15"/>
  <cols>
    <col min="1" max="1" width="4.421875" style="243" bestFit="1" customWidth="1"/>
    <col min="2" max="2" width="52.421875" style="38" customWidth="1"/>
    <col min="3" max="3" width="8.140625" style="38" customWidth="1"/>
    <col min="4" max="4" width="10.8515625" style="244" bestFit="1" customWidth="1"/>
    <col min="5" max="5" width="10.140625" style="38" customWidth="1"/>
    <col min="6" max="6" width="11.421875" style="244" customWidth="1"/>
    <col min="7" max="7" width="49.28125" style="374" customWidth="1"/>
    <col min="8" max="10" width="10.00390625" style="38" bestFit="1" customWidth="1"/>
    <col min="11" max="16384" width="8.8515625" style="38" customWidth="1"/>
  </cols>
  <sheetData>
    <row r="1" spans="2:56" ht="12">
      <c r="B1" s="243" t="s">
        <v>134</v>
      </c>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row>
    <row r="2" spans="2:56" ht="12">
      <c r="B2" s="243" t="s">
        <v>7</v>
      </c>
      <c r="C2" s="243" t="s">
        <v>26</v>
      </c>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row>
    <row r="3" spans="2:56" ht="12">
      <c r="B3" s="243" t="s">
        <v>8</v>
      </c>
      <c r="C3" s="789" t="s">
        <v>349</v>
      </c>
      <c r="D3" s="790"/>
      <c r="E3" s="790"/>
      <c r="F3" s="790"/>
      <c r="G3" s="790"/>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row>
    <row r="4" spans="2:56" ht="12">
      <c r="B4" s="243" t="s">
        <v>296</v>
      </c>
      <c r="C4" s="373" t="s">
        <v>297</v>
      </c>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row>
    <row r="5" spans="3:56" ht="12.75" thickBot="1">
      <c r="C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3:56" ht="12.75" thickBot="1">
      <c r="C6" s="245" t="s">
        <v>0</v>
      </c>
      <c r="D6" s="246" t="s">
        <v>1</v>
      </c>
      <c r="E6" s="246" t="s">
        <v>3</v>
      </c>
      <c r="F6" s="247" t="s">
        <v>2</v>
      </c>
      <c r="G6" s="563" t="s">
        <v>4</v>
      </c>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row>
    <row r="7" spans="1:56" s="313" customFormat="1" ht="13.5" thickBot="1">
      <c r="A7" s="791" t="s">
        <v>59</v>
      </c>
      <c r="B7" s="792"/>
      <c r="C7" s="309"/>
      <c r="D7" s="310"/>
      <c r="E7" s="311"/>
      <c r="F7" s="531"/>
      <c r="G7" s="564"/>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row>
    <row r="8" spans="1:56" s="318" customFormat="1" ht="13.5" thickBot="1">
      <c r="A8" s="314">
        <v>1.1</v>
      </c>
      <c r="B8" s="314" t="s">
        <v>312</v>
      </c>
      <c r="C8" s="315"/>
      <c r="D8" s="316"/>
      <c r="E8" s="315"/>
      <c r="F8" s="316"/>
      <c r="G8" s="565"/>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row>
    <row r="9" spans="1:56" ht="12">
      <c r="A9" s="308"/>
      <c r="B9" s="403" t="s">
        <v>243</v>
      </c>
      <c r="C9" s="404"/>
      <c r="D9" s="405"/>
      <c r="E9" s="406"/>
      <c r="F9" s="407"/>
      <c r="G9" s="347"/>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row>
    <row r="10" spans="1:56" ht="12">
      <c r="A10" s="378"/>
      <c r="B10" s="289" t="s">
        <v>11</v>
      </c>
      <c r="C10" s="144"/>
      <c r="D10" s="151"/>
      <c r="E10" s="7"/>
      <c r="F10" s="171"/>
      <c r="G10" s="347"/>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row>
    <row r="11" spans="1:56" ht="12">
      <c r="A11" s="378"/>
      <c r="B11" s="290" t="s">
        <v>17</v>
      </c>
      <c r="C11" s="144">
        <v>4</v>
      </c>
      <c r="D11" s="151">
        <v>10000</v>
      </c>
      <c r="E11" s="7">
        <v>1</v>
      </c>
      <c r="F11" s="171">
        <f aca="true" t="shared" si="0" ref="F11:F17">E11*D11*C11</f>
        <v>40000</v>
      </c>
      <c r="G11" s="347"/>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row>
    <row r="12" spans="1:56" ht="12">
      <c r="A12" s="378"/>
      <c r="B12" s="290" t="s">
        <v>158</v>
      </c>
      <c r="C12" s="144">
        <v>2</v>
      </c>
      <c r="D12" s="151">
        <v>20000</v>
      </c>
      <c r="E12" s="7">
        <v>1</v>
      </c>
      <c r="F12" s="171">
        <f t="shared" si="0"/>
        <v>40000</v>
      </c>
      <c r="G12" s="347"/>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row>
    <row r="13" spans="1:56" ht="12">
      <c r="A13" s="378"/>
      <c r="B13" s="304" t="s">
        <v>302</v>
      </c>
      <c r="C13" s="144">
        <v>4</v>
      </c>
      <c r="D13" s="151">
        <v>20000</v>
      </c>
      <c r="E13" s="7">
        <v>6</v>
      </c>
      <c r="F13" s="171">
        <f t="shared" si="0"/>
        <v>480000</v>
      </c>
      <c r="G13" s="347"/>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row>
    <row r="14" spans="1:56" ht="12">
      <c r="A14" s="378"/>
      <c r="B14" s="304" t="s">
        <v>303</v>
      </c>
      <c r="C14" s="144">
        <v>2</v>
      </c>
      <c r="D14" s="151">
        <v>25000</v>
      </c>
      <c r="E14" s="7">
        <v>2</v>
      </c>
      <c r="F14" s="171">
        <f t="shared" si="0"/>
        <v>100000</v>
      </c>
      <c r="G14" s="347"/>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row>
    <row r="15" spans="1:56" ht="12">
      <c r="A15" s="378"/>
      <c r="B15" s="290" t="s">
        <v>185</v>
      </c>
      <c r="C15" s="144">
        <v>2</v>
      </c>
      <c r="D15" s="151">
        <v>20000</v>
      </c>
      <c r="E15" s="7">
        <v>8</v>
      </c>
      <c r="F15" s="171">
        <f t="shared" si="0"/>
        <v>320000</v>
      </c>
      <c r="G15" s="347"/>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row>
    <row r="16" spans="1:56" ht="12">
      <c r="A16" s="378"/>
      <c r="B16" s="290" t="s">
        <v>187</v>
      </c>
      <c r="C16" s="144">
        <v>6</v>
      </c>
      <c r="D16" s="151">
        <v>5000</v>
      </c>
      <c r="E16" s="7">
        <v>8</v>
      </c>
      <c r="F16" s="171">
        <f t="shared" si="0"/>
        <v>240000</v>
      </c>
      <c r="G16" s="347"/>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row>
    <row r="17" spans="1:56" ht="12">
      <c r="A17" s="378"/>
      <c r="B17" s="304" t="s">
        <v>236</v>
      </c>
      <c r="C17" s="144">
        <v>2</v>
      </c>
      <c r="D17" s="151">
        <v>12000</v>
      </c>
      <c r="E17" s="7">
        <v>8</v>
      </c>
      <c r="F17" s="171">
        <f t="shared" si="0"/>
        <v>192000</v>
      </c>
      <c r="G17" s="347"/>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row>
    <row r="18" spans="1:56" ht="12">
      <c r="A18" s="378"/>
      <c r="B18" s="289" t="s">
        <v>12</v>
      </c>
      <c r="C18" s="144"/>
      <c r="D18" s="151"/>
      <c r="E18" s="7"/>
      <c r="F18" s="173">
        <f>SUM(F11:F17)</f>
        <v>1412000</v>
      </c>
      <c r="G18" s="347"/>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row>
    <row r="19" spans="1:56" ht="12">
      <c r="A19" s="379"/>
      <c r="B19" s="390" t="s">
        <v>321</v>
      </c>
      <c r="C19" s="391"/>
      <c r="D19" s="392"/>
      <c r="E19" s="393"/>
      <c r="F19" s="394"/>
      <c r="G19" s="793" t="s">
        <v>362</v>
      </c>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row>
    <row r="20" spans="1:56" ht="12">
      <c r="A20" s="379"/>
      <c r="B20" s="304" t="s">
        <v>244</v>
      </c>
      <c r="C20" s="144">
        <v>1</v>
      </c>
      <c r="D20" s="151">
        <v>35000</v>
      </c>
      <c r="E20" s="7">
        <v>6</v>
      </c>
      <c r="F20" s="171">
        <f>E20*D20*C20</f>
        <v>210000</v>
      </c>
      <c r="G20" s="793"/>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row>
    <row r="21" spans="1:56" ht="12">
      <c r="A21" s="379"/>
      <c r="B21" s="304" t="s">
        <v>247</v>
      </c>
      <c r="C21" s="144">
        <v>30</v>
      </c>
      <c r="D21" s="151">
        <v>1500</v>
      </c>
      <c r="E21" s="7">
        <v>6</v>
      </c>
      <c r="F21" s="171">
        <f>E21*D21*C21</f>
        <v>270000</v>
      </c>
      <c r="G21" s="347"/>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row>
    <row r="22" spans="1:56" ht="12">
      <c r="A22" s="379"/>
      <c r="B22" s="304" t="s">
        <v>248</v>
      </c>
      <c r="C22" s="144">
        <v>2</v>
      </c>
      <c r="D22" s="151">
        <v>3500</v>
      </c>
      <c r="E22" s="7">
        <v>6</v>
      </c>
      <c r="F22" s="171">
        <f aca="true" t="shared" si="1" ref="F22:F32">E22*D22*C22</f>
        <v>42000</v>
      </c>
      <c r="G22" s="347"/>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row>
    <row r="23" spans="1:56" ht="12">
      <c r="A23" s="379"/>
      <c r="B23" s="304" t="s">
        <v>245</v>
      </c>
      <c r="C23" s="144">
        <v>3</v>
      </c>
      <c r="D23" s="151">
        <v>400</v>
      </c>
      <c r="E23" s="7">
        <v>6</v>
      </c>
      <c r="F23" s="171">
        <f t="shared" si="1"/>
        <v>7200</v>
      </c>
      <c r="G23" s="347"/>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row>
    <row r="24" spans="1:56" ht="12">
      <c r="A24" s="379"/>
      <c r="B24" s="304" t="s">
        <v>246</v>
      </c>
      <c r="C24" s="144">
        <v>1</v>
      </c>
      <c r="D24" s="151">
        <v>15000</v>
      </c>
      <c r="E24" s="7">
        <v>6</v>
      </c>
      <c r="F24" s="171">
        <f t="shared" si="1"/>
        <v>90000</v>
      </c>
      <c r="G24" s="347"/>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row>
    <row r="25" spans="1:56" ht="12">
      <c r="A25" s="379"/>
      <c r="B25" s="304" t="s">
        <v>249</v>
      </c>
      <c r="C25" s="144">
        <v>1</v>
      </c>
      <c r="D25" s="151">
        <v>10000</v>
      </c>
      <c r="E25" s="7">
        <v>6</v>
      </c>
      <c r="F25" s="171">
        <f t="shared" si="1"/>
        <v>60000</v>
      </c>
      <c r="G25" s="347"/>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row>
    <row r="26" spans="1:56" ht="12">
      <c r="A26" s="379"/>
      <c r="B26" s="304" t="s">
        <v>250</v>
      </c>
      <c r="C26" s="144">
        <v>1</v>
      </c>
      <c r="D26" s="151">
        <v>3000</v>
      </c>
      <c r="E26" s="7">
        <v>6</v>
      </c>
      <c r="F26" s="171">
        <f t="shared" si="1"/>
        <v>18000</v>
      </c>
      <c r="G26" s="347"/>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row>
    <row r="27" spans="1:56" ht="12">
      <c r="A27" s="379"/>
      <c r="B27" s="304" t="s">
        <v>251</v>
      </c>
      <c r="C27" s="144">
        <v>4</v>
      </c>
      <c r="D27" s="151">
        <v>2000</v>
      </c>
      <c r="E27" s="7">
        <v>6</v>
      </c>
      <c r="F27" s="171">
        <f t="shared" si="1"/>
        <v>48000</v>
      </c>
      <c r="G27" s="347"/>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row>
    <row r="28" spans="1:56" ht="12">
      <c r="A28" s="379"/>
      <c r="B28" s="304" t="s">
        <v>252</v>
      </c>
      <c r="C28" s="144">
        <v>1</v>
      </c>
      <c r="D28" s="151">
        <v>300</v>
      </c>
      <c r="E28" s="7">
        <v>6</v>
      </c>
      <c r="F28" s="171">
        <f t="shared" si="1"/>
        <v>1800</v>
      </c>
      <c r="G28" s="347"/>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row>
    <row r="29" spans="1:56" ht="12">
      <c r="A29" s="379"/>
      <c r="B29" s="304" t="s">
        <v>253</v>
      </c>
      <c r="C29" s="144">
        <v>1</v>
      </c>
      <c r="D29" s="151">
        <v>1000</v>
      </c>
      <c r="E29" s="7">
        <v>6</v>
      </c>
      <c r="F29" s="171">
        <f t="shared" si="1"/>
        <v>6000</v>
      </c>
      <c r="G29" s="347"/>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row>
    <row r="30" spans="1:56" ht="12">
      <c r="A30" s="379"/>
      <c r="B30" s="304" t="s">
        <v>254</v>
      </c>
      <c r="C30" s="144">
        <v>1</v>
      </c>
      <c r="D30" s="151">
        <v>500</v>
      </c>
      <c r="E30" s="7">
        <v>6</v>
      </c>
      <c r="F30" s="171">
        <f t="shared" si="1"/>
        <v>3000</v>
      </c>
      <c r="G30" s="347"/>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row>
    <row r="31" spans="1:56" ht="12">
      <c r="A31" s="379"/>
      <c r="B31" s="304" t="s">
        <v>255</v>
      </c>
      <c r="C31" s="144">
        <v>3</v>
      </c>
      <c r="D31" s="151">
        <v>8000</v>
      </c>
      <c r="E31" s="7">
        <v>6</v>
      </c>
      <c r="F31" s="171">
        <f t="shared" si="1"/>
        <v>144000</v>
      </c>
      <c r="G31" s="347"/>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row>
    <row r="32" spans="1:56" ht="12">
      <c r="A32" s="379"/>
      <c r="B32" s="304" t="s">
        <v>256</v>
      </c>
      <c r="C32" s="144">
        <v>1</v>
      </c>
      <c r="D32" s="151">
        <v>30000</v>
      </c>
      <c r="E32" s="7">
        <v>6</v>
      </c>
      <c r="F32" s="171">
        <f t="shared" si="1"/>
        <v>180000</v>
      </c>
      <c r="G32" s="347"/>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row>
    <row r="33" spans="1:56" ht="12">
      <c r="A33" s="379"/>
      <c r="B33" s="289" t="s">
        <v>132</v>
      </c>
      <c r="C33" s="144"/>
      <c r="D33" s="151"/>
      <c r="E33" s="7"/>
      <c r="F33" s="173">
        <f>SUM(F20:F32)</f>
        <v>1080000</v>
      </c>
      <c r="G33" s="347"/>
      <c r="H33" s="285"/>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row>
    <row r="34" spans="1:56" ht="12">
      <c r="A34" s="286"/>
      <c r="B34" s="402" t="s">
        <v>60</v>
      </c>
      <c r="C34" s="399"/>
      <c r="D34" s="400"/>
      <c r="E34" s="401"/>
      <c r="F34" s="394"/>
      <c r="G34" s="779" t="s">
        <v>272</v>
      </c>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row>
    <row r="35" spans="1:56" ht="12">
      <c r="A35" s="378"/>
      <c r="B35" s="289" t="s">
        <v>179</v>
      </c>
      <c r="C35" s="144"/>
      <c r="D35" s="151"/>
      <c r="E35" s="7"/>
      <c r="F35" s="171"/>
      <c r="G35" s="779"/>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row>
    <row r="36" spans="1:56" ht="12">
      <c r="A36" s="378"/>
      <c r="B36" s="290" t="s">
        <v>157</v>
      </c>
      <c r="C36" s="144">
        <v>4</v>
      </c>
      <c r="D36" s="151">
        <v>5000</v>
      </c>
      <c r="E36" s="7">
        <v>6</v>
      </c>
      <c r="F36" s="171">
        <f>E36*D36*C36</f>
        <v>120000</v>
      </c>
      <c r="G36" s="347"/>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row>
    <row r="37" spans="1:56" ht="12">
      <c r="A37" s="378"/>
      <c r="B37" s="290" t="s">
        <v>14</v>
      </c>
      <c r="C37" s="144">
        <v>2</v>
      </c>
      <c r="D37" s="151">
        <v>3000</v>
      </c>
      <c r="E37" s="7">
        <v>6</v>
      </c>
      <c r="F37" s="171">
        <f>E37*D37*C37</f>
        <v>36000</v>
      </c>
      <c r="G37" s="347"/>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row>
    <row r="38" spans="1:56" ht="12">
      <c r="A38" s="378"/>
      <c r="B38" s="290" t="s">
        <v>196</v>
      </c>
      <c r="C38" s="144">
        <v>1</v>
      </c>
      <c r="D38" s="151">
        <v>50000</v>
      </c>
      <c r="E38" s="7">
        <v>6</v>
      </c>
      <c r="F38" s="171">
        <f>E38*D38*C38</f>
        <v>300000</v>
      </c>
      <c r="G38" s="347"/>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row>
    <row r="39" spans="1:56" ht="12">
      <c r="A39" s="378"/>
      <c r="B39" s="289" t="s">
        <v>18</v>
      </c>
      <c r="C39" s="144"/>
      <c r="D39" s="151"/>
      <c r="E39" s="7"/>
      <c r="F39" s="171"/>
      <c r="G39" s="347"/>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row>
    <row r="40" spans="1:56" ht="12">
      <c r="A40" s="378"/>
      <c r="B40" s="290" t="s">
        <v>241</v>
      </c>
      <c r="C40" s="144">
        <v>4</v>
      </c>
      <c r="D40" s="151">
        <v>20000</v>
      </c>
      <c r="E40" s="7">
        <v>6</v>
      </c>
      <c r="F40" s="171">
        <f>E40*D40*C40</f>
        <v>480000</v>
      </c>
      <c r="G40" s="347"/>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row>
    <row r="41" spans="1:56" ht="12">
      <c r="A41" s="378"/>
      <c r="B41" s="290" t="s">
        <v>211</v>
      </c>
      <c r="C41" s="144">
        <v>2</v>
      </c>
      <c r="D41" s="151">
        <v>20000</v>
      </c>
      <c r="E41" s="7">
        <v>8</v>
      </c>
      <c r="F41" s="171">
        <f>E41*D41*C41</f>
        <v>320000</v>
      </c>
      <c r="G41" s="347" t="s">
        <v>273</v>
      </c>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row>
    <row r="42" spans="1:56" ht="12">
      <c r="A42" s="378"/>
      <c r="B42" s="290" t="s">
        <v>212</v>
      </c>
      <c r="C42" s="144">
        <v>2</v>
      </c>
      <c r="D42" s="151">
        <v>20000</v>
      </c>
      <c r="E42" s="7">
        <v>4</v>
      </c>
      <c r="F42" s="171">
        <f>E42*D42*C42</f>
        <v>160000</v>
      </c>
      <c r="G42" s="347"/>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row>
    <row r="43" spans="1:56" ht="12">
      <c r="A43" s="378"/>
      <c r="B43" s="289" t="s">
        <v>9</v>
      </c>
      <c r="C43" s="144"/>
      <c r="D43" s="151"/>
      <c r="E43" s="7"/>
      <c r="F43" s="171"/>
      <c r="G43" s="347"/>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row>
    <row r="44" spans="1:56" ht="12">
      <c r="A44" s="378"/>
      <c r="B44" s="290" t="s">
        <v>214</v>
      </c>
      <c r="C44" s="144">
        <v>2</v>
      </c>
      <c r="D44" s="151">
        <v>3000</v>
      </c>
      <c r="E44" s="7">
        <v>24</v>
      </c>
      <c r="F44" s="171">
        <f>E44*D44*C44</f>
        <v>144000</v>
      </c>
      <c r="G44" s="342"/>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row>
    <row r="45" spans="1:56" ht="12">
      <c r="A45" s="378"/>
      <c r="B45" s="290" t="s">
        <v>213</v>
      </c>
      <c r="C45" s="144">
        <v>32</v>
      </c>
      <c r="D45" s="151">
        <v>1500</v>
      </c>
      <c r="E45" s="7">
        <v>36</v>
      </c>
      <c r="F45" s="171">
        <f>E45*D45*C45</f>
        <v>1728000</v>
      </c>
      <c r="G45" s="347"/>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row>
    <row r="46" spans="1:56" ht="12">
      <c r="A46" s="378"/>
      <c r="B46" s="289" t="s">
        <v>12</v>
      </c>
      <c r="C46" s="264"/>
      <c r="D46" s="170"/>
      <c r="E46" s="265"/>
      <c r="F46" s="173">
        <f>SUM(F36:F45)</f>
        <v>3288000</v>
      </c>
      <c r="G46" s="347"/>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row>
    <row r="47" spans="1:56" ht="12">
      <c r="A47" s="378"/>
      <c r="B47" s="390" t="s">
        <v>257</v>
      </c>
      <c r="C47" s="399"/>
      <c r="D47" s="400"/>
      <c r="E47" s="401"/>
      <c r="F47" s="394"/>
      <c r="G47" s="347"/>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row>
    <row r="48" spans="1:56" ht="12">
      <c r="A48" s="378"/>
      <c r="B48" s="290" t="s">
        <v>258</v>
      </c>
      <c r="C48" s="144">
        <v>11</v>
      </c>
      <c r="D48" s="151">
        <v>100000</v>
      </c>
      <c r="E48" s="7">
        <v>1</v>
      </c>
      <c r="F48" s="171">
        <f>E48*D48*C48</f>
        <v>1100000</v>
      </c>
      <c r="G48" s="347"/>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row>
    <row r="49" spans="1:56" ht="12">
      <c r="A49" s="378"/>
      <c r="B49" s="290" t="s">
        <v>301</v>
      </c>
      <c r="C49" s="144">
        <v>11</v>
      </c>
      <c r="D49" s="151">
        <v>2000</v>
      </c>
      <c r="E49" s="7">
        <v>1</v>
      </c>
      <c r="F49" s="171">
        <f>E49*D49*C49</f>
        <v>22000</v>
      </c>
      <c r="G49" s="347"/>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row>
    <row r="50" spans="1:56" ht="12">
      <c r="A50" s="378"/>
      <c r="B50" s="290" t="s">
        <v>304</v>
      </c>
      <c r="C50" s="144">
        <v>5</v>
      </c>
      <c r="D50" s="151">
        <v>20000</v>
      </c>
      <c r="E50" s="7">
        <v>1</v>
      </c>
      <c r="F50" s="171">
        <f>E50*D50*C50</f>
        <v>100000</v>
      </c>
      <c r="G50" s="347"/>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row>
    <row r="51" spans="1:56" ht="12">
      <c r="A51" s="378"/>
      <c r="B51" s="290" t="s">
        <v>305</v>
      </c>
      <c r="C51" s="144">
        <v>6</v>
      </c>
      <c r="D51" s="151">
        <v>20000</v>
      </c>
      <c r="E51" s="7">
        <v>1</v>
      </c>
      <c r="F51" s="171">
        <f>E51*D51*C51</f>
        <v>120000</v>
      </c>
      <c r="G51" s="347"/>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row>
    <row r="52" spans="1:56" ht="12">
      <c r="A52" s="378"/>
      <c r="B52" s="289" t="s">
        <v>12</v>
      </c>
      <c r="C52" s="264"/>
      <c r="D52" s="170"/>
      <c r="E52" s="265"/>
      <c r="F52" s="173">
        <f>SUM(F48:F51)</f>
        <v>1342000</v>
      </c>
      <c r="G52" s="34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row>
    <row r="53" spans="1:56" ht="12">
      <c r="A53" s="319"/>
      <c r="B53" s="390" t="s">
        <v>55</v>
      </c>
      <c r="C53" s="399"/>
      <c r="D53" s="400"/>
      <c r="E53" s="401"/>
      <c r="F53" s="394"/>
      <c r="G53" s="779" t="s">
        <v>28</v>
      </c>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row>
    <row r="54" spans="1:56" ht="12">
      <c r="A54" s="378"/>
      <c r="B54" s="289" t="s">
        <v>18</v>
      </c>
      <c r="C54" s="144"/>
      <c r="D54" s="151"/>
      <c r="E54" s="7"/>
      <c r="F54" s="171"/>
      <c r="G54" s="779"/>
      <c r="H54" s="128">
        <v>2</v>
      </c>
      <c r="I54" s="128">
        <v>2</v>
      </c>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row>
    <row r="55" spans="1:56" ht="12">
      <c r="A55" s="378"/>
      <c r="B55" s="290" t="s">
        <v>19</v>
      </c>
      <c r="C55" s="144">
        <v>4</v>
      </c>
      <c r="D55" s="151">
        <v>10000</v>
      </c>
      <c r="E55" s="7">
        <v>3</v>
      </c>
      <c r="F55" s="171">
        <f aca="true" t="shared" si="2" ref="F55:F60">E55*D55*C55</f>
        <v>120000</v>
      </c>
      <c r="G55" s="779"/>
      <c r="H55" s="128">
        <v>4</v>
      </c>
      <c r="I55" s="128">
        <v>2</v>
      </c>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row>
    <row r="56" spans="1:56" ht="12">
      <c r="A56" s="378"/>
      <c r="B56" s="290" t="s">
        <v>23</v>
      </c>
      <c r="C56" s="144">
        <v>1</v>
      </c>
      <c r="D56" s="151">
        <v>20000</v>
      </c>
      <c r="E56" s="7">
        <v>4</v>
      </c>
      <c r="F56" s="171">
        <f t="shared" si="2"/>
        <v>80000</v>
      </c>
      <c r="G56" s="779"/>
      <c r="H56" s="374">
        <v>10000</v>
      </c>
      <c r="I56" s="374">
        <v>10000</v>
      </c>
      <c r="J56" s="374"/>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row>
    <row r="57" spans="1:56" ht="12">
      <c r="A57" s="378"/>
      <c r="B57" s="290" t="s">
        <v>22</v>
      </c>
      <c r="C57" s="144">
        <v>1</v>
      </c>
      <c r="D57" s="151">
        <v>30000</v>
      </c>
      <c r="E57" s="7">
        <v>20</v>
      </c>
      <c r="F57" s="171">
        <f t="shared" si="2"/>
        <v>600000</v>
      </c>
      <c r="G57" s="348"/>
      <c r="H57" s="374">
        <f>H56*H55*H54</f>
        <v>80000</v>
      </c>
      <c r="I57" s="374">
        <f>I56*I55*I54</f>
        <v>40000</v>
      </c>
      <c r="J57" s="374">
        <f>I57+H57</f>
        <v>120000</v>
      </c>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row>
    <row r="58" spans="1:56" ht="12">
      <c r="A58" s="378"/>
      <c r="B58" s="290" t="s">
        <v>215</v>
      </c>
      <c r="C58" s="144">
        <v>4</v>
      </c>
      <c r="D58" s="151">
        <v>80000</v>
      </c>
      <c r="E58" s="7">
        <v>3</v>
      </c>
      <c r="F58" s="171">
        <f t="shared" si="2"/>
        <v>960000</v>
      </c>
      <c r="G58" s="34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row>
    <row r="59" spans="1:56" ht="12">
      <c r="A59" s="378"/>
      <c r="B59" s="289" t="s">
        <v>25</v>
      </c>
      <c r="C59" s="144"/>
      <c r="D59" s="151"/>
      <c r="E59" s="7"/>
      <c r="F59" s="171"/>
      <c r="G59" s="34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row>
    <row r="60" spans="1:56" ht="12">
      <c r="A60" s="378"/>
      <c r="B60" s="290" t="s">
        <v>61</v>
      </c>
      <c r="C60" s="144">
        <v>1</v>
      </c>
      <c r="D60" s="151">
        <v>3000</v>
      </c>
      <c r="E60" s="7">
        <v>24</v>
      </c>
      <c r="F60" s="171">
        <f t="shared" si="2"/>
        <v>72000</v>
      </c>
      <c r="G60" s="34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row>
    <row r="61" spans="1:56" ht="12">
      <c r="A61" s="378"/>
      <c r="B61" s="289" t="s">
        <v>12</v>
      </c>
      <c r="C61" s="144"/>
      <c r="D61" s="151"/>
      <c r="E61" s="7"/>
      <c r="F61" s="173">
        <f>SUM(F55:F60)</f>
        <v>1832000</v>
      </c>
      <c r="G61" s="342"/>
      <c r="H61" s="128"/>
      <c r="I61" s="285"/>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row>
    <row r="62" spans="1:56" ht="12">
      <c r="A62" s="319"/>
      <c r="B62" s="390" t="s">
        <v>56</v>
      </c>
      <c r="C62" s="399"/>
      <c r="D62" s="400"/>
      <c r="E62" s="401"/>
      <c r="F62" s="394"/>
      <c r="G62" s="779" t="s">
        <v>29</v>
      </c>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row>
    <row r="63" spans="1:56" ht="12">
      <c r="A63" s="378"/>
      <c r="B63" s="289" t="s">
        <v>18</v>
      </c>
      <c r="C63" s="144"/>
      <c r="D63" s="151"/>
      <c r="E63" s="7"/>
      <c r="F63" s="171"/>
      <c r="G63" s="779"/>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row>
    <row r="64" spans="1:56" ht="12">
      <c r="A64" s="378"/>
      <c r="B64" s="290" t="s">
        <v>19</v>
      </c>
      <c r="C64" s="144">
        <v>4</v>
      </c>
      <c r="D64" s="151">
        <v>5000</v>
      </c>
      <c r="E64" s="7">
        <v>4</v>
      </c>
      <c r="F64" s="171">
        <f>E64*D64*C64</f>
        <v>80000</v>
      </c>
      <c r="G64" s="779"/>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row>
    <row r="65" spans="1:56" ht="12">
      <c r="A65" s="378"/>
      <c r="B65" s="290" t="s">
        <v>23</v>
      </c>
      <c r="C65" s="144">
        <v>1</v>
      </c>
      <c r="D65" s="151">
        <v>20000</v>
      </c>
      <c r="E65" s="7">
        <v>4</v>
      </c>
      <c r="F65" s="171">
        <f>E65*D65*C65</f>
        <v>80000</v>
      </c>
      <c r="G65" s="779"/>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row>
    <row r="66" spans="1:56" ht="12">
      <c r="A66" s="378"/>
      <c r="B66" s="290" t="s">
        <v>22</v>
      </c>
      <c r="C66" s="144">
        <v>1</v>
      </c>
      <c r="D66" s="151">
        <v>30000</v>
      </c>
      <c r="E66" s="7">
        <v>16</v>
      </c>
      <c r="F66" s="171">
        <f>E66*D66*C66</f>
        <v>480000</v>
      </c>
      <c r="G66" s="34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row>
    <row r="67" spans="1:56" ht="12">
      <c r="A67" s="378"/>
      <c r="B67" s="304" t="s">
        <v>215</v>
      </c>
      <c r="C67" s="144">
        <v>4</v>
      </c>
      <c r="D67" s="151">
        <v>70000</v>
      </c>
      <c r="E67" s="7">
        <v>4</v>
      </c>
      <c r="F67" s="171">
        <f>E67*D67*C67</f>
        <v>1120000</v>
      </c>
      <c r="G67" s="34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row>
    <row r="68" spans="1:56" ht="12">
      <c r="A68" s="378"/>
      <c r="B68" s="289" t="s">
        <v>25</v>
      </c>
      <c r="C68" s="144"/>
      <c r="D68" s="151"/>
      <c r="E68" s="7"/>
      <c r="F68" s="171"/>
      <c r="G68" s="34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row>
    <row r="69" spans="1:56" ht="12">
      <c r="A69" s="378"/>
      <c r="B69" s="290" t="s">
        <v>61</v>
      </c>
      <c r="C69" s="144">
        <v>1</v>
      </c>
      <c r="D69" s="151">
        <v>3000</v>
      </c>
      <c r="E69" s="7">
        <v>16</v>
      </c>
      <c r="F69" s="171">
        <f>E69*D69*C69</f>
        <v>48000</v>
      </c>
      <c r="G69" s="34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row>
    <row r="70" spans="1:56" ht="12">
      <c r="A70" s="378"/>
      <c r="B70" s="289" t="s">
        <v>12</v>
      </c>
      <c r="C70" s="144"/>
      <c r="D70" s="151"/>
      <c r="E70" s="7"/>
      <c r="F70" s="173">
        <f>SUM(F64:F69)</f>
        <v>1808000</v>
      </c>
      <c r="G70" s="34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row>
    <row r="71" spans="1:56" ht="12">
      <c r="A71" s="319"/>
      <c r="B71" s="425" t="s">
        <v>57</v>
      </c>
      <c r="C71" s="399"/>
      <c r="D71" s="400"/>
      <c r="E71" s="401"/>
      <c r="F71" s="394"/>
      <c r="G71" s="779" t="s">
        <v>24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row>
    <row r="72" spans="1:56" ht="12">
      <c r="A72" s="378"/>
      <c r="B72" s="289" t="s">
        <v>18</v>
      </c>
      <c r="C72" s="144"/>
      <c r="D72" s="151"/>
      <c r="E72" s="7"/>
      <c r="F72" s="171"/>
      <c r="G72" s="779"/>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row>
    <row r="73" spans="1:56" ht="12">
      <c r="A73" s="378"/>
      <c r="B73" s="290" t="s">
        <v>19</v>
      </c>
      <c r="C73" s="144">
        <v>4</v>
      </c>
      <c r="D73" s="151">
        <v>5000</v>
      </c>
      <c r="E73" s="7">
        <v>4</v>
      </c>
      <c r="F73" s="171">
        <f>E73*D73*C73</f>
        <v>80000</v>
      </c>
      <c r="G73" s="779"/>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row>
    <row r="74" spans="1:56" ht="12">
      <c r="A74" s="378"/>
      <c r="B74" s="290" t="s">
        <v>20</v>
      </c>
      <c r="C74" s="144">
        <v>1</v>
      </c>
      <c r="D74" s="151">
        <v>20000</v>
      </c>
      <c r="E74" s="7">
        <v>4</v>
      </c>
      <c r="F74" s="171">
        <f>E74*D74*C74</f>
        <v>80000</v>
      </c>
      <c r="G74" s="779"/>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row>
    <row r="75" spans="1:56" ht="12">
      <c r="A75" s="378"/>
      <c r="B75" s="290" t="s">
        <v>21</v>
      </c>
      <c r="C75" s="144">
        <v>1</v>
      </c>
      <c r="D75" s="151">
        <v>30000</v>
      </c>
      <c r="E75" s="7">
        <v>4</v>
      </c>
      <c r="F75" s="171">
        <f>E75*D75*C75</f>
        <v>120000</v>
      </c>
      <c r="G75" s="34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row>
    <row r="76" spans="1:56" ht="12">
      <c r="A76" s="378"/>
      <c r="B76" s="304" t="s">
        <v>215</v>
      </c>
      <c r="C76" s="144">
        <v>4</v>
      </c>
      <c r="D76" s="151">
        <v>50000</v>
      </c>
      <c r="E76" s="7">
        <v>4</v>
      </c>
      <c r="F76" s="171">
        <f>E76*D76*C76</f>
        <v>800000</v>
      </c>
      <c r="G76" s="34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row>
    <row r="77" spans="1:56" ht="12">
      <c r="A77" s="378"/>
      <c r="B77" s="289" t="s">
        <v>25</v>
      </c>
      <c r="C77" s="144"/>
      <c r="D77" s="151"/>
      <c r="E77" s="7"/>
      <c r="F77" s="171"/>
      <c r="G77" s="34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row>
    <row r="78" spans="1:56" ht="12">
      <c r="A78" s="378"/>
      <c r="B78" s="290" t="s">
        <v>61</v>
      </c>
      <c r="C78" s="144">
        <v>2</v>
      </c>
      <c r="D78" s="151">
        <v>5000</v>
      </c>
      <c r="E78" s="7">
        <v>4</v>
      </c>
      <c r="F78" s="171">
        <f>E78*D78*C78</f>
        <v>40000</v>
      </c>
      <c r="G78" s="34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row>
    <row r="79" spans="1:56" ht="12">
      <c r="A79" s="378"/>
      <c r="B79" s="289" t="s">
        <v>12</v>
      </c>
      <c r="C79" s="144"/>
      <c r="D79" s="151"/>
      <c r="E79" s="7"/>
      <c r="F79" s="173">
        <f>SUM(F73:F78)</f>
        <v>1120000</v>
      </c>
      <c r="G79" s="34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row>
    <row r="80" spans="1:56" s="313" customFormat="1" ht="12.75">
      <c r="A80" s="389"/>
      <c r="B80" s="425" t="s">
        <v>188</v>
      </c>
      <c r="C80" s="396"/>
      <c r="D80" s="397"/>
      <c r="E80" s="398"/>
      <c r="F80" s="395"/>
      <c r="G80" s="779" t="s">
        <v>27</v>
      </c>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row>
    <row r="81" spans="1:56" ht="12">
      <c r="A81" s="378"/>
      <c r="B81" s="289" t="s">
        <v>18</v>
      </c>
      <c r="C81" s="144"/>
      <c r="D81" s="151"/>
      <c r="E81" s="7"/>
      <c r="F81" s="171"/>
      <c r="G81" s="779"/>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row>
    <row r="82" spans="1:56" ht="12">
      <c r="A82" s="378"/>
      <c r="B82" s="290" t="s">
        <v>15</v>
      </c>
      <c r="C82" s="144">
        <v>4</v>
      </c>
      <c r="D82" s="151">
        <v>15000</v>
      </c>
      <c r="E82" s="7">
        <v>4</v>
      </c>
      <c r="F82" s="171">
        <f>E82*D82*C82</f>
        <v>240000</v>
      </c>
      <c r="G82" s="34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row>
    <row r="83" spans="1:56" ht="12">
      <c r="A83" s="378"/>
      <c r="B83" s="290" t="s">
        <v>20</v>
      </c>
      <c r="C83" s="144">
        <v>1</v>
      </c>
      <c r="D83" s="151">
        <v>5000</v>
      </c>
      <c r="E83" s="7">
        <v>4</v>
      </c>
      <c r="F83" s="171">
        <f>E83*D83*C83</f>
        <v>20000</v>
      </c>
      <c r="G83" s="34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row>
    <row r="84" spans="1:56" ht="12">
      <c r="A84" s="378"/>
      <c r="B84" s="289" t="s">
        <v>9</v>
      </c>
      <c r="C84" s="144"/>
      <c r="D84" s="151"/>
      <c r="E84" s="7"/>
      <c r="F84" s="171"/>
      <c r="G84" s="34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row>
    <row r="85" spans="1:56" ht="12">
      <c r="A85" s="378"/>
      <c r="B85" s="304" t="s">
        <v>216</v>
      </c>
      <c r="C85" s="144">
        <v>7</v>
      </c>
      <c r="D85" s="151">
        <v>5000</v>
      </c>
      <c r="E85" s="7">
        <v>4</v>
      </c>
      <c r="F85" s="171">
        <f>E85*D85*C85</f>
        <v>140000</v>
      </c>
      <c r="G85" s="34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row>
    <row r="86" spans="1:56" ht="12.75" thickBot="1">
      <c r="A86" s="378"/>
      <c r="B86" s="305" t="s">
        <v>12</v>
      </c>
      <c r="C86" s="302"/>
      <c r="D86" s="174"/>
      <c r="E86" s="303"/>
      <c r="F86" s="416">
        <f>SUM(F82:F85)</f>
        <v>400000</v>
      </c>
      <c r="G86" s="34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row>
    <row r="87" spans="1:56" ht="12.75" thickBot="1">
      <c r="A87" s="378"/>
      <c r="B87" s="421" t="s">
        <v>323</v>
      </c>
      <c r="C87" s="419"/>
      <c r="D87" s="420"/>
      <c r="E87" s="420"/>
      <c r="F87" s="532">
        <f>F86+F79+F70+F61+F52+F46+F33+F18</f>
        <v>12282000</v>
      </c>
      <c r="G87" s="34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row>
    <row r="88" spans="1:56" ht="13.5" thickBot="1">
      <c r="A88" s="423">
        <v>1.3</v>
      </c>
      <c r="B88" s="424" t="s">
        <v>320</v>
      </c>
      <c r="C88" s="417"/>
      <c r="D88" s="418"/>
      <c r="E88" s="418"/>
      <c r="F88" s="533"/>
      <c r="G88" s="34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row>
    <row r="89" spans="1:56" s="313" customFormat="1" ht="13.5" thickBot="1">
      <c r="A89" s="422" t="s">
        <v>367</v>
      </c>
      <c r="B89" s="425" t="s">
        <v>310</v>
      </c>
      <c r="C89" s="412"/>
      <c r="D89" s="413"/>
      <c r="E89" s="414"/>
      <c r="F89" s="415"/>
      <c r="G89" s="779" t="s">
        <v>30</v>
      </c>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row>
    <row r="90" spans="1:56" ht="12">
      <c r="A90" s="378"/>
      <c r="B90" s="293" t="s">
        <v>179</v>
      </c>
      <c r="C90" s="144"/>
      <c r="D90" s="151"/>
      <c r="E90" s="7"/>
      <c r="F90" s="171"/>
      <c r="G90" s="779"/>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row>
    <row r="91" spans="1:56" ht="12">
      <c r="A91" s="378"/>
      <c r="B91" s="290" t="s">
        <v>13</v>
      </c>
      <c r="C91" s="144">
        <v>2</v>
      </c>
      <c r="D91" s="151">
        <v>5000</v>
      </c>
      <c r="E91" s="7">
        <v>6</v>
      </c>
      <c r="F91" s="171">
        <f>E91*D91*C91</f>
        <v>60000</v>
      </c>
      <c r="G91" s="779"/>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row>
    <row r="92" spans="1:56" ht="12">
      <c r="A92" s="378"/>
      <c r="B92" s="290" t="s">
        <v>14</v>
      </c>
      <c r="C92" s="144">
        <v>2</v>
      </c>
      <c r="D92" s="151">
        <v>3000</v>
      </c>
      <c r="E92" s="7">
        <v>6</v>
      </c>
      <c r="F92" s="171">
        <f>E92*D92*C92</f>
        <v>36000</v>
      </c>
      <c r="G92" s="34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row>
    <row r="93" spans="1:56" ht="12">
      <c r="A93" s="378"/>
      <c r="B93" s="290" t="s">
        <v>190</v>
      </c>
      <c r="C93" s="144">
        <v>1</v>
      </c>
      <c r="D93" s="151">
        <v>50000</v>
      </c>
      <c r="E93" s="7">
        <v>6</v>
      </c>
      <c r="F93" s="171">
        <f>E93*D93*C93</f>
        <v>300000</v>
      </c>
      <c r="G93" s="34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row>
    <row r="94" spans="1:56" ht="12">
      <c r="A94" s="378"/>
      <c r="B94" s="289" t="s">
        <v>18</v>
      </c>
      <c r="C94" s="144"/>
      <c r="D94" s="151"/>
      <c r="E94" s="7"/>
      <c r="F94" s="171"/>
      <c r="G94" s="34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row>
    <row r="95" spans="1:56" ht="12">
      <c r="A95" s="378"/>
      <c r="B95" s="290" t="s">
        <v>15</v>
      </c>
      <c r="C95" s="144">
        <v>4</v>
      </c>
      <c r="D95" s="151">
        <v>10000</v>
      </c>
      <c r="E95" s="7">
        <v>5</v>
      </c>
      <c r="F95" s="171">
        <f>E95*D95*C95</f>
        <v>200000</v>
      </c>
      <c r="G95" s="34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row>
    <row r="96" spans="1:56" ht="12">
      <c r="A96" s="378"/>
      <c r="B96" s="290" t="s">
        <v>22</v>
      </c>
      <c r="C96" s="144">
        <v>2</v>
      </c>
      <c r="D96" s="151">
        <v>20000</v>
      </c>
      <c r="E96" s="7">
        <v>30</v>
      </c>
      <c r="F96" s="171">
        <f>E96*D96*C96</f>
        <v>1200000</v>
      </c>
      <c r="G96" s="348" t="s">
        <v>235</v>
      </c>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row>
    <row r="97" spans="1:56" ht="12">
      <c r="A97" s="378"/>
      <c r="B97" s="290" t="s">
        <v>16</v>
      </c>
      <c r="C97" s="144">
        <v>2</v>
      </c>
      <c r="D97" s="151">
        <v>10000</v>
      </c>
      <c r="E97" s="7">
        <v>6</v>
      </c>
      <c r="F97" s="171">
        <f>E97*D97*C97</f>
        <v>120000</v>
      </c>
      <c r="G97" s="34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row>
    <row r="98" spans="1:56" ht="12">
      <c r="A98" s="378"/>
      <c r="B98" s="289" t="s">
        <v>9</v>
      </c>
      <c r="C98" s="144"/>
      <c r="D98" s="151"/>
      <c r="E98" s="7"/>
      <c r="F98" s="171"/>
      <c r="G98" s="34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row>
    <row r="99" spans="1:56" ht="12">
      <c r="A99" s="378"/>
      <c r="B99" s="290" t="s">
        <v>191</v>
      </c>
      <c r="C99" s="144">
        <v>6</v>
      </c>
      <c r="D99" s="151">
        <v>5000</v>
      </c>
      <c r="E99" s="7">
        <v>30</v>
      </c>
      <c r="F99" s="171">
        <f>E99*D99*C99</f>
        <v>900000</v>
      </c>
      <c r="G99" s="34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row>
    <row r="100" spans="1:56" ht="12">
      <c r="A100" s="378"/>
      <c r="B100" s="290" t="s">
        <v>178</v>
      </c>
      <c r="C100" s="144">
        <v>30</v>
      </c>
      <c r="D100" s="151">
        <v>2000</v>
      </c>
      <c r="E100" s="7">
        <v>30</v>
      </c>
      <c r="F100" s="171">
        <f>E100*D100*C100</f>
        <v>1800000</v>
      </c>
      <c r="G100" s="34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row>
    <row r="101" spans="1:56" ht="12">
      <c r="A101" s="378"/>
      <c r="B101" s="289" t="s">
        <v>10</v>
      </c>
      <c r="C101" s="144"/>
      <c r="D101" s="151"/>
      <c r="E101" s="7"/>
      <c r="F101" s="171"/>
      <c r="G101" s="34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row>
    <row r="102" spans="1:56" ht="12">
      <c r="A102" s="378"/>
      <c r="B102" s="291" t="s">
        <v>160</v>
      </c>
      <c r="C102" s="144">
        <v>1</v>
      </c>
      <c r="D102" s="151">
        <v>12000</v>
      </c>
      <c r="E102" s="7">
        <v>30</v>
      </c>
      <c r="F102" s="171">
        <f>E102*D102*C102</f>
        <v>360000</v>
      </c>
      <c r="G102" s="34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row>
    <row r="103" spans="1:56" ht="12">
      <c r="A103" s="378"/>
      <c r="B103" s="291" t="s">
        <v>189</v>
      </c>
      <c r="C103" s="144">
        <v>1</v>
      </c>
      <c r="D103" s="151">
        <v>50000</v>
      </c>
      <c r="E103" s="7">
        <v>6</v>
      </c>
      <c r="F103" s="171">
        <f>E103*D103*C103</f>
        <v>300000</v>
      </c>
      <c r="G103" s="34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row>
    <row r="104" spans="1:56" ht="12">
      <c r="A104" s="378"/>
      <c r="B104" s="289" t="s">
        <v>12</v>
      </c>
      <c r="C104" s="144"/>
      <c r="D104" s="151"/>
      <c r="E104" s="7"/>
      <c r="F104" s="173">
        <f>SUM(F91:F103)</f>
        <v>5276000</v>
      </c>
      <c r="G104" s="34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row>
    <row r="105" spans="1:56" ht="12.75" thickBot="1">
      <c r="A105" s="378"/>
      <c r="B105" s="294" t="s">
        <v>324</v>
      </c>
      <c r="C105" s="294"/>
      <c r="D105" s="294"/>
      <c r="E105" s="294"/>
      <c r="F105" s="534">
        <f>SUM(F104)</f>
        <v>5276000</v>
      </c>
      <c r="G105" s="34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row>
    <row r="106" spans="1:56" ht="13.5" thickBot="1">
      <c r="A106" s="34" t="s">
        <v>368</v>
      </c>
      <c r="B106" s="424" t="s">
        <v>317</v>
      </c>
      <c r="C106" s="319"/>
      <c r="D106" s="411"/>
      <c r="E106" s="411"/>
      <c r="F106" s="409"/>
      <c r="G106" s="34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row>
    <row r="107" spans="1:56" ht="12">
      <c r="A107" s="38"/>
      <c r="B107" s="425" t="s">
        <v>318</v>
      </c>
      <c r="C107" s="143"/>
      <c r="D107" s="234"/>
      <c r="E107" s="410"/>
      <c r="F107" s="169"/>
      <c r="G107" s="342" t="s">
        <v>62</v>
      </c>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row>
    <row r="108" spans="1:7" s="128" customFormat="1" ht="12">
      <c r="A108" s="292"/>
      <c r="B108" s="289" t="s">
        <v>18</v>
      </c>
      <c r="C108" s="144"/>
      <c r="D108" s="151"/>
      <c r="E108" s="7"/>
      <c r="F108" s="171"/>
      <c r="G108" s="348"/>
    </row>
    <row r="109" spans="1:7" s="128" customFormat="1" ht="12">
      <c r="A109" s="286"/>
      <c r="B109" s="290" t="s">
        <v>218</v>
      </c>
      <c r="C109" s="144">
        <v>13</v>
      </c>
      <c r="D109" s="151">
        <v>15000</v>
      </c>
      <c r="E109" s="7">
        <v>1</v>
      </c>
      <c r="F109" s="171">
        <f>E109*D109*C109</f>
        <v>195000</v>
      </c>
      <c r="G109" s="348"/>
    </row>
    <row r="110" spans="1:7" s="128" customFormat="1" ht="12">
      <c r="A110" s="286"/>
      <c r="B110" s="290" t="s">
        <v>20</v>
      </c>
      <c r="C110" s="144">
        <v>1</v>
      </c>
      <c r="D110" s="151">
        <v>20000</v>
      </c>
      <c r="E110" s="7">
        <v>1</v>
      </c>
      <c r="F110" s="171">
        <f>E110*D110*C110</f>
        <v>20000</v>
      </c>
      <c r="G110" s="348"/>
    </row>
    <row r="111" spans="1:7" s="128" customFormat="1" ht="12">
      <c r="A111" s="286"/>
      <c r="B111" s="289" t="s">
        <v>9</v>
      </c>
      <c r="C111" s="144"/>
      <c r="D111" s="151"/>
      <c r="E111" s="7"/>
      <c r="F111" s="171"/>
      <c r="G111" s="348"/>
    </row>
    <row r="112" spans="1:7" s="128" customFormat="1" ht="12">
      <c r="A112" s="286"/>
      <c r="B112" s="304" t="s">
        <v>216</v>
      </c>
      <c r="C112" s="144">
        <v>15</v>
      </c>
      <c r="D112" s="151">
        <v>5000</v>
      </c>
      <c r="E112" s="7">
        <v>1</v>
      </c>
      <c r="F112" s="171">
        <f>E112*D112*C112</f>
        <v>75000</v>
      </c>
      <c r="G112" s="348"/>
    </row>
    <row r="113" spans="1:7" s="128" customFormat="1" ht="12">
      <c r="A113" s="286"/>
      <c r="B113" s="289" t="s">
        <v>12</v>
      </c>
      <c r="C113" s="144"/>
      <c r="D113" s="151"/>
      <c r="E113" s="7"/>
      <c r="F113" s="173">
        <f>SUM(F109:F112)</f>
        <v>290000</v>
      </c>
      <c r="G113" s="348"/>
    </row>
    <row r="114" spans="1:56" ht="12">
      <c r="A114" s="319"/>
      <c r="B114" s="390" t="s">
        <v>319</v>
      </c>
      <c r="C114" s="391"/>
      <c r="D114" s="392"/>
      <c r="E114" s="393"/>
      <c r="F114" s="394"/>
      <c r="G114" s="342" t="s">
        <v>62</v>
      </c>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row>
    <row r="115" spans="1:7" s="128" customFormat="1" ht="12">
      <c r="A115" s="286"/>
      <c r="B115" s="296" t="s">
        <v>219</v>
      </c>
      <c r="C115" s="287">
        <v>20</v>
      </c>
      <c r="D115" s="217">
        <v>200000</v>
      </c>
      <c r="E115" s="288">
        <v>1</v>
      </c>
      <c r="F115" s="297">
        <f>E115*D115*C115</f>
        <v>4000000</v>
      </c>
      <c r="G115" s="348"/>
    </row>
    <row r="116" spans="1:7" s="128" customFormat="1" ht="12">
      <c r="A116" s="286"/>
      <c r="B116" s="289" t="s">
        <v>12</v>
      </c>
      <c r="C116" s="144"/>
      <c r="D116" s="151"/>
      <c r="E116" s="7"/>
      <c r="F116" s="173">
        <f>SUM(F115:F115)</f>
        <v>4000000</v>
      </c>
      <c r="G116" s="348"/>
    </row>
    <row r="117" spans="1:7" s="128" customFormat="1" ht="12">
      <c r="A117" s="286"/>
      <c r="B117" s="294" t="s">
        <v>343</v>
      </c>
      <c r="C117" s="332"/>
      <c r="D117" s="333"/>
      <c r="E117" s="334"/>
      <c r="F117" s="172">
        <f>SUM(F116+F113)</f>
        <v>4290000</v>
      </c>
      <c r="G117" s="348"/>
    </row>
    <row r="118" spans="1:7" s="128" customFormat="1" ht="12">
      <c r="A118" s="449" t="s">
        <v>369</v>
      </c>
      <c r="B118" s="336" t="s">
        <v>339</v>
      </c>
      <c r="C118" s="332"/>
      <c r="D118" s="333"/>
      <c r="E118" s="334"/>
      <c r="F118" s="172"/>
      <c r="G118" s="348"/>
    </row>
    <row r="119" spans="1:7" s="128" customFormat="1" ht="12">
      <c r="A119" s="286"/>
      <c r="B119" s="496" t="s">
        <v>186</v>
      </c>
      <c r="C119" s="287">
        <v>1</v>
      </c>
      <c r="D119" s="217">
        <v>50000</v>
      </c>
      <c r="E119" s="288">
        <v>8</v>
      </c>
      <c r="F119" s="297">
        <f>E119*D119*C119</f>
        <v>400000</v>
      </c>
      <c r="G119" s="348"/>
    </row>
    <row r="120" spans="1:7" s="128" customFormat="1" ht="12">
      <c r="A120" s="286"/>
      <c r="B120" s="496" t="s">
        <v>341</v>
      </c>
      <c r="C120" s="287">
        <v>1</v>
      </c>
      <c r="D120" s="217">
        <v>30000</v>
      </c>
      <c r="E120" s="288">
        <v>8</v>
      </c>
      <c r="F120" s="297">
        <f>E120*D120*C120</f>
        <v>240000</v>
      </c>
      <c r="G120" s="348"/>
    </row>
    <row r="121" spans="1:7" s="128" customFormat="1" ht="12">
      <c r="A121" s="286"/>
      <c r="B121" s="496" t="s">
        <v>342</v>
      </c>
      <c r="C121" s="287">
        <v>1</v>
      </c>
      <c r="D121" s="217">
        <v>5000</v>
      </c>
      <c r="E121" s="288">
        <v>8</v>
      </c>
      <c r="F121" s="297">
        <f>E121*D121*C121</f>
        <v>40000</v>
      </c>
      <c r="G121" s="348"/>
    </row>
    <row r="122" spans="1:7" s="128" customFormat="1" ht="12">
      <c r="A122" s="286"/>
      <c r="B122" s="495" t="s">
        <v>132</v>
      </c>
      <c r="C122" s="287"/>
      <c r="D122" s="217"/>
      <c r="E122" s="288"/>
      <c r="F122" s="169">
        <f>SUM(F119:F121)</f>
        <v>680000</v>
      </c>
      <c r="G122" s="348"/>
    </row>
    <row r="123" spans="1:7" s="128" customFormat="1" ht="12">
      <c r="A123" s="286"/>
      <c r="B123" s="294" t="s">
        <v>316</v>
      </c>
      <c r="C123" s="332">
        <v>4</v>
      </c>
      <c r="D123" s="333">
        <v>80000</v>
      </c>
      <c r="E123" s="334">
        <v>12</v>
      </c>
      <c r="F123" s="172">
        <f>E123*D123*C123</f>
        <v>3840000</v>
      </c>
      <c r="G123" s="348"/>
    </row>
    <row r="124" spans="1:8" s="128" customFormat="1" ht="12">
      <c r="A124" s="468"/>
      <c r="B124" s="294" t="s">
        <v>161</v>
      </c>
      <c r="C124" s="332">
        <v>1</v>
      </c>
      <c r="D124" s="333">
        <v>380000</v>
      </c>
      <c r="E124" s="334">
        <v>12</v>
      </c>
      <c r="F124" s="172">
        <f>E124*D124*C124</f>
        <v>4560000</v>
      </c>
      <c r="G124" s="348"/>
      <c r="H124" s="285"/>
    </row>
    <row r="125" spans="1:56" ht="12.75" thickBot="1">
      <c r="A125" s="380"/>
      <c r="B125" s="295" t="s">
        <v>133</v>
      </c>
      <c r="C125" s="146"/>
      <c r="D125" s="154"/>
      <c r="E125" s="136"/>
      <c r="F125" s="266">
        <f>SUM(F124,F123,F122,F117,F105,F87)</f>
        <v>30928000</v>
      </c>
      <c r="G125" s="343"/>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row>
    <row r="126" spans="1:56" ht="12.75" thickBot="1">
      <c r="A126" s="780" t="s">
        <v>63</v>
      </c>
      <c r="B126" s="785"/>
      <c r="C126" s="267"/>
      <c r="D126" s="161"/>
      <c r="E126" s="268"/>
      <c r="F126" s="535"/>
      <c r="G126" s="349"/>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row>
    <row r="127" spans="1:56" ht="12">
      <c r="A127" s="366">
        <v>2.1</v>
      </c>
      <c r="B127" s="432" t="s">
        <v>363</v>
      </c>
      <c r="C127" s="427"/>
      <c r="D127" s="354"/>
      <c r="E127" s="355"/>
      <c r="F127" s="169"/>
      <c r="G127" s="566"/>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row>
    <row r="128" spans="1:56" ht="12">
      <c r="A128" s="352"/>
      <c r="B128" s="441" t="s">
        <v>300</v>
      </c>
      <c r="C128" s="442"/>
      <c r="D128" s="443"/>
      <c r="E128" s="444"/>
      <c r="F128" s="394"/>
      <c r="G128" s="787" t="s">
        <v>274</v>
      </c>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row>
    <row r="129" spans="1:56" ht="12">
      <c r="A129" s="181"/>
      <c r="B129" s="433" t="s">
        <v>107</v>
      </c>
      <c r="C129" s="428">
        <v>1</v>
      </c>
      <c r="D129" s="155">
        <v>3000</v>
      </c>
      <c r="E129" s="166">
        <v>11</v>
      </c>
      <c r="F129" s="171">
        <f aca="true" t="shared" si="3" ref="F129:F137">E129*D129*C129</f>
        <v>33000</v>
      </c>
      <c r="G129" s="787"/>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row>
    <row r="130" spans="1:56" ht="12">
      <c r="A130" s="181"/>
      <c r="B130" s="433" t="s">
        <v>306</v>
      </c>
      <c r="C130" s="428">
        <v>1</v>
      </c>
      <c r="D130" s="155">
        <v>75000</v>
      </c>
      <c r="E130" s="166">
        <v>3</v>
      </c>
      <c r="F130" s="171">
        <f t="shared" si="3"/>
        <v>225000</v>
      </c>
      <c r="G130" s="787"/>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row>
    <row r="131" spans="1:56" ht="12">
      <c r="A131" s="381"/>
      <c r="B131" s="433" t="s">
        <v>108</v>
      </c>
      <c r="C131" s="428">
        <v>2</v>
      </c>
      <c r="D131" s="155">
        <v>5000</v>
      </c>
      <c r="E131" s="166">
        <v>11</v>
      </c>
      <c r="F131" s="171">
        <f t="shared" si="3"/>
        <v>110000</v>
      </c>
      <c r="G131" s="787"/>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row>
    <row r="132" spans="1:56" ht="12">
      <c r="A132" s="381"/>
      <c r="B132" s="433" t="s">
        <v>115</v>
      </c>
      <c r="C132" s="428">
        <v>2</v>
      </c>
      <c r="D132" s="155">
        <v>5000</v>
      </c>
      <c r="E132" s="166">
        <v>11</v>
      </c>
      <c r="F132" s="171">
        <f t="shared" si="3"/>
        <v>110000</v>
      </c>
      <c r="G132" s="787"/>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row>
    <row r="133" spans="1:56" ht="12">
      <c r="A133" s="381"/>
      <c r="B133" s="433" t="s">
        <v>259</v>
      </c>
      <c r="C133" s="428">
        <v>1</v>
      </c>
      <c r="D133" s="155">
        <v>20000</v>
      </c>
      <c r="E133" s="166">
        <v>11</v>
      </c>
      <c r="F133" s="171">
        <f t="shared" si="3"/>
        <v>220000</v>
      </c>
      <c r="G133" s="787"/>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row>
    <row r="134" spans="1:56" ht="12">
      <c r="A134" s="381"/>
      <c r="B134" s="433" t="s">
        <v>327</v>
      </c>
      <c r="C134" s="428">
        <v>20</v>
      </c>
      <c r="D134" s="155">
        <v>10000</v>
      </c>
      <c r="E134" s="166">
        <v>11</v>
      </c>
      <c r="F134" s="171">
        <f t="shared" si="3"/>
        <v>2200000</v>
      </c>
      <c r="G134" s="567"/>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row>
    <row r="135" spans="1:56" ht="12">
      <c r="A135" s="381"/>
      <c r="B135" s="433" t="s">
        <v>216</v>
      </c>
      <c r="C135" s="426">
        <v>10</v>
      </c>
      <c r="D135" s="151">
        <v>3000</v>
      </c>
      <c r="E135" s="162">
        <v>11</v>
      </c>
      <c r="F135" s="171">
        <f t="shared" si="3"/>
        <v>330000</v>
      </c>
      <c r="G135" s="567"/>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row>
    <row r="136" spans="1:56" ht="12">
      <c r="A136" s="381"/>
      <c r="B136" s="433" t="s">
        <v>173</v>
      </c>
      <c r="C136" s="426">
        <v>1</v>
      </c>
      <c r="D136" s="151">
        <v>30000</v>
      </c>
      <c r="E136" s="162">
        <v>11</v>
      </c>
      <c r="F136" s="171">
        <f t="shared" si="3"/>
        <v>330000</v>
      </c>
      <c r="G136" s="567"/>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row>
    <row r="137" spans="1:56" ht="12">
      <c r="A137" s="381"/>
      <c r="B137" s="433" t="s">
        <v>330</v>
      </c>
      <c r="C137" s="426">
        <v>5</v>
      </c>
      <c r="D137" s="151">
        <v>20000</v>
      </c>
      <c r="E137" s="162">
        <v>11</v>
      </c>
      <c r="F137" s="171">
        <f t="shared" si="3"/>
        <v>1100000</v>
      </c>
      <c r="G137" s="567"/>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row>
    <row r="138" spans="1:56" ht="12">
      <c r="A138" s="381"/>
      <c r="B138" s="434" t="s">
        <v>132</v>
      </c>
      <c r="C138" s="426"/>
      <c r="D138" s="151"/>
      <c r="E138" s="162"/>
      <c r="F138" s="173">
        <f>SUM(F129:F137)</f>
        <v>4658000</v>
      </c>
      <c r="G138" s="567"/>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row>
    <row r="139" spans="1:7" ht="12">
      <c r="A139" s="352"/>
      <c r="B139" s="441" t="s">
        <v>69</v>
      </c>
      <c r="C139" s="446"/>
      <c r="D139" s="447"/>
      <c r="E139" s="447"/>
      <c r="F139" s="536"/>
      <c r="G139" s="567"/>
    </row>
    <row r="140" spans="1:7" ht="12">
      <c r="A140" s="381"/>
      <c r="B140" s="433" t="s">
        <v>114</v>
      </c>
      <c r="C140" s="426">
        <v>5</v>
      </c>
      <c r="D140" s="151">
        <v>2500</v>
      </c>
      <c r="E140" s="162">
        <v>1</v>
      </c>
      <c r="F140" s="171">
        <f>E140*D140*C140</f>
        <v>12500</v>
      </c>
      <c r="G140" s="567"/>
    </row>
    <row r="141" spans="1:7" ht="12">
      <c r="A141" s="381"/>
      <c r="B141" s="433" t="s">
        <v>172</v>
      </c>
      <c r="C141" s="426">
        <v>120</v>
      </c>
      <c r="D141" s="151">
        <v>1500</v>
      </c>
      <c r="E141" s="162">
        <v>2</v>
      </c>
      <c r="F141" s="171">
        <f>E141*D141*C141</f>
        <v>360000</v>
      </c>
      <c r="G141" s="567"/>
    </row>
    <row r="142" spans="1:7" ht="12">
      <c r="A142" s="381"/>
      <c r="B142" s="435" t="s">
        <v>328</v>
      </c>
      <c r="C142" s="426">
        <v>2</v>
      </c>
      <c r="D142" s="151">
        <v>10000</v>
      </c>
      <c r="E142" s="162">
        <v>5</v>
      </c>
      <c r="F142" s="171">
        <f>E142*D142*C142</f>
        <v>100000</v>
      </c>
      <c r="G142" s="567"/>
    </row>
    <row r="143" spans="1:7" ht="12">
      <c r="A143" s="381"/>
      <c r="B143" s="435" t="s">
        <v>117</v>
      </c>
      <c r="C143" s="426">
        <v>1</v>
      </c>
      <c r="D143" s="151">
        <v>10000</v>
      </c>
      <c r="E143" s="162">
        <v>2</v>
      </c>
      <c r="F143" s="171">
        <f>E143*D143*C143</f>
        <v>20000</v>
      </c>
      <c r="G143" s="567"/>
    </row>
    <row r="144" spans="1:7" ht="12">
      <c r="A144" s="381"/>
      <c r="B144" s="436" t="s">
        <v>132</v>
      </c>
      <c r="C144" s="426"/>
      <c r="D144" s="151"/>
      <c r="E144" s="162"/>
      <c r="F144" s="173">
        <f>SUM(F140:F143)</f>
        <v>492500</v>
      </c>
      <c r="G144" s="567"/>
    </row>
    <row r="145" spans="1:56" ht="12">
      <c r="A145" s="445">
        <v>2.1</v>
      </c>
      <c r="B145" s="441" t="s">
        <v>365</v>
      </c>
      <c r="C145" s="450"/>
      <c r="D145" s="451"/>
      <c r="E145" s="452"/>
      <c r="F145" s="169"/>
      <c r="G145" s="788" t="s">
        <v>275</v>
      </c>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row>
    <row r="146" spans="1:56" ht="12">
      <c r="A146" s="381"/>
      <c r="B146" s="433" t="s">
        <v>107</v>
      </c>
      <c r="C146" s="428">
        <v>2</v>
      </c>
      <c r="D146" s="155">
        <v>3000</v>
      </c>
      <c r="E146" s="166">
        <v>1</v>
      </c>
      <c r="F146" s="171">
        <f>E146*D146*C146</f>
        <v>6000</v>
      </c>
      <c r="G146" s="78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row>
    <row r="147" spans="1:7" ht="12">
      <c r="A147" s="381"/>
      <c r="B147" s="433" t="s">
        <v>108</v>
      </c>
      <c r="C147" s="428">
        <v>1</v>
      </c>
      <c r="D147" s="155">
        <v>5000</v>
      </c>
      <c r="E147" s="166">
        <v>1</v>
      </c>
      <c r="F147" s="171">
        <f>E147*D147*C147</f>
        <v>5000</v>
      </c>
      <c r="G147" s="788"/>
    </row>
    <row r="148" spans="1:7" ht="12">
      <c r="A148" s="381"/>
      <c r="B148" s="433" t="s">
        <v>328</v>
      </c>
      <c r="C148" s="428">
        <v>20</v>
      </c>
      <c r="D148" s="155">
        <v>20000</v>
      </c>
      <c r="E148" s="166">
        <v>11</v>
      </c>
      <c r="F148" s="171">
        <f>E148*D148*C148</f>
        <v>4400000</v>
      </c>
      <c r="G148" s="567"/>
    </row>
    <row r="149" spans="1:7" ht="12">
      <c r="A149" s="381"/>
      <c r="B149" s="433" t="s">
        <v>216</v>
      </c>
      <c r="C149" s="426">
        <v>16</v>
      </c>
      <c r="D149" s="151">
        <v>5000</v>
      </c>
      <c r="E149" s="162">
        <v>11</v>
      </c>
      <c r="F149" s="171">
        <f>E149*D149*C149</f>
        <v>880000</v>
      </c>
      <c r="G149" s="567"/>
    </row>
    <row r="150" spans="1:7" ht="12">
      <c r="A150" s="381"/>
      <c r="B150" s="433" t="s">
        <v>173</v>
      </c>
      <c r="C150" s="426">
        <v>1</v>
      </c>
      <c r="D150" s="151">
        <v>10000</v>
      </c>
      <c r="E150" s="162">
        <v>11</v>
      </c>
      <c r="F150" s="171">
        <f>E150*D150*C150</f>
        <v>110000</v>
      </c>
      <c r="G150" s="567"/>
    </row>
    <row r="151" spans="1:7" ht="12">
      <c r="A151" s="381"/>
      <c r="B151" s="459" t="s">
        <v>132</v>
      </c>
      <c r="C151" s="453"/>
      <c r="D151" s="149"/>
      <c r="E151" s="150"/>
      <c r="F151" s="169">
        <f>SUM(F146:F150)</f>
        <v>5401000</v>
      </c>
      <c r="G151" s="567"/>
    </row>
    <row r="152" spans="1:7" ht="12">
      <c r="A152" s="379"/>
      <c r="B152" s="220" t="s">
        <v>345</v>
      </c>
      <c r="C152" s="203"/>
      <c r="D152" s="153"/>
      <c r="E152" s="156"/>
      <c r="F152" s="172">
        <f>F151+F144+F138</f>
        <v>10551500</v>
      </c>
      <c r="G152" s="567"/>
    </row>
    <row r="153" spans="1:7" ht="12">
      <c r="A153" s="460">
        <v>2.2</v>
      </c>
      <c r="B153" s="448" t="s">
        <v>329</v>
      </c>
      <c r="C153" s="426"/>
      <c r="D153" s="151"/>
      <c r="E153" s="162"/>
      <c r="F153" s="173"/>
      <c r="G153" s="567"/>
    </row>
    <row r="154" spans="1:7" ht="12">
      <c r="A154" s="352"/>
      <c r="B154" s="441" t="s">
        <v>72</v>
      </c>
      <c r="C154" s="454"/>
      <c r="D154" s="455"/>
      <c r="E154" s="456"/>
      <c r="F154" s="169"/>
      <c r="G154" s="777" t="s">
        <v>260</v>
      </c>
    </row>
    <row r="155" spans="1:7" ht="12">
      <c r="A155" s="381"/>
      <c r="B155" s="438" t="s">
        <v>169</v>
      </c>
      <c r="C155" s="426"/>
      <c r="D155" s="151"/>
      <c r="E155" s="162"/>
      <c r="F155" s="171"/>
      <c r="G155" s="777"/>
    </row>
    <row r="156" spans="1:7" ht="12">
      <c r="A156" s="381"/>
      <c r="B156" s="439" t="s">
        <v>106</v>
      </c>
      <c r="C156" s="429">
        <v>1</v>
      </c>
      <c r="D156" s="159">
        <v>15000</v>
      </c>
      <c r="E156" s="212">
        <v>7</v>
      </c>
      <c r="F156" s="537">
        <f>E156*D156*C156</f>
        <v>105000</v>
      </c>
      <c r="G156" s="777"/>
    </row>
    <row r="157" spans="1:7" ht="12">
      <c r="A157" s="381"/>
      <c r="B157" s="433" t="s">
        <v>107</v>
      </c>
      <c r="C157" s="426">
        <v>1</v>
      </c>
      <c r="D157" s="157">
        <v>3000</v>
      </c>
      <c r="E157" s="162">
        <v>7</v>
      </c>
      <c r="F157" s="171">
        <f>E157*D157*C157</f>
        <v>21000</v>
      </c>
      <c r="G157" s="777"/>
    </row>
    <row r="158" spans="1:7" ht="12">
      <c r="A158" s="381"/>
      <c r="B158" s="433" t="s">
        <v>108</v>
      </c>
      <c r="C158" s="426">
        <v>2</v>
      </c>
      <c r="D158" s="157">
        <v>5000</v>
      </c>
      <c r="E158" s="162">
        <v>7</v>
      </c>
      <c r="F158" s="171">
        <f>E158*D158*C158</f>
        <v>70000</v>
      </c>
      <c r="G158" s="777"/>
    </row>
    <row r="159" spans="1:7" ht="12">
      <c r="A159" s="381"/>
      <c r="B159" s="433" t="s">
        <v>115</v>
      </c>
      <c r="C159" s="426">
        <v>2</v>
      </c>
      <c r="D159" s="157">
        <v>5000</v>
      </c>
      <c r="E159" s="162">
        <v>7</v>
      </c>
      <c r="F159" s="171">
        <f>E159*D159*C159</f>
        <v>70000</v>
      </c>
      <c r="G159" s="777"/>
    </row>
    <row r="160" spans="1:7" ht="12">
      <c r="A160" s="381"/>
      <c r="B160" s="433" t="s">
        <v>116</v>
      </c>
      <c r="C160" s="426">
        <v>1</v>
      </c>
      <c r="D160" s="157">
        <v>20000</v>
      </c>
      <c r="E160" s="162">
        <v>2</v>
      </c>
      <c r="F160" s="171">
        <f aca="true" t="shared" si="4" ref="F160:F185">E160*D160*C160</f>
        <v>40000</v>
      </c>
      <c r="G160" s="777"/>
    </row>
    <row r="161" spans="1:7" ht="12">
      <c r="A161" s="381"/>
      <c r="B161" s="438" t="s">
        <v>170</v>
      </c>
      <c r="C161" s="426"/>
      <c r="D161" s="157"/>
      <c r="E161" s="162"/>
      <c r="F161" s="171"/>
      <c r="G161" s="567"/>
    </row>
    <row r="162" spans="1:7" ht="12">
      <c r="A162" s="381"/>
      <c r="B162" s="433" t="s">
        <v>118</v>
      </c>
      <c r="C162" s="426">
        <v>2</v>
      </c>
      <c r="D162" s="157">
        <v>15000</v>
      </c>
      <c r="E162" s="162">
        <v>7</v>
      </c>
      <c r="F162" s="171">
        <f t="shared" si="4"/>
        <v>210000</v>
      </c>
      <c r="G162" s="567"/>
    </row>
    <row r="163" spans="1:7" ht="12">
      <c r="A163" s="381"/>
      <c r="B163" s="433" t="s">
        <v>119</v>
      </c>
      <c r="C163" s="426">
        <v>4</v>
      </c>
      <c r="D163" s="157">
        <v>3500</v>
      </c>
      <c r="E163" s="162">
        <v>7</v>
      </c>
      <c r="F163" s="171">
        <f t="shared" si="4"/>
        <v>98000</v>
      </c>
      <c r="G163" s="567"/>
    </row>
    <row r="164" spans="1:7" ht="12">
      <c r="A164" s="381"/>
      <c r="B164" s="433" t="s">
        <v>261</v>
      </c>
      <c r="C164" s="426">
        <v>1</v>
      </c>
      <c r="D164" s="157">
        <v>1000</v>
      </c>
      <c r="E164" s="162">
        <v>7</v>
      </c>
      <c r="F164" s="171">
        <f t="shared" si="4"/>
        <v>7000</v>
      </c>
      <c r="G164" s="567"/>
    </row>
    <row r="165" spans="1:7" ht="12">
      <c r="A165" s="381"/>
      <c r="B165" s="433" t="s">
        <v>262</v>
      </c>
      <c r="C165" s="426">
        <v>1</v>
      </c>
      <c r="D165" s="157">
        <v>1000</v>
      </c>
      <c r="E165" s="162">
        <v>7</v>
      </c>
      <c r="F165" s="171">
        <f t="shared" si="4"/>
        <v>7000</v>
      </c>
      <c r="G165" s="567"/>
    </row>
    <row r="166" spans="1:7" ht="12">
      <c r="A166" s="381"/>
      <c r="B166" s="433" t="s">
        <v>263</v>
      </c>
      <c r="C166" s="426">
        <v>1</v>
      </c>
      <c r="D166" s="157">
        <v>4000</v>
      </c>
      <c r="E166" s="162">
        <v>7</v>
      </c>
      <c r="F166" s="171">
        <f t="shared" si="4"/>
        <v>28000</v>
      </c>
      <c r="G166" s="567"/>
    </row>
    <row r="167" spans="1:7" ht="12">
      <c r="A167" s="381"/>
      <c r="B167" s="433" t="s">
        <v>264</v>
      </c>
      <c r="C167" s="426">
        <v>1</v>
      </c>
      <c r="D167" s="157">
        <v>3000</v>
      </c>
      <c r="E167" s="162">
        <v>7</v>
      </c>
      <c r="F167" s="171">
        <f t="shared" si="4"/>
        <v>21000</v>
      </c>
      <c r="G167" s="567"/>
    </row>
    <row r="168" spans="1:7" ht="12">
      <c r="A168" s="381"/>
      <c r="B168" s="433" t="s">
        <v>265</v>
      </c>
      <c r="C168" s="426">
        <v>1</v>
      </c>
      <c r="D168" s="157">
        <v>1000</v>
      </c>
      <c r="E168" s="162">
        <v>7</v>
      </c>
      <c r="F168" s="171">
        <f t="shared" si="4"/>
        <v>7000</v>
      </c>
      <c r="G168" s="567"/>
    </row>
    <row r="169" spans="1:7" ht="12">
      <c r="A169" s="381"/>
      <c r="B169" s="433" t="s">
        <v>266</v>
      </c>
      <c r="C169" s="426">
        <v>1</v>
      </c>
      <c r="D169" s="157">
        <v>1000</v>
      </c>
      <c r="E169" s="162">
        <v>7</v>
      </c>
      <c r="F169" s="171">
        <f t="shared" si="4"/>
        <v>7000</v>
      </c>
      <c r="G169" s="567"/>
    </row>
    <row r="170" spans="1:7" ht="12">
      <c r="A170" s="381"/>
      <c r="B170" s="433" t="s">
        <v>267</v>
      </c>
      <c r="C170" s="426">
        <v>1</v>
      </c>
      <c r="D170" s="157">
        <v>1000</v>
      </c>
      <c r="E170" s="162">
        <v>7</v>
      </c>
      <c r="F170" s="171">
        <f t="shared" si="4"/>
        <v>7000</v>
      </c>
      <c r="G170" s="567"/>
    </row>
    <row r="171" spans="1:7" ht="12">
      <c r="A171" s="381"/>
      <c r="B171" s="433" t="s">
        <v>268</v>
      </c>
      <c r="C171" s="426">
        <v>1</v>
      </c>
      <c r="D171" s="157">
        <v>1000</v>
      </c>
      <c r="E171" s="162">
        <v>7</v>
      </c>
      <c r="F171" s="171">
        <f t="shared" si="4"/>
        <v>7000</v>
      </c>
      <c r="G171" s="567"/>
    </row>
    <row r="172" spans="1:7" ht="12">
      <c r="A172" s="381"/>
      <c r="B172" s="433" t="s">
        <v>269</v>
      </c>
      <c r="C172" s="426">
        <v>1</v>
      </c>
      <c r="D172" s="157">
        <v>2000</v>
      </c>
      <c r="E172" s="162">
        <v>7</v>
      </c>
      <c r="F172" s="171">
        <f t="shared" si="4"/>
        <v>14000</v>
      </c>
      <c r="G172" s="567"/>
    </row>
    <row r="173" spans="1:7" ht="12">
      <c r="A173" s="381"/>
      <c r="B173" s="433" t="s">
        <v>270</v>
      </c>
      <c r="C173" s="426">
        <v>1</v>
      </c>
      <c r="D173" s="157">
        <v>3000</v>
      </c>
      <c r="E173" s="162">
        <v>7</v>
      </c>
      <c r="F173" s="171">
        <f t="shared" si="4"/>
        <v>21000</v>
      </c>
      <c r="G173" s="567"/>
    </row>
    <row r="174" spans="1:7" ht="12">
      <c r="A174" s="381"/>
      <c r="B174" s="433" t="s">
        <v>120</v>
      </c>
      <c r="C174" s="426">
        <v>2</v>
      </c>
      <c r="D174" s="157">
        <v>2000</v>
      </c>
      <c r="E174" s="162">
        <v>7</v>
      </c>
      <c r="F174" s="171">
        <f t="shared" si="4"/>
        <v>28000</v>
      </c>
      <c r="G174" s="567"/>
    </row>
    <row r="175" spans="1:7" ht="12">
      <c r="A175" s="381"/>
      <c r="B175" s="433" t="s">
        <v>121</v>
      </c>
      <c r="C175" s="426">
        <v>2</v>
      </c>
      <c r="D175" s="157">
        <v>1000</v>
      </c>
      <c r="E175" s="162">
        <v>7</v>
      </c>
      <c r="F175" s="171">
        <f t="shared" si="4"/>
        <v>14000</v>
      </c>
      <c r="G175" s="567"/>
    </row>
    <row r="176" spans="1:7" ht="12">
      <c r="A176" s="381"/>
      <c r="B176" s="433" t="s">
        <v>122</v>
      </c>
      <c r="C176" s="426">
        <v>2</v>
      </c>
      <c r="D176" s="157">
        <v>4000</v>
      </c>
      <c r="E176" s="162">
        <v>7</v>
      </c>
      <c r="F176" s="171">
        <f t="shared" si="4"/>
        <v>56000</v>
      </c>
      <c r="G176" s="567"/>
    </row>
    <row r="177" spans="1:7" ht="12">
      <c r="A177" s="381"/>
      <c r="B177" s="438" t="s">
        <v>10</v>
      </c>
      <c r="C177" s="426"/>
      <c r="D177" s="157"/>
      <c r="E177" s="162"/>
      <c r="F177" s="171"/>
      <c r="G177" s="567"/>
    </row>
    <row r="178" spans="1:7" ht="12">
      <c r="A178" s="381"/>
      <c r="B178" s="433" t="s">
        <v>123</v>
      </c>
      <c r="C178" s="426">
        <v>2</v>
      </c>
      <c r="D178" s="157">
        <v>5000</v>
      </c>
      <c r="E178" s="162">
        <v>7</v>
      </c>
      <c r="F178" s="171">
        <f>E178*D178*C178</f>
        <v>70000</v>
      </c>
      <c r="G178" s="567"/>
    </row>
    <row r="179" spans="1:7" ht="12">
      <c r="A179" s="381"/>
      <c r="B179" s="291" t="s">
        <v>160</v>
      </c>
      <c r="C179" s="426">
        <v>1</v>
      </c>
      <c r="D179" s="157">
        <v>12000</v>
      </c>
      <c r="E179" s="162">
        <v>13</v>
      </c>
      <c r="F179" s="171">
        <f t="shared" si="4"/>
        <v>156000</v>
      </c>
      <c r="G179" s="567"/>
    </row>
    <row r="180" spans="1:7" ht="12">
      <c r="A180" s="381"/>
      <c r="B180" s="291" t="s">
        <v>186</v>
      </c>
      <c r="C180" s="426">
        <v>1</v>
      </c>
      <c r="D180" s="157">
        <v>20000</v>
      </c>
      <c r="E180" s="162">
        <v>13</v>
      </c>
      <c r="F180" s="171">
        <f t="shared" si="4"/>
        <v>260000</v>
      </c>
      <c r="G180" s="567"/>
    </row>
    <row r="181" spans="1:7" ht="12">
      <c r="A181" s="381"/>
      <c r="B181" s="438" t="s">
        <v>25</v>
      </c>
      <c r="C181" s="426"/>
      <c r="D181" s="157"/>
      <c r="E181" s="162"/>
      <c r="F181" s="171"/>
      <c r="G181" s="567"/>
    </row>
    <row r="182" spans="1:7" ht="12">
      <c r="A182" s="381"/>
      <c r="B182" s="433" t="s">
        <v>271</v>
      </c>
      <c r="C182" s="426">
        <v>35</v>
      </c>
      <c r="D182" s="157">
        <v>3500</v>
      </c>
      <c r="E182" s="162">
        <v>13</v>
      </c>
      <c r="F182" s="171">
        <f t="shared" si="4"/>
        <v>1592500</v>
      </c>
      <c r="G182" s="567"/>
    </row>
    <row r="183" spans="1:7" ht="12">
      <c r="A183" s="381"/>
      <c r="B183" s="438" t="s">
        <v>175</v>
      </c>
      <c r="C183" s="426"/>
      <c r="D183" s="157"/>
      <c r="E183" s="162"/>
      <c r="F183" s="171"/>
      <c r="G183" s="567"/>
    </row>
    <row r="184" spans="1:7" ht="12">
      <c r="A184" s="381"/>
      <c r="B184" s="433" t="s">
        <v>334</v>
      </c>
      <c r="C184" s="426">
        <v>2</v>
      </c>
      <c r="D184" s="157">
        <v>10000</v>
      </c>
      <c r="E184" s="162">
        <v>13</v>
      </c>
      <c r="F184" s="171">
        <f t="shared" si="4"/>
        <v>260000</v>
      </c>
      <c r="G184" s="567"/>
    </row>
    <row r="185" spans="1:7" ht="12">
      <c r="A185" s="381"/>
      <c r="B185" s="433" t="s">
        <v>117</v>
      </c>
      <c r="C185" s="426">
        <v>1</v>
      </c>
      <c r="D185" s="157">
        <v>5000</v>
      </c>
      <c r="E185" s="162">
        <v>13</v>
      </c>
      <c r="F185" s="171">
        <f t="shared" si="4"/>
        <v>65000</v>
      </c>
      <c r="G185" s="567"/>
    </row>
    <row r="186" spans="1:7" ht="12">
      <c r="A186" s="381"/>
      <c r="B186" s="434" t="s">
        <v>132</v>
      </c>
      <c r="C186" s="430"/>
      <c r="D186" s="158"/>
      <c r="E186" s="211"/>
      <c r="F186" s="416">
        <f>SUM(F156:F185)</f>
        <v>3241500</v>
      </c>
      <c r="G186" s="567"/>
    </row>
    <row r="187" spans="1:7" ht="12">
      <c r="A187" s="337"/>
      <c r="B187" s="441" t="s">
        <v>124</v>
      </c>
      <c r="C187" s="426">
        <v>10</v>
      </c>
      <c r="D187" s="157">
        <v>20000</v>
      </c>
      <c r="E187" s="162">
        <v>10</v>
      </c>
      <c r="F187" s="173">
        <f>E187*D187*C187</f>
        <v>2000000</v>
      </c>
      <c r="G187" s="567"/>
    </row>
    <row r="188" spans="1:7" ht="12">
      <c r="A188" s="337"/>
      <c r="B188" s="220" t="s">
        <v>345</v>
      </c>
      <c r="C188" s="203"/>
      <c r="D188" s="458"/>
      <c r="E188" s="156"/>
      <c r="F188" s="172">
        <f>F187+F186</f>
        <v>5241500</v>
      </c>
      <c r="G188" s="567"/>
    </row>
    <row r="189" spans="1:7" ht="12">
      <c r="A189" s="8">
        <v>2.3</v>
      </c>
      <c r="B189" s="448" t="s">
        <v>326</v>
      </c>
      <c r="C189" s="426"/>
      <c r="D189" s="151"/>
      <c r="E189" s="162"/>
      <c r="F189" s="173"/>
      <c r="G189" s="567"/>
    </row>
    <row r="190" spans="1:7" ht="12">
      <c r="A190" s="411"/>
      <c r="B190" s="441" t="s">
        <v>332</v>
      </c>
      <c r="C190" s="453"/>
      <c r="D190" s="149"/>
      <c r="E190" s="150"/>
      <c r="F190" s="169"/>
      <c r="G190" s="567"/>
    </row>
    <row r="191" spans="1:7" ht="12">
      <c r="A191" s="381"/>
      <c r="B191" s="437" t="s">
        <v>299</v>
      </c>
      <c r="C191" s="426">
        <v>8</v>
      </c>
      <c r="D191" s="151">
        <v>10000</v>
      </c>
      <c r="E191" s="162">
        <v>11</v>
      </c>
      <c r="F191" s="171">
        <f>E191*D191*C191</f>
        <v>880000</v>
      </c>
      <c r="G191" s="567"/>
    </row>
    <row r="192" spans="1:7" ht="12">
      <c r="A192" s="381"/>
      <c r="B192" s="457" t="s">
        <v>333</v>
      </c>
      <c r="C192" s="426">
        <v>5</v>
      </c>
      <c r="D192" s="151">
        <v>10000</v>
      </c>
      <c r="E192" s="162">
        <v>10</v>
      </c>
      <c r="F192" s="538">
        <f>E192*D192*C192</f>
        <v>500000</v>
      </c>
      <c r="G192" s="567"/>
    </row>
    <row r="193" spans="1:7" ht="12">
      <c r="A193" s="381"/>
      <c r="B193" s="220" t="s">
        <v>345</v>
      </c>
      <c r="C193" s="203"/>
      <c r="D193" s="153"/>
      <c r="E193" s="156"/>
      <c r="F193" s="172">
        <f>SUM(F191:F192)</f>
        <v>1380000</v>
      </c>
      <c r="G193" s="567"/>
    </row>
    <row r="194" spans="1:7" ht="12">
      <c r="A194" s="180"/>
      <c r="B194" s="220" t="s">
        <v>331</v>
      </c>
      <c r="C194" s="461">
        <v>2</v>
      </c>
      <c r="D194" s="333">
        <v>350000</v>
      </c>
      <c r="E194" s="462">
        <v>12</v>
      </c>
      <c r="F194" s="539">
        <f>E194*D194*C194</f>
        <v>8400000</v>
      </c>
      <c r="G194" s="568"/>
    </row>
    <row r="195" spans="1:7" ht="12.75" thickBot="1">
      <c r="A195" s="382"/>
      <c r="B195" s="440" t="s">
        <v>135</v>
      </c>
      <c r="C195" s="431"/>
      <c r="D195" s="160"/>
      <c r="E195" s="160"/>
      <c r="F195" s="540">
        <f>F194+F193+F188+F152</f>
        <v>25573000</v>
      </c>
      <c r="G195" s="343"/>
    </row>
    <row r="196" spans="1:7" ht="12.75" thickBot="1">
      <c r="A196" s="780" t="s">
        <v>90</v>
      </c>
      <c r="B196" s="764"/>
      <c r="C196" s="206"/>
      <c r="D196" s="161"/>
      <c r="E196" s="161"/>
      <c r="F196" s="541"/>
      <c r="G196" s="569"/>
    </row>
    <row r="197" spans="1:7" s="128" customFormat="1" ht="12">
      <c r="A197" s="501">
        <v>3.2</v>
      </c>
      <c r="B197" s="142" t="s">
        <v>338</v>
      </c>
      <c r="C197" s="467"/>
      <c r="D197" s="467"/>
      <c r="E197" s="467"/>
      <c r="F197" s="542"/>
      <c r="G197" s="569"/>
    </row>
    <row r="198" spans="1:7" s="128" customFormat="1" ht="12">
      <c r="A198" s="381"/>
      <c r="B198" s="188" t="s">
        <v>168</v>
      </c>
      <c r="C198" s="270">
        <v>1</v>
      </c>
      <c r="D198" s="271">
        <v>40000</v>
      </c>
      <c r="E198" s="272">
        <v>2</v>
      </c>
      <c r="F198" s="171">
        <f>E198*D198*C198</f>
        <v>80000</v>
      </c>
      <c r="G198" s="778" t="s">
        <v>125</v>
      </c>
    </row>
    <row r="199" spans="1:7" s="128" customFormat="1" ht="12">
      <c r="A199" s="381"/>
      <c r="B199" s="233" t="s">
        <v>174</v>
      </c>
      <c r="C199" s="270"/>
      <c r="D199" s="271"/>
      <c r="E199" s="272"/>
      <c r="F199" s="171"/>
      <c r="G199" s="778"/>
    </row>
    <row r="200" spans="1:7" s="128" customFormat="1" ht="12">
      <c r="A200" s="381"/>
      <c r="B200" s="188" t="s">
        <v>106</v>
      </c>
      <c r="C200" s="270">
        <v>1</v>
      </c>
      <c r="D200" s="271">
        <v>13000</v>
      </c>
      <c r="E200" s="272">
        <v>2</v>
      </c>
      <c r="F200" s="171">
        <f aca="true" t="shared" si="5" ref="F200:F211">E200*D200*C200</f>
        <v>26000</v>
      </c>
      <c r="G200" s="567"/>
    </row>
    <row r="201" spans="1:7" s="128" customFormat="1" ht="12">
      <c r="A201" s="381"/>
      <c r="B201" s="188" t="s">
        <v>107</v>
      </c>
      <c r="C201" s="270">
        <v>1</v>
      </c>
      <c r="D201" s="271">
        <v>3000</v>
      </c>
      <c r="E201" s="272">
        <v>2</v>
      </c>
      <c r="F201" s="171">
        <f t="shared" si="5"/>
        <v>6000</v>
      </c>
      <c r="G201" s="567"/>
    </row>
    <row r="202" spans="1:7" ht="15.75" customHeight="1">
      <c r="A202" s="381"/>
      <c r="B202" s="188" t="s">
        <v>108</v>
      </c>
      <c r="C202" s="270">
        <v>1</v>
      </c>
      <c r="D202" s="271">
        <v>5000</v>
      </c>
      <c r="E202" s="272">
        <v>2</v>
      </c>
      <c r="F202" s="171">
        <f t="shared" si="5"/>
        <v>10000</v>
      </c>
      <c r="G202" s="567"/>
    </row>
    <row r="203" spans="1:7" ht="12">
      <c r="A203" s="381"/>
      <c r="B203" s="188" t="s">
        <v>109</v>
      </c>
      <c r="C203" s="200">
        <v>20</v>
      </c>
      <c r="D203" s="151">
        <v>1000</v>
      </c>
      <c r="E203" s="272">
        <v>2</v>
      </c>
      <c r="F203" s="171">
        <f t="shared" si="5"/>
        <v>40000</v>
      </c>
      <c r="G203" s="567"/>
    </row>
    <row r="204" spans="1:7" ht="12">
      <c r="A204" s="381"/>
      <c r="B204" s="188" t="s">
        <v>110</v>
      </c>
      <c r="C204" s="200">
        <v>20</v>
      </c>
      <c r="D204" s="151">
        <v>400</v>
      </c>
      <c r="E204" s="272">
        <v>2</v>
      </c>
      <c r="F204" s="171">
        <f t="shared" si="5"/>
        <v>16000</v>
      </c>
      <c r="G204" s="567"/>
    </row>
    <row r="205" spans="1:7" ht="12">
      <c r="A205" s="381"/>
      <c r="B205" s="233" t="s">
        <v>167</v>
      </c>
      <c r="C205" s="200"/>
      <c r="D205" s="151"/>
      <c r="E205" s="272">
        <v>2</v>
      </c>
      <c r="F205" s="171"/>
      <c r="G205" s="567"/>
    </row>
    <row r="206" spans="1:7" ht="12">
      <c r="A206" s="381"/>
      <c r="B206" s="188" t="s">
        <v>126</v>
      </c>
      <c r="C206" s="200">
        <v>20</v>
      </c>
      <c r="D206" s="151">
        <v>15000</v>
      </c>
      <c r="E206" s="272">
        <v>2</v>
      </c>
      <c r="F206" s="171">
        <f t="shared" si="5"/>
        <v>600000</v>
      </c>
      <c r="G206" s="570"/>
    </row>
    <row r="207" spans="1:7" ht="12">
      <c r="A207" s="381"/>
      <c r="B207" s="188" t="s">
        <v>113</v>
      </c>
      <c r="C207" s="200">
        <v>2</v>
      </c>
      <c r="D207" s="151">
        <v>10000</v>
      </c>
      <c r="E207" s="272">
        <v>2</v>
      </c>
      <c r="F207" s="171">
        <f>E207*D207*C207</f>
        <v>40000</v>
      </c>
      <c r="G207" s="566"/>
    </row>
    <row r="208" spans="1:7" ht="12">
      <c r="A208" s="381"/>
      <c r="B208" s="188" t="s">
        <v>117</v>
      </c>
      <c r="C208" s="200">
        <v>1</v>
      </c>
      <c r="D208" s="151">
        <v>10000</v>
      </c>
      <c r="E208" s="272">
        <v>2</v>
      </c>
      <c r="F208" s="171">
        <f>E208*D208*C208</f>
        <v>20000</v>
      </c>
      <c r="G208" s="566"/>
    </row>
    <row r="209" spans="1:7" ht="12">
      <c r="A209" s="381"/>
      <c r="B209" s="233" t="s">
        <v>25</v>
      </c>
      <c r="C209" s="200"/>
      <c r="D209" s="151"/>
      <c r="E209" s="272">
        <v>2</v>
      </c>
      <c r="F209" s="171"/>
      <c r="G209" s="570"/>
    </row>
    <row r="210" spans="1:7" ht="12">
      <c r="A210" s="381"/>
      <c r="B210" s="188" t="s">
        <v>111</v>
      </c>
      <c r="C210" s="200">
        <v>20</v>
      </c>
      <c r="D210" s="151">
        <v>1500</v>
      </c>
      <c r="E210" s="272">
        <v>2</v>
      </c>
      <c r="F210" s="171">
        <f t="shared" si="5"/>
        <v>60000</v>
      </c>
      <c r="G210" s="571"/>
    </row>
    <row r="211" spans="1:7" ht="12">
      <c r="A211" s="381"/>
      <c r="B211" s="188" t="s">
        <v>112</v>
      </c>
      <c r="C211" s="200">
        <v>20</v>
      </c>
      <c r="D211" s="151">
        <v>3500</v>
      </c>
      <c r="E211" s="272">
        <v>2</v>
      </c>
      <c r="F211" s="171">
        <f t="shared" si="5"/>
        <v>140000</v>
      </c>
      <c r="G211" s="566"/>
    </row>
    <row r="212" spans="1:7" ht="12">
      <c r="A212" s="381"/>
      <c r="B212" s="367" t="s">
        <v>132</v>
      </c>
      <c r="C212" s="202"/>
      <c r="D212" s="153"/>
      <c r="E212" s="156"/>
      <c r="F212" s="172">
        <f>SUM(F198:F211)</f>
        <v>1038000</v>
      </c>
      <c r="G212" s="566"/>
    </row>
    <row r="213" spans="1:7" ht="12">
      <c r="A213" s="501">
        <v>3.3</v>
      </c>
      <c r="B213" s="142" t="s">
        <v>347</v>
      </c>
      <c r="C213" s="467"/>
      <c r="D213" s="467"/>
      <c r="E213" s="467"/>
      <c r="F213" s="542"/>
      <c r="G213" s="569"/>
    </row>
    <row r="214" spans="1:7" ht="12">
      <c r="A214" s="292"/>
      <c r="B214" s="368" t="s">
        <v>288</v>
      </c>
      <c r="C214" s="369">
        <v>3</v>
      </c>
      <c r="D214" s="369">
        <v>150000</v>
      </c>
      <c r="E214" s="368">
        <v>1</v>
      </c>
      <c r="F214" s="543">
        <f>E214*D214*C214</f>
        <v>450000</v>
      </c>
      <c r="G214" s="569"/>
    </row>
    <row r="215" spans="1:7" ht="12">
      <c r="A215" s="292"/>
      <c r="B215" s="368" t="s">
        <v>290</v>
      </c>
      <c r="C215" s="369">
        <v>3</v>
      </c>
      <c r="D215" s="369">
        <v>50000</v>
      </c>
      <c r="E215" s="368">
        <v>11</v>
      </c>
      <c r="F215" s="543">
        <f>E215*D215*C215</f>
        <v>1650000</v>
      </c>
      <c r="G215" s="569"/>
    </row>
    <row r="216" spans="1:7" ht="12">
      <c r="A216" s="292"/>
      <c r="B216" s="368" t="s">
        <v>308</v>
      </c>
      <c r="C216" s="369">
        <v>1</v>
      </c>
      <c r="D216" s="369">
        <v>45000</v>
      </c>
      <c r="E216" s="368">
        <v>11</v>
      </c>
      <c r="F216" s="543">
        <f>E216*D216*C216</f>
        <v>495000</v>
      </c>
      <c r="G216" s="569"/>
    </row>
    <row r="217" spans="1:7" ht="12" customHeight="1">
      <c r="A217" s="292"/>
      <c r="B217" s="368" t="s">
        <v>292</v>
      </c>
      <c r="C217" s="369">
        <v>1</v>
      </c>
      <c r="D217" s="369">
        <v>500000</v>
      </c>
      <c r="E217" s="368">
        <v>1</v>
      </c>
      <c r="F217" s="543">
        <f>E217*D217*C217</f>
        <v>500000</v>
      </c>
      <c r="G217" s="566" t="s">
        <v>289</v>
      </c>
    </row>
    <row r="218" spans="1:7" ht="12.75" customHeight="1">
      <c r="A218" s="292"/>
      <c r="B218" s="502" t="s">
        <v>132</v>
      </c>
      <c r="C218" s="503"/>
      <c r="D218" s="503"/>
      <c r="E218" s="503"/>
      <c r="F218" s="544">
        <f>SUM(F214:F217)</f>
        <v>3095000</v>
      </c>
      <c r="G218" s="566"/>
    </row>
    <row r="219" spans="1:7" ht="12">
      <c r="A219" s="500">
        <v>3.4</v>
      </c>
      <c r="B219" s="142" t="s">
        <v>344</v>
      </c>
      <c r="C219" s="467"/>
      <c r="D219" s="467"/>
      <c r="E219" s="467"/>
      <c r="F219" s="542"/>
      <c r="G219" s="566" t="s">
        <v>291</v>
      </c>
    </row>
    <row r="220" spans="1:7" ht="12">
      <c r="A220" s="381"/>
      <c r="B220" s="189" t="s">
        <v>177</v>
      </c>
      <c r="C220" s="204">
        <v>1</v>
      </c>
      <c r="D220" s="149">
        <v>50000</v>
      </c>
      <c r="E220" s="150">
        <v>48</v>
      </c>
      <c r="F220" s="171">
        <f>E220*D220*C220</f>
        <v>2400000</v>
      </c>
      <c r="G220" s="566" t="s">
        <v>293</v>
      </c>
    </row>
    <row r="221" spans="1:7" ht="12">
      <c r="A221" s="381"/>
      <c r="B221" s="187" t="s">
        <v>172</v>
      </c>
      <c r="C221" s="204">
        <v>30</v>
      </c>
      <c r="D221" s="149">
        <v>1000</v>
      </c>
      <c r="E221" s="150">
        <v>48</v>
      </c>
      <c r="F221" s="171">
        <f>E221*D221*C221</f>
        <v>1440000</v>
      </c>
      <c r="G221" s="572"/>
    </row>
    <row r="222" spans="1:7" ht="12">
      <c r="A222" s="381"/>
      <c r="B222" s="238" t="s">
        <v>129</v>
      </c>
      <c r="C222" s="204">
        <v>1</v>
      </c>
      <c r="D222" s="149">
        <v>10000</v>
      </c>
      <c r="E222" s="150">
        <v>48</v>
      </c>
      <c r="F222" s="171">
        <f>E222*D222*C222</f>
        <v>480000</v>
      </c>
      <c r="G222" s="566"/>
    </row>
    <row r="223" spans="1:7" ht="12">
      <c r="A223" s="381"/>
      <c r="B223" s="238" t="s">
        <v>174</v>
      </c>
      <c r="C223" s="204">
        <v>1</v>
      </c>
      <c r="D223" s="149">
        <v>20000</v>
      </c>
      <c r="E223" s="150">
        <v>48</v>
      </c>
      <c r="F223" s="171">
        <f>E223*D223*C223</f>
        <v>960000</v>
      </c>
      <c r="G223" s="566" t="s">
        <v>181</v>
      </c>
    </row>
    <row r="224" spans="1:7" ht="12">
      <c r="A224" s="381"/>
      <c r="B224" s="367" t="s">
        <v>132</v>
      </c>
      <c r="C224" s="202"/>
      <c r="D224" s="153"/>
      <c r="E224" s="156"/>
      <c r="F224" s="172">
        <f>SUM(F220:F223)</f>
        <v>5280000</v>
      </c>
      <c r="G224" s="566"/>
    </row>
    <row r="225" spans="1:7" ht="12">
      <c r="A225" s="499">
        <v>3.5</v>
      </c>
      <c r="B225" s="142" t="s">
        <v>346</v>
      </c>
      <c r="C225" s="467"/>
      <c r="D225" s="467"/>
      <c r="E225" s="467"/>
      <c r="F225" s="542"/>
      <c r="G225" s="566"/>
    </row>
    <row r="226" spans="1:7" ht="12">
      <c r="A226" s="381"/>
      <c r="B226" s="214" t="s">
        <v>182</v>
      </c>
      <c r="C226" s="207">
        <v>4</v>
      </c>
      <c r="D226" s="234">
        <v>25000</v>
      </c>
      <c r="E226" s="163">
        <v>24</v>
      </c>
      <c r="F226" s="537">
        <f>E226*D226*C226</f>
        <v>2400000</v>
      </c>
      <c r="G226" s="566"/>
    </row>
    <row r="227" spans="1:7" ht="12">
      <c r="A227" s="381"/>
      <c r="B227" s="188" t="s">
        <v>183</v>
      </c>
      <c r="C227" s="204">
        <v>8</v>
      </c>
      <c r="D227" s="149">
        <v>3000</v>
      </c>
      <c r="E227" s="163">
        <v>24</v>
      </c>
      <c r="F227" s="171">
        <f>E227*D227*C227</f>
        <v>576000</v>
      </c>
      <c r="G227" s="566"/>
    </row>
    <row r="228" spans="1:7" ht="12">
      <c r="A228" s="381"/>
      <c r="B228" s="236" t="s">
        <v>180</v>
      </c>
      <c r="C228" s="204">
        <v>8</v>
      </c>
      <c r="D228" s="149">
        <v>15000</v>
      </c>
      <c r="E228" s="163">
        <v>24</v>
      </c>
      <c r="F228" s="171">
        <f>E228*D228*C228</f>
        <v>2880000</v>
      </c>
      <c r="G228" s="566"/>
    </row>
    <row r="229" spans="1:7" ht="12">
      <c r="A229" s="381"/>
      <c r="B229" s="367" t="s">
        <v>132</v>
      </c>
      <c r="C229" s="202"/>
      <c r="D229" s="153"/>
      <c r="E229" s="156"/>
      <c r="F229" s="172">
        <f>SUM(F226:F228)</f>
        <v>5856000</v>
      </c>
      <c r="G229" s="566"/>
    </row>
    <row r="230" spans="1:7" ht="12">
      <c r="A230" s="499">
        <v>3.6</v>
      </c>
      <c r="B230" s="142" t="s">
        <v>348</v>
      </c>
      <c r="C230" s="497"/>
      <c r="D230" s="467"/>
      <c r="E230" s="467"/>
      <c r="F230" s="542"/>
      <c r="G230" s="566"/>
    </row>
    <row r="231" spans="1:7" ht="12">
      <c r="A231" s="381"/>
      <c r="B231" s="188" t="s">
        <v>127</v>
      </c>
      <c r="C231" s="204">
        <v>5</v>
      </c>
      <c r="D231" s="149">
        <v>10000</v>
      </c>
      <c r="E231" s="150">
        <v>11</v>
      </c>
      <c r="F231" s="171">
        <f>E231*D231*C231</f>
        <v>550000</v>
      </c>
      <c r="G231" s="566" t="s">
        <v>128</v>
      </c>
    </row>
    <row r="232" spans="1:7" ht="12">
      <c r="A232" s="381"/>
      <c r="B232" s="236" t="s">
        <v>294</v>
      </c>
      <c r="C232" s="204">
        <v>100</v>
      </c>
      <c r="D232" s="149">
        <v>5000</v>
      </c>
      <c r="E232" s="150">
        <v>1</v>
      </c>
      <c r="F232" s="171">
        <f>E232*D232*C232</f>
        <v>500000</v>
      </c>
      <c r="G232" s="566"/>
    </row>
    <row r="233" spans="1:7" ht="12">
      <c r="A233" s="381"/>
      <c r="B233" s="367" t="s">
        <v>132</v>
      </c>
      <c r="C233" s="202"/>
      <c r="D233" s="153"/>
      <c r="E233" s="156"/>
      <c r="F233" s="172">
        <f>SUM(F231:F232)</f>
        <v>1050000</v>
      </c>
      <c r="G233" s="566"/>
    </row>
    <row r="234" spans="1:7" ht="24">
      <c r="A234" s="8"/>
      <c r="B234" s="219" t="s">
        <v>307</v>
      </c>
      <c r="C234" s="216">
        <v>1</v>
      </c>
      <c r="D234" s="217">
        <v>330000</v>
      </c>
      <c r="E234" s="218">
        <v>12</v>
      </c>
      <c r="F234" s="545">
        <f>E234*D234*C234</f>
        <v>3960000</v>
      </c>
      <c r="G234" s="566"/>
    </row>
    <row r="235" spans="1:7" ht="12">
      <c r="A235" s="388"/>
      <c r="B235" s="219"/>
      <c r="C235" s="216"/>
      <c r="D235" s="217"/>
      <c r="E235" s="218"/>
      <c r="F235" s="545"/>
      <c r="G235" s="566"/>
    </row>
    <row r="236" spans="1:7" ht="12.75" thickBot="1">
      <c r="A236" s="382"/>
      <c r="B236" s="273" t="s">
        <v>136</v>
      </c>
      <c r="C236" s="205"/>
      <c r="D236" s="274"/>
      <c r="E236" s="160"/>
      <c r="F236" s="266">
        <f>SUM(F234,F233,F224,F229,F218,F212)</f>
        <v>20279000</v>
      </c>
      <c r="G236" s="343"/>
    </row>
    <row r="237" spans="1:7" ht="12.75" thickBot="1">
      <c r="A237" s="763" t="s">
        <v>91</v>
      </c>
      <c r="B237" s="764"/>
      <c r="C237" s="206"/>
      <c r="D237" s="275"/>
      <c r="E237" s="161"/>
      <c r="F237" s="546"/>
      <c r="G237" s="573"/>
    </row>
    <row r="238" spans="1:7" ht="12">
      <c r="A238" s="135">
        <v>4.1</v>
      </c>
      <c r="B238" s="182" t="s">
        <v>350</v>
      </c>
      <c r="C238" s="208"/>
      <c r="D238" s="235"/>
      <c r="E238" s="165"/>
      <c r="F238" s="547"/>
      <c r="G238" s="566"/>
    </row>
    <row r="239" spans="1:7" ht="12">
      <c r="A239" s="507"/>
      <c r="B239" s="215" t="s">
        <v>194</v>
      </c>
      <c r="C239" s="201">
        <v>50</v>
      </c>
      <c r="D239" s="155">
        <v>1500</v>
      </c>
      <c r="E239" s="166">
        <v>21</v>
      </c>
      <c r="F239" s="548">
        <v>1575000</v>
      </c>
      <c r="G239" s="566" t="s">
        <v>277</v>
      </c>
    </row>
    <row r="240" spans="1:7" ht="12">
      <c r="A240" s="507"/>
      <c r="B240" s="215" t="s">
        <v>184</v>
      </c>
      <c r="C240" s="201">
        <v>1</v>
      </c>
      <c r="D240" s="155">
        <v>20000</v>
      </c>
      <c r="E240" s="166">
        <v>21</v>
      </c>
      <c r="F240" s="548">
        <f>E240*D240*C240</f>
        <v>420000</v>
      </c>
      <c r="G240" s="566"/>
    </row>
    <row r="241" spans="1:7" ht="12">
      <c r="A241" s="507"/>
      <c r="B241" s="215" t="s">
        <v>176</v>
      </c>
      <c r="C241" s="201">
        <v>1</v>
      </c>
      <c r="D241" s="155">
        <v>10000</v>
      </c>
      <c r="E241" s="166">
        <v>21</v>
      </c>
      <c r="F241" s="548">
        <f>E241*D241*C241</f>
        <v>210000</v>
      </c>
      <c r="G241" s="566"/>
    </row>
    <row r="242" spans="1:7" ht="12">
      <c r="A242" s="507"/>
      <c r="B242" s="215" t="s">
        <v>195</v>
      </c>
      <c r="C242" s="201">
        <v>4</v>
      </c>
      <c r="D242" s="155">
        <v>5000</v>
      </c>
      <c r="E242" s="166">
        <v>21</v>
      </c>
      <c r="F242" s="548">
        <f>E242*D242*C242</f>
        <v>420000</v>
      </c>
      <c r="G242" s="566"/>
    </row>
    <row r="243" spans="1:7" ht="12">
      <c r="A243" s="507"/>
      <c r="B243" s="215" t="s">
        <v>129</v>
      </c>
      <c r="C243" s="201">
        <v>1</v>
      </c>
      <c r="D243" s="155">
        <v>10000</v>
      </c>
      <c r="E243" s="166">
        <v>21</v>
      </c>
      <c r="F243" s="548">
        <f>E243*D243*C243</f>
        <v>210000</v>
      </c>
      <c r="G243" s="566"/>
    </row>
    <row r="244" spans="1:7" ht="12">
      <c r="A244" s="507"/>
      <c r="B244" s="240" t="s">
        <v>177</v>
      </c>
      <c r="C244" s="209">
        <v>1</v>
      </c>
      <c r="D244" s="175">
        <v>40000</v>
      </c>
      <c r="E244" s="213">
        <v>21</v>
      </c>
      <c r="F244" s="549">
        <f>E244*D244*C244</f>
        <v>840000</v>
      </c>
      <c r="G244" s="566"/>
    </row>
    <row r="245" spans="1:7" ht="12">
      <c r="A245" s="507"/>
      <c r="B245" s="183" t="s">
        <v>132</v>
      </c>
      <c r="C245" s="201"/>
      <c r="D245" s="155"/>
      <c r="E245" s="166"/>
      <c r="F245" s="550">
        <f>SUM(F239:F244)</f>
        <v>3675000</v>
      </c>
      <c r="G245" s="566"/>
    </row>
    <row r="246" spans="1:7" s="243" customFormat="1" ht="12">
      <c r="A246" s="498"/>
      <c r="B246" s="504" t="s">
        <v>287</v>
      </c>
      <c r="C246" s="505"/>
      <c r="D246" s="443"/>
      <c r="E246" s="444"/>
      <c r="F246" s="551"/>
      <c r="G246" s="574"/>
    </row>
    <row r="247" spans="1:7" ht="12">
      <c r="A247" s="507"/>
      <c r="B247" s="351" t="s">
        <v>278</v>
      </c>
      <c r="C247" s="201">
        <v>50</v>
      </c>
      <c r="D247" s="155">
        <v>1500</v>
      </c>
      <c r="E247" s="166">
        <v>7</v>
      </c>
      <c r="F247" s="548">
        <v>525000</v>
      </c>
      <c r="G247" s="566" t="s">
        <v>279</v>
      </c>
    </row>
    <row r="248" spans="1:7" ht="12">
      <c r="A248" s="507"/>
      <c r="B248" s="183" t="s">
        <v>174</v>
      </c>
      <c r="C248" s="201"/>
      <c r="D248" s="155"/>
      <c r="E248" s="166"/>
      <c r="F248" s="548"/>
      <c r="G248" s="566"/>
    </row>
    <row r="249" spans="1:7" ht="12">
      <c r="A249" s="507"/>
      <c r="B249" s="351" t="s">
        <v>280</v>
      </c>
      <c r="C249" s="201">
        <v>1</v>
      </c>
      <c r="D249" s="155">
        <v>13000</v>
      </c>
      <c r="E249" s="166">
        <v>7</v>
      </c>
      <c r="F249" s="548">
        <v>91000</v>
      </c>
      <c r="G249" s="566"/>
    </row>
    <row r="250" spans="1:7" ht="12">
      <c r="A250" s="507"/>
      <c r="B250" s="351" t="s">
        <v>281</v>
      </c>
      <c r="C250" s="201">
        <v>2</v>
      </c>
      <c r="D250" s="155">
        <v>3000</v>
      </c>
      <c r="E250" s="166">
        <v>7</v>
      </c>
      <c r="F250" s="548">
        <v>42000</v>
      </c>
      <c r="G250" s="566"/>
    </row>
    <row r="251" spans="1:7" ht="12">
      <c r="A251" s="507"/>
      <c r="B251" s="351" t="s">
        <v>282</v>
      </c>
      <c r="C251" s="201">
        <v>3</v>
      </c>
      <c r="D251" s="155">
        <v>5000</v>
      </c>
      <c r="E251" s="166">
        <v>7</v>
      </c>
      <c r="F251" s="548">
        <v>105000</v>
      </c>
      <c r="G251" s="566"/>
    </row>
    <row r="252" spans="1:7" ht="12">
      <c r="A252" s="507"/>
      <c r="B252" s="351" t="s">
        <v>283</v>
      </c>
      <c r="C252" s="201">
        <v>50</v>
      </c>
      <c r="D252" s="155">
        <v>1500</v>
      </c>
      <c r="E252" s="166">
        <v>7</v>
      </c>
      <c r="F252" s="548">
        <v>525000</v>
      </c>
      <c r="G252" s="566"/>
    </row>
    <row r="253" spans="1:7" ht="12">
      <c r="A253" s="507"/>
      <c r="B253" s="351" t="s">
        <v>245</v>
      </c>
      <c r="C253" s="201">
        <v>50</v>
      </c>
      <c r="D253" s="155">
        <v>400</v>
      </c>
      <c r="E253" s="166">
        <v>7</v>
      </c>
      <c r="F253" s="548">
        <v>140000</v>
      </c>
      <c r="G253" s="566"/>
    </row>
    <row r="254" spans="1:7" ht="12">
      <c r="A254" s="507"/>
      <c r="B254" s="183" t="s">
        <v>284</v>
      </c>
      <c r="C254" s="201"/>
      <c r="D254" s="155"/>
      <c r="E254" s="166"/>
      <c r="F254" s="548"/>
      <c r="G254" s="566"/>
    </row>
    <row r="255" spans="1:7" ht="12">
      <c r="A255" s="507"/>
      <c r="B255" s="351" t="s">
        <v>129</v>
      </c>
      <c r="C255" s="201">
        <v>1</v>
      </c>
      <c r="D255" s="155">
        <v>10000</v>
      </c>
      <c r="E255" s="166">
        <v>7</v>
      </c>
      <c r="F255" s="548">
        <v>70000</v>
      </c>
      <c r="G255" s="566"/>
    </row>
    <row r="256" spans="1:7" ht="12">
      <c r="A256" s="507"/>
      <c r="B256" s="351" t="s">
        <v>285</v>
      </c>
      <c r="C256" s="201">
        <v>1</v>
      </c>
      <c r="D256" s="155">
        <v>5000</v>
      </c>
      <c r="E256" s="166">
        <v>7</v>
      </c>
      <c r="F256" s="548">
        <v>70000</v>
      </c>
      <c r="G256" s="566"/>
    </row>
    <row r="257" spans="1:7" ht="12">
      <c r="A257" s="507"/>
      <c r="B257" s="183" t="s">
        <v>286</v>
      </c>
      <c r="C257" s="201"/>
      <c r="D257" s="155"/>
      <c r="E257" s="166"/>
      <c r="F257" s="550">
        <f>SUM(F247:F256)</f>
        <v>1568000</v>
      </c>
      <c r="G257" s="566"/>
    </row>
    <row r="258" spans="1:7" ht="12">
      <c r="A258" s="530"/>
      <c r="B258" s="530" t="s">
        <v>356</v>
      </c>
      <c r="C258" s="530"/>
      <c r="D258" s="530"/>
      <c r="E258" s="530"/>
      <c r="F258" s="552">
        <f>F257+F245</f>
        <v>5243000</v>
      </c>
      <c r="G258" s="566"/>
    </row>
    <row r="259" spans="1:7" s="243" customFormat="1" ht="12">
      <c r="A259" s="137">
        <v>4.4</v>
      </c>
      <c r="B259" s="232" t="s">
        <v>351</v>
      </c>
      <c r="C259" s="201"/>
      <c r="D259" s="155"/>
      <c r="E259" s="166"/>
      <c r="F259" s="169"/>
      <c r="G259" s="566"/>
    </row>
    <row r="260" spans="1:7" ht="12">
      <c r="A260" s="352"/>
      <c r="B260" s="239" t="s">
        <v>361</v>
      </c>
      <c r="C260" s="201">
        <v>4</v>
      </c>
      <c r="D260" s="155">
        <v>10000</v>
      </c>
      <c r="E260" s="166">
        <v>12</v>
      </c>
      <c r="F260" s="169">
        <f>E260*D260*C260</f>
        <v>480000</v>
      </c>
      <c r="G260" s="566" t="s">
        <v>359</v>
      </c>
    </row>
    <row r="261" spans="1:7" ht="12">
      <c r="A261" s="353"/>
      <c r="B261" s="506" t="s">
        <v>357</v>
      </c>
      <c r="C261" s="221">
        <v>2</v>
      </c>
      <c r="D261" s="222">
        <v>300000</v>
      </c>
      <c r="E261" s="223">
        <v>12</v>
      </c>
      <c r="F261" s="553">
        <f>E261*D261*C261</f>
        <v>7200000</v>
      </c>
      <c r="G261" s="566"/>
    </row>
    <row r="262" spans="1:7" s="243" customFormat="1" ht="12.75" thickBot="1">
      <c r="A262" s="508"/>
      <c r="B262" s="276" t="s">
        <v>137</v>
      </c>
      <c r="C262" s="277"/>
      <c r="D262" s="278"/>
      <c r="E262" s="278"/>
      <c r="F262" s="554">
        <f>F261+F260+F258</f>
        <v>12923000</v>
      </c>
      <c r="G262" s="343"/>
    </row>
    <row r="263" spans="1:7" ht="12.75" thickBot="1">
      <c r="A263" s="768" t="s">
        <v>148</v>
      </c>
      <c r="B263" s="786"/>
      <c r="C263" s="280"/>
      <c r="D263" s="281"/>
      <c r="E263" s="281"/>
      <c r="F263" s="341">
        <f>F262+F236+F195+F125</f>
        <v>89703000</v>
      </c>
      <c r="G263" s="343"/>
    </row>
    <row r="264" spans="1:7" s="128" customFormat="1" ht="12.75" thickBot="1">
      <c r="A264" s="384"/>
      <c r="B264" s="184"/>
      <c r="C264" s="167"/>
      <c r="D264" s="167"/>
      <c r="E264" s="167"/>
      <c r="F264" s="555"/>
      <c r="G264" s="575"/>
    </row>
    <row r="265" spans="1:7" ht="12.75" thickBot="1">
      <c r="A265" s="780" t="s">
        <v>138</v>
      </c>
      <c r="B265" s="765"/>
      <c r="C265" s="282"/>
      <c r="D265" s="282"/>
      <c r="E265" s="282"/>
      <c r="F265" s="556"/>
      <c r="G265" s="576"/>
    </row>
    <row r="266" spans="1:7" ht="12">
      <c r="A266" s="383" t="s">
        <v>202</v>
      </c>
      <c r="B266" s="224" t="s">
        <v>162</v>
      </c>
      <c r="C266" s="225"/>
      <c r="D266" s="185"/>
      <c r="E266" s="226"/>
      <c r="F266" s="478"/>
      <c r="G266" s="575"/>
    </row>
    <row r="267" spans="1:7" ht="12">
      <c r="A267" s="381"/>
      <c r="B267" s="227" t="s">
        <v>352</v>
      </c>
      <c r="C267" s="228">
        <v>1</v>
      </c>
      <c r="D267" s="168">
        <v>400000</v>
      </c>
      <c r="E267" s="229">
        <v>12</v>
      </c>
      <c r="F267" s="537">
        <f>E267*D267*C267</f>
        <v>4800000</v>
      </c>
      <c r="G267" s="575"/>
    </row>
    <row r="268" spans="1:7" ht="12">
      <c r="A268" s="381"/>
      <c r="B268" s="227" t="s">
        <v>313</v>
      </c>
      <c r="C268" s="228">
        <v>1</v>
      </c>
      <c r="D268" s="168">
        <v>380000</v>
      </c>
      <c r="E268" s="229">
        <v>12</v>
      </c>
      <c r="F268" s="537">
        <f>E268*D268*C268</f>
        <v>4560000</v>
      </c>
      <c r="G268" s="575"/>
    </row>
    <row r="269" spans="1:7" ht="12">
      <c r="A269" s="381"/>
      <c r="B269" s="227" t="s">
        <v>163</v>
      </c>
      <c r="C269" s="228">
        <v>1</v>
      </c>
      <c r="D269" s="168">
        <v>250000</v>
      </c>
      <c r="E269" s="229">
        <v>12</v>
      </c>
      <c r="F269" s="537">
        <f>E269*D269*C269</f>
        <v>3000000</v>
      </c>
      <c r="G269" s="575"/>
    </row>
    <row r="270" spans="1:7" ht="12">
      <c r="A270" s="381"/>
      <c r="B270" s="227" t="s">
        <v>366</v>
      </c>
      <c r="C270" s="228">
        <v>1</v>
      </c>
      <c r="D270" s="168">
        <v>250000</v>
      </c>
      <c r="E270" s="229">
        <v>12</v>
      </c>
      <c r="F270" s="537">
        <f>E270*D270*C270</f>
        <v>3000000</v>
      </c>
      <c r="G270" s="575"/>
    </row>
    <row r="271" spans="1:7" ht="12">
      <c r="A271" s="381"/>
      <c r="B271" s="299" t="s">
        <v>234</v>
      </c>
      <c r="C271" s="228"/>
      <c r="D271" s="168"/>
      <c r="E271" s="229"/>
      <c r="F271" s="557">
        <f>SUM(F267:F270)</f>
        <v>15360000</v>
      </c>
      <c r="G271" s="575"/>
    </row>
    <row r="272" spans="1:7" ht="12">
      <c r="A272" s="381" t="s">
        <v>203</v>
      </c>
      <c r="B272" s="230" t="s">
        <v>164</v>
      </c>
      <c r="C272" s="228"/>
      <c r="D272" s="168"/>
      <c r="E272" s="229"/>
      <c r="F272" s="537"/>
      <c r="G272" s="575"/>
    </row>
    <row r="273" spans="1:7" ht="12">
      <c r="A273" s="381"/>
      <c r="B273" s="227" t="s">
        <v>276</v>
      </c>
      <c r="C273" s="228">
        <v>1</v>
      </c>
      <c r="D273" s="168">
        <f>(D267*10%)+(D269*10%)+(D270*10%)+(D268*10%)</f>
        <v>128000</v>
      </c>
      <c r="E273" s="229">
        <v>12</v>
      </c>
      <c r="F273" s="537">
        <f>E273*D273*C273</f>
        <v>1536000</v>
      </c>
      <c r="G273" s="575"/>
    </row>
    <row r="274" spans="1:7" ht="12">
      <c r="A274" s="381"/>
      <c r="B274" s="227" t="s">
        <v>360</v>
      </c>
      <c r="C274" s="228">
        <v>1</v>
      </c>
      <c r="D274" s="168">
        <v>60000</v>
      </c>
      <c r="E274" s="229">
        <v>11</v>
      </c>
      <c r="F274" s="537">
        <f>E274*D274*C274</f>
        <v>660000</v>
      </c>
      <c r="G274" s="575"/>
    </row>
    <row r="275" spans="1:7" ht="12">
      <c r="A275" s="381"/>
      <c r="B275" s="227" t="s">
        <v>223</v>
      </c>
      <c r="C275" s="186">
        <v>1</v>
      </c>
      <c r="D275" s="151">
        <v>50000</v>
      </c>
      <c r="E275" s="231">
        <v>11</v>
      </c>
      <c r="F275" s="171">
        <f aca="true" t="shared" si="6" ref="F275:F282">E275*D275*C275</f>
        <v>550000</v>
      </c>
      <c r="G275" s="575"/>
    </row>
    <row r="276" spans="1:7" ht="12">
      <c r="A276" s="381"/>
      <c r="B276" s="227" t="s">
        <v>222</v>
      </c>
      <c r="C276" s="186">
        <v>1</v>
      </c>
      <c r="D276" s="151">
        <v>20000</v>
      </c>
      <c r="E276" s="231">
        <v>11</v>
      </c>
      <c r="F276" s="171">
        <f t="shared" si="6"/>
        <v>220000</v>
      </c>
      <c r="G276" s="575"/>
    </row>
    <row r="277" spans="1:7" ht="12">
      <c r="A277" s="381"/>
      <c r="B277" s="227" t="s">
        <v>314</v>
      </c>
      <c r="C277" s="186">
        <v>1</v>
      </c>
      <c r="D277" s="151">
        <v>275000</v>
      </c>
      <c r="E277" s="231">
        <v>4</v>
      </c>
      <c r="F277" s="171">
        <f t="shared" si="6"/>
        <v>1100000</v>
      </c>
      <c r="G277" s="575"/>
    </row>
    <row r="278" spans="1:7" ht="12">
      <c r="A278" s="381"/>
      <c r="B278" s="227" t="s">
        <v>315</v>
      </c>
      <c r="C278" s="186">
        <v>1</v>
      </c>
      <c r="D278" s="151">
        <v>30000</v>
      </c>
      <c r="E278" s="231">
        <v>11</v>
      </c>
      <c r="F278" s="171">
        <f t="shared" si="6"/>
        <v>330000</v>
      </c>
      <c r="G278" s="575"/>
    </row>
    <row r="279" spans="1:7" ht="12">
      <c r="A279" s="381"/>
      <c r="B279" s="227" t="s">
        <v>325</v>
      </c>
      <c r="C279" s="186">
        <v>1</v>
      </c>
      <c r="D279" s="151">
        <v>45000</v>
      </c>
      <c r="E279" s="231">
        <v>11</v>
      </c>
      <c r="F279" s="171">
        <f t="shared" si="6"/>
        <v>495000</v>
      </c>
      <c r="G279" s="575"/>
    </row>
    <row r="280" spans="1:7" ht="12">
      <c r="A280" s="381"/>
      <c r="B280" s="227" t="s">
        <v>193</v>
      </c>
      <c r="C280" s="186">
        <v>8</v>
      </c>
      <c r="D280" s="151">
        <v>52000</v>
      </c>
      <c r="E280" s="231">
        <v>4</v>
      </c>
      <c r="F280" s="171">
        <f t="shared" si="6"/>
        <v>1664000</v>
      </c>
      <c r="G280" s="575"/>
    </row>
    <row r="281" spans="1:7" ht="12">
      <c r="A281" s="381"/>
      <c r="B281" s="227" t="s">
        <v>221</v>
      </c>
      <c r="C281" s="186">
        <v>1</v>
      </c>
      <c r="D281" s="151">
        <v>1200000</v>
      </c>
      <c r="E281" s="231">
        <v>1</v>
      </c>
      <c r="F281" s="171">
        <f t="shared" si="6"/>
        <v>1200000</v>
      </c>
      <c r="G281" s="575"/>
    </row>
    <row r="282" spans="1:7" ht="12">
      <c r="A282" s="381"/>
      <c r="B282" s="227" t="s">
        <v>130</v>
      </c>
      <c r="C282" s="186">
        <v>1</v>
      </c>
      <c r="D282" s="151">
        <v>160000</v>
      </c>
      <c r="E282" s="231">
        <v>12</v>
      </c>
      <c r="F282" s="297">
        <f t="shared" si="6"/>
        <v>1920000</v>
      </c>
      <c r="G282" s="570"/>
    </row>
    <row r="283" spans="1:7" ht="12">
      <c r="A283" s="381"/>
      <c r="B283" s="299" t="s">
        <v>234</v>
      </c>
      <c r="C283" s="186"/>
      <c r="D283" s="151"/>
      <c r="E283" s="231"/>
      <c r="F283" s="169">
        <f>SUM(F273:F282)</f>
        <v>9675000</v>
      </c>
      <c r="G283" s="570"/>
    </row>
    <row r="284" spans="1:56" ht="12">
      <c r="A284" s="176" t="s">
        <v>204</v>
      </c>
      <c r="B284" s="138" t="s">
        <v>353</v>
      </c>
      <c r="C284" s="248"/>
      <c r="D284" s="249"/>
      <c r="E284" s="250"/>
      <c r="F284" s="558"/>
      <c r="G284" s="577"/>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row>
    <row r="285" spans="1:7" s="128" customFormat="1" ht="12">
      <c r="A285" s="177"/>
      <c r="B285" s="35" t="s">
        <v>139</v>
      </c>
      <c r="C285" s="251"/>
      <c r="D285" s="252"/>
      <c r="E285" s="253"/>
      <c r="F285" s="254"/>
      <c r="G285" s="577"/>
    </row>
    <row r="286" spans="1:7" s="128" customFormat="1" ht="12">
      <c r="A286" s="177"/>
      <c r="B286" s="189" t="s">
        <v>140</v>
      </c>
      <c r="C286" s="255">
        <v>80</v>
      </c>
      <c r="D286" s="198">
        <v>4000</v>
      </c>
      <c r="E286" s="256">
        <v>2</v>
      </c>
      <c r="F286" s="559">
        <f>E286*D286*C286</f>
        <v>640000</v>
      </c>
      <c r="G286" s="577"/>
    </row>
    <row r="287" spans="1:12" s="128" customFormat="1" ht="12">
      <c r="A287" s="177"/>
      <c r="B287" s="35" t="s">
        <v>141</v>
      </c>
      <c r="C287" s="255"/>
      <c r="D287" s="198"/>
      <c r="E287" s="256"/>
      <c r="F287" s="559"/>
      <c r="G287" s="577"/>
      <c r="J287" s="374"/>
      <c r="L287" s="285"/>
    </row>
    <row r="288" spans="1:7" s="128" customFormat="1" ht="12">
      <c r="A288" s="177"/>
      <c r="B288" s="189" t="s">
        <v>142</v>
      </c>
      <c r="C288" s="255">
        <v>6</v>
      </c>
      <c r="D288" s="198">
        <v>10000</v>
      </c>
      <c r="E288" s="256">
        <v>2</v>
      </c>
      <c r="F288" s="559">
        <f aca="true" t="shared" si="7" ref="F288:F294">E288*D288*C288</f>
        <v>120000</v>
      </c>
      <c r="G288" s="577"/>
    </row>
    <row r="289" spans="1:7" s="128" customFormat="1" ht="12">
      <c r="A289" s="177"/>
      <c r="B289" s="189" t="s">
        <v>143</v>
      </c>
      <c r="C289" s="255">
        <v>6</v>
      </c>
      <c r="D289" s="198">
        <v>5000</v>
      </c>
      <c r="E289" s="256">
        <v>2</v>
      </c>
      <c r="F289" s="559">
        <f t="shared" si="7"/>
        <v>60000</v>
      </c>
      <c r="G289" s="577"/>
    </row>
    <row r="290" spans="1:7" s="128" customFormat="1" ht="12">
      <c r="A290" s="177"/>
      <c r="B290" s="189" t="s">
        <v>144</v>
      </c>
      <c r="C290" s="255">
        <v>2</v>
      </c>
      <c r="D290" s="198">
        <v>10000</v>
      </c>
      <c r="E290" s="256">
        <v>12</v>
      </c>
      <c r="F290" s="559">
        <f t="shared" si="7"/>
        <v>240000</v>
      </c>
      <c r="G290" s="577"/>
    </row>
    <row r="291" spans="1:7" s="128" customFormat="1" ht="12">
      <c r="A291" s="177"/>
      <c r="B291" s="35" t="s">
        <v>159</v>
      </c>
      <c r="C291" s="255"/>
      <c r="D291" s="198"/>
      <c r="E291" s="256"/>
      <c r="F291" s="559"/>
      <c r="G291" s="577"/>
    </row>
    <row r="292" spans="1:7" s="128" customFormat="1" ht="12">
      <c r="A292" s="177"/>
      <c r="B292" s="189" t="s">
        <v>145</v>
      </c>
      <c r="C292" s="255">
        <v>5</v>
      </c>
      <c r="D292" s="198">
        <v>6000</v>
      </c>
      <c r="E292" s="256">
        <v>12</v>
      </c>
      <c r="F292" s="559">
        <f t="shared" si="7"/>
        <v>360000</v>
      </c>
      <c r="G292" s="577"/>
    </row>
    <row r="293" spans="1:7" s="128" customFormat="1" ht="12">
      <c r="A293" s="177"/>
      <c r="B293" s="35" t="s">
        <v>10</v>
      </c>
      <c r="C293" s="255"/>
      <c r="D293" s="198"/>
      <c r="E293" s="256"/>
      <c r="F293" s="559"/>
      <c r="G293" s="577"/>
    </row>
    <row r="294" spans="1:7" s="128" customFormat="1" ht="12">
      <c r="A294" s="177"/>
      <c r="B294" s="189" t="s">
        <v>160</v>
      </c>
      <c r="C294" s="255">
        <v>5</v>
      </c>
      <c r="D294" s="198">
        <v>12000</v>
      </c>
      <c r="E294" s="256">
        <v>12</v>
      </c>
      <c r="F294" s="559">
        <f t="shared" si="7"/>
        <v>720000</v>
      </c>
      <c r="G294" s="577"/>
    </row>
    <row r="295" spans="1:7" s="128" customFormat="1" ht="12">
      <c r="A295" s="177"/>
      <c r="B295" s="299" t="s">
        <v>234</v>
      </c>
      <c r="C295" s="255"/>
      <c r="D295" s="198"/>
      <c r="E295" s="256"/>
      <c r="F295" s="560">
        <f>SUM(F286:F294)</f>
        <v>2140000</v>
      </c>
      <c r="G295" s="577"/>
    </row>
    <row r="296" spans="1:56" ht="12">
      <c r="A296" s="176" t="s">
        <v>295</v>
      </c>
      <c r="B296" s="138" t="s">
        <v>354</v>
      </c>
      <c r="C296" s="257"/>
      <c r="D296" s="196"/>
      <c r="E296" s="250"/>
      <c r="F296" s="558"/>
      <c r="G296" s="578" t="s">
        <v>131</v>
      </c>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c r="AT296" s="128"/>
      <c r="AU296" s="128"/>
      <c r="AV296" s="128"/>
      <c r="AW296" s="128"/>
      <c r="AX296" s="128"/>
      <c r="AY296" s="128"/>
      <c r="AZ296" s="128"/>
      <c r="BA296" s="128"/>
      <c r="BB296" s="128"/>
      <c r="BC296" s="128"/>
      <c r="BD296" s="128"/>
    </row>
    <row r="297" spans="1:7" s="128" customFormat="1" ht="12">
      <c r="A297" s="179"/>
      <c r="B297" s="35" t="s">
        <v>139</v>
      </c>
      <c r="C297" s="258"/>
      <c r="D297" s="197"/>
      <c r="E297" s="259"/>
      <c r="F297" s="254"/>
      <c r="G297" s="577"/>
    </row>
    <row r="298" spans="1:7" s="128" customFormat="1" ht="12">
      <c r="A298" s="179"/>
      <c r="B298" s="147" t="s">
        <v>155</v>
      </c>
      <c r="C298" s="260">
        <v>80</v>
      </c>
      <c r="D298" s="198">
        <v>4000</v>
      </c>
      <c r="E298" s="261">
        <v>2</v>
      </c>
      <c r="F298" s="559">
        <f>E298*D298*C298</f>
        <v>640000</v>
      </c>
      <c r="G298" s="579"/>
    </row>
    <row r="299" spans="1:56" ht="12">
      <c r="A299" s="178"/>
      <c r="B299" s="139" t="s">
        <v>154</v>
      </c>
      <c r="C299" s="195">
        <v>4</v>
      </c>
      <c r="D299" s="149">
        <v>20000</v>
      </c>
      <c r="E299" s="194">
        <v>2</v>
      </c>
      <c r="F299" s="559">
        <f>E299*D299*C299</f>
        <v>160000</v>
      </c>
      <c r="G299" s="575" t="s">
        <v>166</v>
      </c>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c r="AT299" s="128"/>
      <c r="AU299" s="128"/>
      <c r="AV299" s="128"/>
      <c r="AW299" s="128"/>
      <c r="AX299" s="128"/>
      <c r="AY299" s="128"/>
      <c r="AZ299" s="128"/>
      <c r="BA299" s="128"/>
      <c r="BB299" s="128"/>
      <c r="BC299" s="128"/>
      <c r="BD299" s="128"/>
    </row>
    <row r="300" spans="1:56" ht="12">
      <c r="A300" s="178"/>
      <c r="B300" s="140" t="s">
        <v>141</v>
      </c>
      <c r="C300" s="195"/>
      <c r="D300" s="149"/>
      <c r="E300" s="194"/>
      <c r="F300" s="559"/>
      <c r="G300" s="575"/>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c r="AT300" s="128"/>
      <c r="AU300" s="128"/>
      <c r="AV300" s="128"/>
      <c r="AW300" s="128"/>
      <c r="AX300" s="128"/>
      <c r="AY300" s="128"/>
      <c r="AZ300" s="128"/>
      <c r="BA300" s="128"/>
      <c r="BB300" s="128"/>
      <c r="BC300" s="128"/>
      <c r="BD300" s="128"/>
    </row>
    <row r="301" spans="1:7" s="128" customFormat="1" ht="12">
      <c r="A301" s="177"/>
      <c r="B301" s="147" t="s">
        <v>153</v>
      </c>
      <c r="C301" s="241">
        <v>28</v>
      </c>
      <c r="D301" s="198">
        <v>5000</v>
      </c>
      <c r="E301" s="262">
        <v>2</v>
      </c>
      <c r="F301" s="559">
        <f>E301*D301*C301</f>
        <v>280000</v>
      </c>
      <c r="G301" s="577"/>
    </row>
    <row r="302" spans="1:7" s="128" customFormat="1" ht="12">
      <c r="A302" s="177"/>
      <c r="B302" s="147" t="s">
        <v>152</v>
      </c>
      <c r="C302" s="241">
        <v>6</v>
      </c>
      <c r="D302" s="198">
        <v>5000</v>
      </c>
      <c r="E302" s="262">
        <v>2</v>
      </c>
      <c r="F302" s="559">
        <f>E302*D302*C302</f>
        <v>60000</v>
      </c>
      <c r="G302" s="577"/>
    </row>
    <row r="303" spans="1:7" s="128" customFormat="1" ht="12">
      <c r="A303" s="177"/>
      <c r="B303" s="147" t="s">
        <v>151</v>
      </c>
      <c r="C303" s="241">
        <v>2</v>
      </c>
      <c r="D303" s="198">
        <v>20000</v>
      </c>
      <c r="E303" s="262">
        <v>2</v>
      </c>
      <c r="F303" s="559">
        <f>E303*D303*C303</f>
        <v>80000</v>
      </c>
      <c r="G303" s="577"/>
    </row>
    <row r="304" spans="1:7" s="128" customFormat="1" ht="12">
      <c r="A304" s="179"/>
      <c r="B304" s="35" t="s">
        <v>159</v>
      </c>
      <c r="C304" s="241"/>
      <c r="D304" s="198"/>
      <c r="E304" s="262"/>
      <c r="F304" s="559"/>
      <c r="G304" s="577"/>
    </row>
    <row r="305" spans="1:56" ht="12">
      <c r="A305" s="178"/>
      <c r="B305" s="139" t="s">
        <v>150</v>
      </c>
      <c r="C305" s="195">
        <v>6</v>
      </c>
      <c r="D305" s="149">
        <v>6000</v>
      </c>
      <c r="E305" s="194">
        <v>12</v>
      </c>
      <c r="F305" s="559">
        <f>E305*D305*C305</f>
        <v>432000</v>
      </c>
      <c r="G305" s="575"/>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c r="AP305" s="128"/>
      <c r="AQ305" s="128"/>
      <c r="AR305" s="128"/>
      <c r="AS305" s="128"/>
      <c r="AT305" s="128"/>
      <c r="AU305" s="128"/>
      <c r="AV305" s="128"/>
      <c r="AW305" s="128"/>
      <c r="AX305" s="128"/>
      <c r="AY305" s="128"/>
      <c r="AZ305" s="128"/>
      <c r="BA305" s="128"/>
      <c r="BB305" s="128"/>
      <c r="BC305" s="128"/>
      <c r="BD305" s="128"/>
    </row>
    <row r="306" spans="1:56" ht="12">
      <c r="A306" s="178"/>
      <c r="B306" s="35" t="s">
        <v>10</v>
      </c>
      <c r="C306" s="195"/>
      <c r="D306" s="149"/>
      <c r="E306" s="194"/>
      <c r="F306" s="559"/>
      <c r="G306" s="575"/>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c r="AT306" s="128"/>
      <c r="AU306" s="128"/>
      <c r="AV306" s="128"/>
      <c r="AW306" s="128"/>
      <c r="AX306" s="128"/>
      <c r="AY306" s="128"/>
      <c r="AZ306" s="128"/>
      <c r="BA306" s="128"/>
      <c r="BB306" s="128"/>
      <c r="BC306" s="128"/>
      <c r="BD306" s="128"/>
    </row>
    <row r="307" spans="1:56" ht="14.25" customHeight="1">
      <c r="A307" s="178"/>
      <c r="B307" s="187" t="s">
        <v>160</v>
      </c>
      <c r="C307" s="195">
        <v>6</v>
      </c>
      <c r="D307" s="149">
        <v>12000</v>
      </c>
      <c r="E307" s="194">
        <v>12</v>
      </c>
      <c r="F307" s="559">
        <f>E307*D307*C307</f>
        <v>864000</v>
      </c>
      <c r="G307" s="580" t="s">
        <v>165</v>
      </c>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8"/>
      <c r="AY307" s="128"/>
      <c r="AZ307" s="128"/>
      <c r="BA307" s="128"/>
      <c r="BB307" s="128"/>
      <c r="BC307" s="128"/>
      <c r="BD307" s="128"/>
    </row>
    <row r="308" spans="1:56" ht="12">
      <c r="A308" s="178"/>
      <c r="B308" s="299" t="s">
        <v>234</v>
      </c>
      <c r="C308" s="195"/>
      <c r="D308" s="149"/>
      <c r="E308" s="194"/>
      <c r="F308" s="560">
        <f>SUM(F298:F307)</f>
        <v>2516000</v>
      </c>
      <c r="G308" s="580"/>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28"/>
      <c r="AY308" s="128"/>
      <c r="AZ308" s="128"/>
      <c r="BA308" s="128"/>
      <c r="BB308" s="128"/>
      <c r="BC308" s="128"/>
      <c r="BD308" s="128"/>
    </row>
    <row r="309" spans="1:56" ht="12">
      <c r="A309" s="242" t="s">
        <v>205</v>
      </c>
      <c r="B309" s="141" t="s">
        <v>197</v>
      </c>
      <c r="C309" s="145"/>
      <c r="D309" s="152"/>
      <c r="E309" s="164"/>
      <c r="F309" s="172"/>
      <c r="G309" s="581" t="s">
        <v>199</v>
      </c>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c r="AT309" s="128"/>
      <c r="AU309" s="128"/>
      <c r="AV309" s="128"/>
      <c r="AW309" s="128"/>
      <c r="AX309" s="128"/>
      <c r="AY309" s="128"/>
      <c r="AZ309" s="128"/>
      <c r="BA309" s="128"/>
      <c r="BB309" s="128"/>
      <c r="BC309" s="128"/>
      <c r="BD309" s="128"/>
    </row>
    <row r="310" spans="1:56" ht="12">
      <c r="A310" s="781"/>
      <c r="B310" s="140" t="s">
        <v>18</v>
      </c>
      <c r="C310" s="144"/>
      <c r="D310" s="151"/>
      <c r="E310" s="162"/>
      <c r="F310" s="171"/>
      <c r="G310" s="342"/>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c r="AT310" s="128"/>
      <c r="AU310" s="128"/>
      <c r="AV310" s="128"/>
      <c r="AW310" s="128"/>
      <c r="AX310" s="128"/>
      <c r="AY310" s="128"/>
      <c r="AZ310" s="128"/>
      <c r="BA310" s="128"/>
      <c r="BB310" s="128"/>
      <c r="BC310" s="128"/>
      <c r="BD310" s="128"/>
    </row>
    <row r="311" spans="1:56" ht="12">
      <c r="A311" s="782"/>
      <c r="B311" s="190" t="s">
        <v>105</v>
      </c>
      <c r="C311" s="191">
        <v>2</v>
      </c>
      <c r="D311" s="151">
        <v>20000</v>
      </c>
      <c r="E311" s="192">
        <v>1</v>
      </c>
      <c r="F311" s="171">
        <f>E311*D311*C311</f>
        <v>40000</v>
      </c>
      <c r="G311" s="342"/>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c r="AT311" s="128"/>
      <c r="AU311" s="128"/>
      <c r="AV311" s="128"/>
      <c r="AW311" s="128"/>
      <c r="AX311" s="128"/>
      <c r="AY311" s="128"/>
      <c r="AZ311" s="128"/>
      <c r="BA311" s="128"/>
      <c r="BB311" s="128"/>
      <c r="BC311" s="128"/>
      <c r="BD311" s="128"/>
    </row>
    <row r="312" spans="1:56" ht="12">
      <c r="A312" s="782"/>
      <c r="B312" s="199" t="s">
        <v>192</v>
      </c>
      <c r="C312" s="191">
        <v>4</v>
      </c>
      <c r="D312" s="151">
        <v>20000</v>
      </c>
      <c r="E312" s="192">
        <v>1</v>
      </c>
      <c r="F312" s="171">
        <f>E312*D312*C312</f>
        <v>80000</v>
      </c>
      <c r="G312" s="342"/>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c r="AP312" s="128"/>
      <c r="AQ312" s="128"/>
      <c r="AR312" s="128"/>
      <c r="AS312" s="128"/>
      <c r="AT312" s="128"/>
      <c r="AU312" s="128"/>
      <c r="AV312" s="128"/>
      <c r="AW312" s="128"/>
      <c r="AX312" s="128"/>
      <c r="AY312" s="128"/>
      <c r="AZ312" s="128"/>
      <c r="BA312" s="128"/>
      <c r="BB312" s="128"/>
      <c r="BC312" s="128"/>
      <c r="BD312" s="128"/>
    </row>
    <row r="313" spans="1:56" ht="12">
      <c r="A313" s="782"/>
      <c r="B313" s="199" t="s">
        <v>198</v>
      </c>
      <c r="C313" s="191">
        <v>20</v>
      </c>
      <c r="D313" s="151">
        <v>3500</v>
      </c>
      <c r="E313" s="192">
        <v>1</v>
      </c>
      <c r="F313" s="171">
        <f>E313*D313*C313</f>
        <v>70000</v>
      </c>
      <c r="G313" s="342"/>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8"/>
      <c r="AP313" s="128"/>
      <c r="AQ313" s="128"/>
      <c r="AR313" s="128"/>
      <c r="AS313" s="128"/>
      <c r="AT313" s="128"/>
      <c r="AU313" s="128"/>
      <c r="AV313" s="128"/>
      <c r="AW313" s="128"/>
      <c r="AX313" s="128"/>
      <c r="AY313" s="128"/>
      <c r="AZ313" s="128"/>
      <c r="BA313" s="128"/>
      <c r="BB313" s="128"/>
      <c r="BC313" s="128"/>
      <c r="BD313" s="128"/>
    </row>
    <row r="314" spans="1:56" ht="12">
      <c r="A314" s="782"/>
      <c r="B314" s="140" t="s">
        <v>9</v>
      </c>
      <c r="C314" s="193"/>
      <c r="D314" s="151"/>
      <c r="E314" s="210"/>
      <c r="F314" s="171"/>
      <c r="G314" s="342"/>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row>
    <row r="315" spans="1:56" ht="12">
      <c r="A315" s="179"/>
      <c r="B315" s="187" t="s">
        <v>159</v>
      </c>
      <c r="C315" s="193">
        <v>2</v>
      </c>
      <c r="D315" s="151">
        <v>5000</v>
      </c>
      <c r="E315" s="210">
        <v>1</v>
      </c>
      <c r="F315" s="171">
        <f>E315*D315*C315</f>
        <v>10000</v>
      </c>
      <c r="G315" s="342"/>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c r="AN315" s="128"/>
      <c r="AO315" s="128"/>
      <c r="AP315" s="128"/>
      <c r="AQ315" s="128"/>
      <c r="AR315" s="128"/>
      <c r="AS315" s="128"/>
      <c r="AT315" s="128"/>
      <c r="AU315" s="128"/>
      <c r="AV315" s="128"/>
      <c r="AW315" s="128"/>
      <c r="AX315" s="128"/>
      <c r="AY315" s="128"/>
      <c r="AZ315" s="128"/>
      <c r="BA315" s="128"/>
      <c r="BB315" s="128"/>
      <c r="BC315" s="128"/>
      <c r="BD315" s="128"/>
    </row>
    <row r="316" spans="1:56" ht="12">
      <c r="A316" s="179"/>
      <c r="B316" s="190" t="s">
        <v>156</v>
      </c>
      <c r="C316" s="191">
        <v>32</v>
      </c>
      <c r="D316" s="151">
        <v>2000</v>
      </c>
      <c r="E316" s="192">
        <v>1</v>
      </c>
      <c r="F316" s="171">
        <f>E316*D316*C316</f>
        <v>64000</v>
      </c>
      <c r="G316" s="342"/>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c r="AN316" s="128"/>
      <c r="AO316" s="128"/>
      <c r="AP316" s="128"/>
      <c r="AQ316" s="128"/>
      <c r="AR316" s="128"/>
      <c r="AS316" s="128"/>
      <c r="AT316" s="128"/>
      <c r="AU316" s="128"/>
      <c r="AV316" s="128"/>
      <c r="AW316" s="128"/>
      <c r="AX316" s="128"/>
      <c r="AY316" s="128"/>
      <c r="AZ316" s="128"/>
      <c r="BA316" s="128"/>
      <c r="BB316" s="128"/>
      <c r="BC316" s="128"/>
      <c r="BD316" s="128"/>
    </row>
    <row r="317" spans="1:56" ht="12">
      <c r="A317" s="179"/>
      <c r="B317" s="237" t="s">
        <v>10</v>
      </c>
      <c r="C317" s="191"/>
      <c r="D317" s="151"/>
      <c r="E317" s="192"/>
      <c r="F317" s="171"/>
      <c r="G317" s="342"/>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c r="AN317" s="128"/>
      <c r="AO317" s="128"/>
      <c r="AP317" s="128"/>
      <c r="AQ317" s="128"/>
      <c r="AR317" s="128"/>
      <c r="AS317" s="128"/>
      <c r="AT317" s="128"/>
      <c r="AU317" s="128"/>
      <c r="AV317" s="128"/>
      <c r="AW317" s="128"/>
      <c r="AX317" s="128"/>
      <c r="AY317" s="128"/>
      <c r="AZ317" s="128"/>
      <c r="BA317" s="128"/>
      <c r="BB317" s="128"/>
      <c r="BC317" s="128"/>
      <c r="BD317" s="128"/>
    </row>
    <row r="318" spans="1:56" ht="12">
      <c r="A318" s="179"/>
      <c r="B318" s="190" t="s">
        <v>171</v>
      </c>
      <c r="C318" s="191">
        <v>2</v>
      </c>
      <c r="D318" s="151">
        <v>12000</v>
      </c>
      <c r="E318" s="192">
        <v>1</v>
      </c>
      <c r="F318" s="171">
        <f>E318*D318*C318</f>
        <v>24000</v>
      </c>
      <c r="G318" s="342"/>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c r="AN318" s="128"/>
      <c r="AO318" s="128"/>
      <c r="AP318" s="128"/>
      <c r="AQ318" s="128"/>
      <c r="AR318" s="128"/>
      <c r="AS318" s="128"/>
      <c r="AT318" s="128"/>
      <c r="AU318" s="128"/>
      <c r="AV318" s="128"/>
      <c r="AW318" s="128"/>
      <c r="AX318" s="128"/>
      <c r="AY318" s="128"/>
      <c r="AZ318" s="128"/>
      <c r="BA318" s="128"/>
      <c r="BB318" s="128"/>
      <c r="BC318" s="128"/>
      <c r="BD318" s="128"/>
    </row>
    <row r="319" spans="1:56" ht="12">
      <c r="A319" s="179"/>
      <c r="B319" s="190" t="s">
        <v>126</v>
      </c>
      <c r="C319" s="191">
        <v>32</v>
      </c>
      <c r="D319" s="151">
        <v>10000</v>
      </c>
      <c r="E319" s="192">
        <v>1</v>
      </c>
      <c r="F319" s="171">
        <f>E319*D319*C319</f>
        <v>320000</v>
      </c>
      <c r="G319" s="342"/>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c r="AN319" s="128"/>
      <c r="AO319" s="128"/>
      <c r="AP319" s="128"/>
      <c r="AQ319" s="128"/>
      <c r="AR319" s="128"/>
      <c r="AS319" s="128"/>
      <c r="AT319" s="128"/>
      <c r="AU319" s="128"/>
      <c r="AV319" s="128"/>
      <c r="AW319" s="128"/>
      <c r="AX319" s="128"/>
      <c r="AY319" s="128"/>
      <c r="AZ319" s="128"/>
      <c r="BA319" s="128"/>
      <c r="BB319" s="128"/>
      <c r="BC319" s="128"/>
      <c r="BD319" s="128"/>
    </row>
    <row r="320" spans="1:56" ht="12">
      <c r="A320" s="179"/>
      <c r="B320" s="299" t="s">
        <v>234</v>
      </c>
      <c r="C320" s="385"/>
      <c r="D320" s="174"/>
      <c r="E320" s="386"/>
      <c r="F320" s="387">
        <f>SUM(F311:F319)</f>
        <v>608000</v>
      </c>
      <c r="G320" s="342"/>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c r="AN320" s="128"/>
      <c r="AO320" s="128"/>
      <c r="AP320" s="128"/>
      <c r="AQ320" s="128"/>
      <c r="AR320" s="128"/>
      <c r="AS320" s="128"/>
      <c r="AT320" s="128"/>
      <c r="AU320" s="128"/>
      <c r="AV320" s="128"/>
      <c r="AW320" s="128"/>
      <c r="AX320" s="128"/>
      <c r="AY320" s="128"/>
      <c r="AZ320" s="128"/>
      <c r="BA320" s="128"/>
      <c r="BB320" s="128"/>
      <c r="BC320" s="128"/>
      <c r="BD320" s="128"/>
    </row>
    <row r="321" spans="1:7" ht="12.75" thickBot="1">
      <c r="A321" s="381"/>
      <c r="B321" s="283" t="s">
        <v>5</v>
      </c>
      <c r="C321" s="205"/>
      <c r="D321" s="160"/>
      <c r="E321" s="160"/>
      <c r="F321" s="561">
        <f>F320+F308+F295+F283+F271</f>
        <v>30299000</v>
      </c>
      <c r="G321" s="343"/>
    </row>
    <row r="322" spans="1:7" s="243" customFormat="1" ht="12.75" thickBot="1">
      <c r="A322" s="783" t="s">
        <v>146</v>
      </c>
      <c r="B322" s="784"/>
      <c r="C322" s="281"/>
      <c r="D322" s="281"/>
      <c r="E322" s="281"/>
      <c r="F322" s="562">
        <f>+F321+F263</f>
        <v>120002000</v>
      </c>
      <c r="G322" s="582"/>
    </row>
    <row r="323" spans="3:6" ht="12">
      <c r="C323" s="244"/>
      <c r="E323" s="244"/>
      <c r="F323" s="284"/>
    </row>
    <row r="324" spans="3:5" ht="12">
      <c r="C324" s="244"/>
      <c r="E324" s="244"/>
    </row>
    <row r="325" spans="3:6" ht="12">
      <c r="C325" s="244"/>
      <c r="E325" s="244"/>
      <c r="F325" s="375"/>
    </row>
    <row r="326" spans="3:5" ht="12">
      <c r="C326" s="244"/>
      <c r="E326" s="244"/>
    </row>
    <row r="327" spans="3:6" ht="12">
      <c r="C327" s="244"/>
      <c r="E327" s="244"/>
      <c r="F327" s="375"/>
    </row>
    <row r="328" spans="3:5" ht="12">
      <c r="C328" s="244"/>
      <c r="E328" s="244"/>
    </row>
    <row r="329" spans="3:5" ht="12">
      <c r="C329" s="244"/>
      <c r="E329" s="244"/>
    </row>
    <row r="330" spans="3:5" ht="12">
      <c r="C330" s="244"/>
      <c r="E330" s="244"/>
    </row>
    <row r="331" ht="12">
      <c r="C331" s="244"/>
    </row>
    <row r="332" ht="12">
      <c r="C332" s="244"/>
    </row>
    <row r="333" ht="12">
      <c r="C333" s="244"/>
    </row>
    <row r="334" ht="12">
      <c r="C334" s="244"/>
    </row>
  </sheetData>
  <sheetProtection/>
  <mergeCells count="20">
    <mergeCell ref="A237:B237"/>
    <mergeCell ref="A263:B263"/>
    <mergeCell ref="G128:G133"/>
    <mergeCell ref="G145:G147"/>
    <mergeCell ref="C3:G3"/>
    <mergeCell ref="A7:B7"/>
    <mergeCell ref="G34:G35"/>
    <mergeCell ref="G53:G56"/>
    <mergeCell ref="G62:G65"/>
    <mergeCell ref="G19:G20"/>
    <mergeCell ref="G154:G160"/>
    <mergeCell ref="G198:G199"/>
    <mergeCell ref="G71:G74"/>
    <mergeCell ref="A265:B265"/>
    <mergeCell ref="A310:A314"/>
    <mergeCell ref="A322:B322"/>
    <mergeCell ref="G80:G81"/>
    <mergeCell ref="G89:G91"/>
    <mergeCell ref="A126:B126"/>
    <mergeCell ref="A196:B196"/>
  </mergeCells>
  <printOptions/>
  <pageMargins left="0.29" right="0.21" top="0.75" bottom="0.75" header="0.3" footer="0.3"/>
  <pageSetup fitToHeight="4" fitToWidth="1" horizontalDpi="600" verticalDpi="600" orientation="portrait" paperSize="9" scale="67"/>
  <ignoredErrors>
    <ignoredError sqref="F116 F186 F233 F193 F122" formula="1"/>
    <ignoredError sqref="F46" emptyCellReference="1"/>
  </ignoredErrors>
</worksheet>
</file>

<file path=xl/worksheets/sheet3.xml><?xml version="1.0" encoding="utf-8"?>
<worksheet xmlns="http://schemas.openxmlformats.org/spreadsheetml/2006/main" xmlns:r="http://schemas.openxmlformats.org/officeDocument/2006/relationships">
  <sheetPr>
    <pageSetUpPr fitToPage="1"/>
  </sheetPr>
  <dimension ref="A1:HX77"/>
  <sheetViews>
    <sheetView tabSelected="1" zoomScale="110" zoomScaleNormal="110" zoomScalePageLayoutView="0" workbookViewId="0" topLeftCell="A1">
      <pane ySplit="7" topLeftCell="A8" activePane="bottomLeft" state="frozen"/>
      <selection pane="topLeft" activeCell="A1" sqref="A1"/>
      <selection pane="bottomLeft" activeCell="E2" sqref="E2"/>
    </sheetView>
  </sheetViews>
  <sheetFormatPr defaultColWidth="8.8515625" defaultRowHeight="15"/>
  <cols>
    <col min="1" max="1" width="8.28125" style="635" customWidth="1"/>
    <col min="2" max="2" width="21.7109375" style="635" customWidth="1"/>
    <col min="3" max="3" width="22.57421875" style="635" customWidth="1"/>
    <col min="4" max="4" width="5.8515625" style="635" customWidth="1"/>
    <col min="5" max="5" width="11.28125" style="638" customWidth="1"/>
    <col min="6" max="6" width="5.00390625" style="638" customWidth="1"/>
    <col min="7" max="7" width="11.421875" style="635" customWidth="1"/>
    <col min="8" max="10" width="12.421875" style="635" customWidth="1"/>
    <col min="11" max="11" width="13.57421875" style="638" customWidth="1"/>
    <col min="12" max="12" width="13.57421875" style="651" customWidth="1"/>
    <col min="13" max="13" width="13.7109375" style="637" customWidth="1"/>
    <col min="14" max="14" width="12.8515625" style="635" bestFit="1" customWidth="1"/>
    <col min="15" max="15" width="11.00390625" style="635" bestFit="1" customWidth="1"/>
    <col min="16" max="16" width="10.28125" style="635" bestFit="1" customWidth="1"/>
    <col min="17" max="16384" width="8.8515625" style="635" customWidth="1"/>
  </cols>
  <sheetData>
    <row r="1" spans="1:66" ht="12" thickBot="1">
      <c r="A1" s="797" t="s">
        <v>495</v>
      </c>
      <c r="B1" s="797"/>
      <c r="C1" s="797"/>
      <c r="D1" s="636"/>
      <c r="E1" s="636"/>
      <c r="F1" s="636"/>
      <c r="G1" s="636"/>
      <c r="H1" s="636"/>
      <c r="I1" s="636"/>
      <c r="J1" s="636"/>
      <c r="K1" s="636"/>
      <c r="L1" s="636"/>
      <c r="N1" s="638"/>
      <c r="P1" s="638"/>
      <c r="Q1" s="639"/>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row>
    <row r="2" spans="1:66" ht="21.75" customHeight="1" thickBot="1">
      <c r="A2" s="636" t="s">
        <v>504</v>
      </c>
      <c r="B2" s="796" t="s">
        <v>505</v>
      </c>
      <c r="C2" s="796"/>
      <c r="D2" s="4"/>
      <c r="E2" s="641"/>
      <c r="G2" s="638"/>
      <c r="H2" s="638"/>
      <c r="I2" s="638"/>
      <c r="J2" s="638"/>
      <c r="K2" s="635"/>
      <c r="L2" s="722"/>
      <c r="M2" s="741"/>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row>
    <row r="3" spans="1:66" ht="12" customHeight="1">
      <c r="A3" s="796" t="s">
        <v>496</v>
      </c>
      <c r="B3" s="796"/>
      <c r="C3" s="643"/>
      <c r="D3" s="644"/>
      <c r="E3" s="636"/>
      <c r="G3" s="710"/>
      <c r="H3" s="732">
        <f>H5/K66</f>
        <v>0.6359574581511889</v>
      </c>
      <c r="I3" s="733">
        <f>I5/K66</f>
        <v>0.17425685041049152</v>
      </c>
      <c r="J3" s="733">
        <f>J5/K66</f>
        <v>0.044887514660411555</v>
      </c>
      <c r="K3" s="644"/>
      <c r="L3" s="723"/>
      <c r="M3" s="645"/>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row>
    <row r="4" spans="1:66" ht="11.25">
      <c r="A4" s="636" t="s">
        <v>296</v>
      </c>
      <c r="B4" s="796" t="s">
        <v>481</v>
      </c>
      <c r="C4" s="796"/>
      <c r="D4" s="646"/>
      <c r="G4" s="710"/>
      <c r="H4" s="647" t="s">
        <v>396</v>
      </c>
      <c r="I4" s="831">
        <f>H66+I66+J66</f>
        <v>320800000</v>
      </c>
      <c r="J4" s="647" t="s">
        <v>396</v>
      </c>
      <c r="K4" s="635"/>
      <c r="L4" s="641"/>
      <c r="M4" s="642"/>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row>
    <row r="5" spans="1:61" ht="22.5">
      <c r="A5" s="636" t="s">
        <v>423</v>
      </c>
      <c r="B5" s="829">
        <f>M66</f>
        <v>385800000</v>
      </c>
      <c r="C5" s="830"/>
      <c r="D5" s="640"/>
      <c r="G5" s="710"/>
      <c r="H5" s="648">
        <f>H66</f>
        <v>238585800</v>
      </c>
      <c r="I5" s="648">
        <f>I66</f>
        <v>65374200</v>
      </c>
      <c r="J5" s="648">
        <f>J66</f>
        <v>16840000</v>
      </c>
      <c r="L5" s="639"/>
      <c r="M5" s="649"/>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row>
    <row r="6" spans="4:61" ht="26.25" customHeight="1">
      <c r="D6" s="709" t="s">
        <v>402</v>
      </c>
      <c r="E6" s="709" t="s">
        <v>403</v>
      </c>
      <c r="F6" s="710" t="s">
        <v>358</v>
      </c>
      <c r="G6" s="710" t="s">
        <v>370</v>
      </c>
      <c r="H6" s="710" t="s">
        <v>371</v>
      </c>
      <c r="I6" s="710" t="s">
        <v>372</v>
      </c>
      <c r="J6" s="710" t="s">
        <v>373</v>
      </c>
      <c r="K6" s="709" t="s">
        <v>493</v>
      </c>
      <c r="L6" s="709" t="s">
        <v>376</v>
      </c>
      <c r="M6" s="709" t="s">
        <v>377</v>
      </c>
      <c r="N6" s="724"/>
      <c r="O6" s="65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c r="AS6" s="640"/>
      <c r="AT6" s="640"/>
      <c r="AU6" s="640"/>
      <c r="AV6" s="640"/>
      <c r="AW6" s="640"/>
      <c r="AX6" s="640"/>
      <c r="AY6" s="640"/>
      <c r="AZ6" s="640"/>
      <c r="BA6" s="640"/>
      <c r="BB6" s="640"/>
      <c r="BC6" s="640"/>
      <c r="BD6" s="640"/>
      <c r="BE6" s="640"/>
      <c r="BF6" s="640"/>
      <c r="BG6" s="640"/>
      <c r="BH6" s="640"/>
      <c r="BI6" s="640"/>
    </row>
    <row r="7" spans="1:61" s="656" customFormat="1" ht="20.25" customHeight="1">
      <c r="A7" s="711" t="s">
        <v>381</v>
      </c>
      <c r="B7" s="712" t="s">
        <v>59</v>
      </c>
      <c r="C7" s="712" t="s">
        <v>382</v>
      </c>
      <c r="D7" s="712"/>
      <c r="E7" s="658"/>
      <c r="F7" s="658"/>
      <c r="G7" s="751"/>
      <c r="H7" s="659"/>
      <c r="I7" s="659"/>
      <c r="J7" s="659"/>
      <c r="K7" s="658"/>
      <c r="L7" s="660"/>
      <c r="M7" s="661"/>
      <c r="N7" s="701"/>
      <c r="O7" s="702"/>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row>
    <row r="8" spans="1:14" s="656" customFormat="1" ht="11.25" customHeight="1">
      <c r="A8" s="798" t="s">
        <v>91</v>
      </c>
      <c r="B8" s="798"/>
      <c r="C8" s="712"/>
      <c r="D8" s="712"/>
      <c r="E8" s="714"/>
      <c r="F8" s="714"/>
      <c r="G8" s="751"/>
      <c r="H8" s="713"/>
      <c r="I8" s="713"/>
      <c r="J8" s="713"/>
      <c r="K8" s="713"/>
      <c r="L8" s="669"/>
      <c r="M8" s="661"/>
      <c r="N8" s="673"/>
    </row>
    <row r="9" spans="1:14" s="656" customFormat="1" ht="24.75" customHeight="1">
      <c r="A9" s="355" t="s">
        <v>394</v>
      </c>
      <c r="B9" s="670" t="s">
        <v>350</v>
      </c>
      <c r="C9" s="670"/>
      <c r="D9" s="355"/>
      <c r="E9" s="355"/>
      <c r="F9" s="355"/>
      <c r="G9" s="752"/>
      <c r="H9" s="664">
        <f aca="true" t="shared" si="0" ref="H9:H19">G9</f>
        <v>0</v>
      </c>
      <c r="I9" s="677">
        <v>0</v>
      </c>
      <c r="J9" s="677">
        <v>0</v>
      </c>
      <c r="K9" s="676">
        <f aca="true" t="shared" si="1" ref="K9:K40">G9</f>
        <v>0</v>
      </c>
      <c r="L9" s="672">
        <v>0</v>
      </c>
      <c r="M9" s="675">
        <f aca="true" t="shared" si="2" ref="M9:M67">K9+L9</f>
        <v>0</v>
      </c>
      <c r="N9" s="673"/>
    </row>
    <row r="10" spans="1:14" s="656" customFormat="1" ht="12">
      <c r="A10" s="355" t="s">
        <v>395</v>
      </c>
      <c r="B10" s="657" t="s">
        <v>375</v>
      </c>
      <c r="C10" s="657" t="s">
        <v>393</v>
      </c>
      <c r="D10" s="355">
        <v>79</v>
      </c>
      <c r="E10" s="671">
        <v>5000</v>
      </c>
      <c r="F10" s="355">
        <v>12</v>
      </c>
      <c r="G10" s="826">
        <v>395000</v>
      </c>
      <c r="H10" s="664">
        <f t="shared" si="0"/>
        <v>395000</v>
      </c>
      <c r="I10" s="677">
        <v>0</v>
      </c>
      <c r="J10" s="677">
        <v>0</v>
      </c>
      <c r="K10" s="676">
        <f t="shared" si="1"/>
        <v>395000</v>
      </c>
      <c r="L10" s="672">
        <v>0</v>
      </c>
      <c r="M10" s="675">
        <f t="shared" si="2"/>
        <v>395000</v>
      </c>
      <c r="N10" s="673"/>
    </row>
    <row r="11" spans="1:14" s="656" customFormat="1" ht="12">
      <c r="A11" s="355"/>
      <c r="B11" s="657"/>
      <c r="C11" s="657"/>
      <c r="D11" s="355"/>
      <c r="E11" s="671"/>
      <c r="F11" s="355"/>
      <c r="G11" s="752"/>
      <c r="H11" s="664">
        <f t="shared" si="0"/>
        <v>0</v>
      </c>
      <c r="I11" s="677">
        <v>0</v>
      </c>
      <c r="J11" s="677">
        <v>0</v>
      </c>
      <c r="K11" s="676">
        <f t="shared" si="1"/>
        <v>0</v>
      </c>
      <c r="L11" s="672">
        <v>0</v>
      </c>
      <c r="M11" s="675">
        <f t="shared" si="2"/>
        <v>0</v>
      </c>
      <c r="N11" s="673"/>
    </row>
    <row r="12" spans="1:14" s="656" customFormat="1" ht="24">
      <c r="A12" s="355"/>
      <c r="B12" s="657"/>
      <c r="C12" s="657" t="s">
        <v>442</v>
      </c>
      <c r="D12" s="355"/>
      <c r="E12" s="671"/>
      <c r="F12" s="355"/>
      <c r="G12" s="676">
        <f aca="true" t="shared" si="3" ref="G12:G19">D12*E12*F12</f>
        <v>0</v>
      </c>
      <c r="H12" s="664">
        <f t="shared" si="0"/>
        <v>0</v>
      </c>
      <c r="I12" s="677">
        <v>0</v>
      </c>
      <c r="J12" s="677">
        <v>0</v>
      </c>
      <c r="K12" s="676">
        <f t="shared" si="1"/>
        <v>0</v>
      </c>
      <c r="L12" s="672">
        <v>0</v>
      </c>
      <c r="M12" s="675">
        <f t="shared" si="2"/>
        <v>0</v>
      </c>
      <c r="N12" s="673"/>
    </row>
    <row r="13" spans="1:14" s="656" customFormat="1" ht="12">
      <c r="A13" s="355"/>
      <c r="B13" s="657"/>
      <c r="C13" s="657" t="s">
        <v>431</v>
      </c>
      <c r="D13" s="355">
        <v>79</v>
      </c>
      <c r="E13" s="671">
        <v>1500</v>
      </c>
      <c r="F13" s="355">
        <v>1</v>
      </c>
      <c r="G13" s="676">
        <f t="shared" si="3"/>
        <v>118500</v>
      </c>
      <c r="H13" s="664">
        <f t="shared" si="0"/>
        <v>118500</v>
      </c>
      <c r="I13" s="677">
        <v>0</v>
      </c>
      <c r="J13" s="677">
        <v>0</v>
      </c>
      <c r="K13" s="676">
        <f t="shared" si="1"/>
        <v>118500</v>
      </c>
      <c r="L13" s="672">
        <v>0</v>
      </c>
      <c r="M13" s="675">
        <f t="shared" si="2"/>
        <v>118500</v>
      </c>
      <c r="N13" s="673"/>
    </row>
    <row r="14" spans="1:14" s="656" customFormat="1" ht="12">
      <c r="A14" s="355"/>
      <c r="B14" s="657"/>
      <c r="C14" s="657" t="s">
        <v>443</v>
      </c>
      <c r="D14" s="355">
        <v>79</v>
      </c>
      <c r="E14" s="671">
        <v>500</v>
      </c>
      <c r="F14" s="355">
        <v>1</v>
      </c>
      <c r="G14" s="676">
        <f t="shared" si="3"/>
        <v>39500</v>
      </c>
      <c r="H14" s="664">
        <f t="shared" si="0"/>
        <v>39500</v>
      </c>
      <c r="I14" s="677">
        <v>0</v>
      </c>
      <c r="J14" s="677">
        <v>0</v>
      </c>
      <c r="K14" s="676">
        <f t="shared" si="1"/>
        <v>39500</v>
      </c>
      <c r="L14" s="672">
        <v>0</v>
      </c>
      <c r="M14" s="675">
        <f t="shared" si="2"/>
        <v>39500</v>
      </c>
      <c r="N14" s="673"/>
    </row>
    <row r="15" spans="1:14" s="656" customFormat="1" ht="12">
      <c r="A15" s="355"/>
      <c r="B15" s="657"/>
      <c r="C15" s="657" t="s">
        <v>444</v>
      </c>
      <c r="D15" s="355">
        <v>6</v>
      </c>
      <c r="E15" s="671">
        <v>20000</v>
      </c>
      <c r="F15" s="355">
        <v>5</v>
      </c>
      <c r="G15" s="676">
        <f t="shared" si="3"/>
        <v>600000</v>
      </c>
      <c r="H15" s="664">
        <f t="shared" si="0"/>
        <v>600000</v>
      </c>
      <c r="I15" s="677">
        <v>0</v>
      </c>
      <c r="J15" s="677">
        <v>0</v>
      </c>
      <c r="K15" s="676">
        <f t="shared" si="1"/>
        <v>600000</v>
      </c>
      <c r="L15" s="672">
        <v>0</v>
      </c>
      <c r="M15" s="675">
        <f t="shared" si="2"/>
        <v>600000</v>
      </c>
      <c r="N15" s="673"/>
    </row>
    <row r="16" spans="1:14" s="656" customFormat="1" ht="12">
      <c r="A16" s="665"/>
      <c r="B16" s="657"/>
      <c r="C16" s="670" t="s">
        <v>105</v>
      </c>
      <c r="D16" s="355"/>
      <c r="E16" s="671"/>
      <c r="F16" s="355">
        <v>12</v>
      </c>
      <c r="G16" s="676">
        <f t="shared" si="3"/>
        <v>0</v>
      </c>
      <c r="H16" s="664">
        <f t="shared" si="0"/>
        <v>0</v>
      </c>
      <c r="I16" s="677">
        <v>0</v>
      </c>
      <c r="J16" s="677">
        <v>0</v>
      </c>
      <c r="K16" s="676">
        <f t="shared" si="1"/>
        <v>0</v>
      </c>
      <c r="L16" s="672">
        <v>0</v>
      </c>
      <c r="M16" s="675">
        <f t="shared" si="2"/>
        <v>0</v>
      </c>
      <c r="N16" s="673"/>
    </row>
    <row r="17" spans="1:14" s="656" customFormat="1" ht="12">
      <c r="A17" s="665"/>
      <c r="B17" s="655"/>
      <c r="C17" s="657" t="s">
        <v>140</v>
      </c>
      <c r="D17" s="355"/>
      <c r="E17" s="355"/>
      <c r="F17" s="355">
        <v>12</v>
      </c>
      <c r="G17" s="676">
        <f t="shared" si="3"/>
        <v>0</v>
      </c>
      <c r="H17" s="664">
        <f t="shared" si="0"/>
        <v>0</v>
      </c>
      <c r="I17" s="677">
        <v>0</v>
      </c>
      <c r="J17" s="677">
        <v>0</v>
      </c>
      <c r="K17" s="676">
        <f t="shared" si="1"/>
        <v>0</v>
      </c>
      <c r="L17" s="672">
        <v>0</v>
      </c>
      <c r="M17" s="675">
        <f t="shared" si="2"/>
        <v>0</v>
      </c>
      <c r="N17" s="673"/>
    </row>
    <row r="18" spans="1:14" s="656" customFormat="1" ht="12">
      <c r="A18" s="665" t="s">
        <v>412</v>
      </c>
      <c r="B18" s="655" t="s">
        <v>418</v>
      </c>
      <c r="C18" s="657" t="s">
        <v>445</v>
      </c>
      <c r="D18" s="355">
        <v>197</v>
      </c>
      <c r="E18" s="355">
        <v>2000</v>
      </c>
      <c r="F18" s="355">
        <v>8</v>
      </c>
      <c r="G18" s="676">
        <f t="shared" si="3"/>
        <v>3152000</v>
      </c>
      <c r="H18" s="664">
        <f t="shared" si="0"/>
        <v>3152000</v>
      </c>
      <c r="I18" s="677">
        <v>0</v>
      </c>
      <c r="J18" s="677">
        <v>0</v>
      </c>
      <c r="K18" s="676">
        <f t="shared" si="1"/>
        <v>3152000</v>
      </c>
      <c r="L18" s="672">
        <v>0</v>
      </c>
      <c r="M18" s="675">
        <f t="shared" si="2"/>
        <v>3152000</v>
      </c>
      <c r="N18" s="673"/>
    </row>
    <row r="19" spans="1:14" s="656" customFormat="1" ht="12">
      <c r="A19" s="665"/>
      <c r="B19" s="655"/>
      <c r="C19" s="657"/>
      <c r="D19" s="355"/>
      <c r="E19" s="355"/>
      <c r="F19" s="355">
        <v>12</v>
      </c>
      <c r="G19" s="676">
        <f t="shared" si="3"/>
        <v>0</v>
      </c>
      <c r="H19" s="664">
        <f t="shared" si="0"/>
        <v>0</v>
      </c>
      <c r="I19" s="677"/>
      <c r="J19" s="677">
        <v>0</v>
      </c>
      <c r="K19" s="676">
        <f t="shared" si="1"/>
        <v>0</v>
      </c>
      <c r="L19" s="672">
        <v>0</v>
      </c>
      <c r="M19" s="675">
        <f t="shared" si="2"/>
        <v>0</v>
      </c>
      <c r="N19" s="673"/>
    </row>
    <row r="20" spans="1:14" s="656" customFormat="1" ht="12">
      <c r="A20" s="355" t="s">
        <v>413</v>
      </c>
      <c r="B20" s="655" t="s">
        <v>399</v>
      </c>
      <c r="C20" s="657" t="s">
        <v>393</v>
      </c>
      <c r="D20" s="355"/>
      <c r="E20" s="671"/>
      <c r="F20" s="355">
        <v>12</v>
      </c>
      <c r="G20" s="676">
        <f>D20*E20*F20</f>
        <v>0</v>
      </c>
      <c r="H20" s="664">
        <f>G20</f>
        <v>0</v>
      </c>
      <c r="I20" s="677">
        <v>0</v>
      </c>
      <c r="J20" s="677">
        <v>0</v>
      </c>
      <c r="K20" s="676">
        <f t="shared" si="1"/>
        <v>0</v>
      </c>
      <c r="L20" s="672">
        <v>0</v>
      </c>
      <c r="M20" s="675">
        <f t="shared" si="2"/>
        <v>0</v>
      </c>
      <c r="N20" s="673"/>
    </row>
    <row r="21" spans="1:14" s="656" customFormat="1" ht="14.25" customHeight="1">
      <c r="A21" s="665"/>
      <c r="B21" s="655"/>
      <c r="C21" s="657" t="s">
        <v>398</v>
      </c>
      <c r="D21" s="355"/>
      <c r="E21" s="671"/>
      <c r="F21" s="355">
        <v>12</v>
      </c>
      <c r="G21" s="676">
        <f>D21*E21*F21</f>
        <v>0</v>
      </c>
      <c r="H21" s="664">
        <f>G21</f>
        <v>0</v>
      </c>
      <c r="I21" s="677">
        <v>0</v>
      </c>
      <c r="J21" s="677">
        <v>0</v>
      </c>
      <c r="K21" s="676">
        <f t="shared" si="1"/>
        <v>0</v>
      </c>
      <c r="L21" s="672">
        <v>0</v>
      </c>
      <c r="M21" s="675">
        <f t="shared" si="2"/>
        <v>0</v>
      </c>
      <c r="N21" s="673"/>
    </row>
    <row r="22" spans="1:14" s="656" customFormat="1" ht="12">
      <c r="A22" s="665"/>
      <c r="B22" s="655"/>
      <c r="C22" s="657" t="s">
        <v>431</v>
      </c>
      <c r="D22" s="355">
        <v>450</v>
      </c>
      <c r="E22" s="671">
        <v>1500</v>
      </c>
      <c r="F22" s="355">
        <v>1</v>
      </c>
      <c r="G22" s="676">
        <f>D22*E22*F22</f>
        <v>675000</v>
      </c>
      <c r="H22" s="664">
        <f>G22</f>
        <v>675000</v>
      </c>
      <c r="I22" s="677">
        <v>0</v>
      </c>
      <c r="J22" s="677">
        <v>0</v>
      </c>
      <c r="K22" s="676">
        <f t="shared" si="1"/>
        <v>675000</v>
      </c>
      <c r="L22" s="672">
        <v>0</v>
      </c>
      <c r="M22" s="675">
        <f t="shared" si="2"/>
        <v>675000</v>
      </c>
      <c r="N22" s="673"/>
    </row>
    <row r="23" spans="1:14" s="656" customFormat="1" ht="24">
      <c r="A23" s="665"/>
      <c r="B23" s="655"/>
      <c r="C23" s="670" t="s">
        <v>432</v>
      </c>
      <c r="D23" s="355">
        <v>15</v>
      </c>
      <c r="E23" s="671">
        <v>5000</v>
      </c>
      <c r="F23" s="355">
        <v>1</v>
      </c>
      <c r="G23" s="676">
        <f>D23*E23*F23</f>
        <v>75000</v>
      </c>
      <c r="H23" s="664">
        <f>G23</f>
        <v>75000</v>
      </c>
      <c r="I23" s="677">
        <v>0</v>
      </c>
      <c r="J23" s="677">
        <v>0</v>
      </c>
      <c r="K23" s="676">
        <f t="shared" si="1"/>
        <v>75000</v>
      </c>
      <c r="L23" s="672">
        <v>0</v>
      </c>
      <c r="M23" s="675">
        <f t="shared" si="2"/>
        <v>75000</v>
      </c>
      <c r="N23" s="673"/>
    </row>
    <row r="24" spans="1:14" s="656" customFormat="1" ht="12">
      <c r="A24" s="665"/>
      <c r="B24" s="655"/>
      <c r="C24" s="670" t="s">
        <v>433</v>
      </c>
      <c r="D24" s="355">
        <v>450</v>
      </c>
      <c r="E24" s="671">
        <v>500</v>
      </c>
      <c r="F24" s="355">
        <v>1</v>
      </c>
      <c r="G24" s="676">
        <f>D24*E24*F24</f>
        <v>225000</v>
      </c>
      <c r="H24" s="664">
        <f>G24</f>
        <v>225000</v>
      </c>
      <c r="I24" s="677"/>
      <c r="J24" s="677"/>
      <c r="K24" s="676">
        <f t="shared" si="1"/>
        <v>225000</v>
      </c>
      <c r="L24" s="672">
        <v>0</v>
      </c>
      <c r="M24" s="675">
        <f t="shared" si="2"/>
        <v>225000</v>
      </c>
      <c r="N24" s="673"/>
    </row>
    <row r="25" spans="1:14" s="656" customFormat="1" ht="24">
      <c r="A25" s="665"/>
      <c r="B25" s="655"/>
      <c r="C25" s="670" t="s">
        <v>434</v>
      </c>
      <c r="D25" s="355"/>
      <c r="E25" s="671"/>
      <c r="F25" s="355"/>
      <c r="G25" s="676">
        <f aca="true" t="shared" si="4" ref="G25:G40">D25*E25*F25</f>
        <v>0</v>
      </c>
      <c r="H25" s="664">
        <f aca="true" t="shared" si="5" ref="H25:H40">G25</f>
        <v>0</v>
      </c>
      <c r="I25" s="677"/>
      <c r="J25" s="677"/>
      <c r="K25" s="676">
        <f t="shared" si="1"/>
        <v>0</v>
      </c>
      <c r="L25" s="672">
        <v>0</v>
      </c>
      <c r="M25" s="675">
        <f t="shared" si="2"/>
        <v>0</v>
      </c>
      <c r="N25" s="673"/>
    </row>
    <row r="26" spans="1:14" s="656" customFormat="1" ht="12">
      <c r="A26" s="665"/>
      <c r="B26" s="655"/>
      <c r="C26" s="670" t="s">
        <v>435</v>
      </c>
      <c r="D26" s="355">
        <v>2</v>
      </c>
      <c r="E26" s="671">
        <v>15000</v>
      </c>
      <c r="F26" s="355">
        <v>1</v>
      </c>
      <c r="G26" s="676">
        <f t="shared" si="4"/>
        <v>30000</v>
      </c>
      <c r="H26" s="664">
        <f t="shared" si="5"/>
        <v>30000</v>
      </c>
      <c r="I26" s="677"/>
      <c r="J26" s="677"/>
      <c r="K26" s="676">
        <f t="shared" si="1"/>
        <v>30000</v>
      </c>
      <c r="L26" s="672"/>
      <c r="M26" s="675">
        <f t="shared" si="2"/>
        <v>30000</v>
      </c>
      <c r="N26" s="673"/>
    </row>
    <row r="27" spans="1:14" s="656" customFormat="1" ht="12">
      <c r="A27" s="665"/>
      <c r="B27" s="655"/>
      <c r="C27" s="670" t="s">
        <v>436</v>
      </c>
      <c r="D27" s="355">
        <v>15</v>
      </c>
      <c r="E27" s="671">
        <v>5000</v>
      </c>
      <c r="F27" s="355">
        <v>1</v>
      </c>
      <c r="G27" s="676">
        <f t="shared" si="4"/>
        <v>75000</v>
      </c>
      <c r="H27" s="664">
        <f t="shared" si="5"/>
        <v>75000</v>
      </c>
      <c r="I27" s="677"/>
      <c r="J27" s="677"/>
      <c r="K27" s="676">
        <f t="shared" si="1"/>
        <v>75000</v>
      </c>
      <c r="L27" s="672"/>
      <c r="M27" s="675">
        <f t="shared" si="2"/>
        <v>75000</v>
      </c>
      <c r="N27" s="673"/>
    </row>
    <row r="28" spans="1:14" s="656" customFormat="1" ht="12">
      <c r="A28" s="665"/>
      <c r="B28" s="655"/>
      <c r="C28" s="670" t="s">
        <v>433</v>
      </c>
      <c r="D28" s="355">
        <v>15</v>
      </c>
      <c r="E28" s="671">
        <v>500</v>
      </c>
      <c r="F28" s="355">
        <v>1</v>
      </c>
      <c r="G28" s="676">
        <f t="shared" si="4"/>
        <v>7500</v>
      </c>
      <c r="H28" s="664">
        <f t="shared" si="5"/>
        <v>7500</v>
      </c>
      <c r="I28" s="677"/>
      <c r="J28" s="677"/>
      <c r="K28" s="676">
        <f t="shared" si="1"/>
        <v>7500</v>
      </c>
      <c r="L28" s="672"/>
      <c r="M28" s="675">
        <f t="shared" si="2"/>
        <v>7500</v>
      </c>
      <c r="N28" s="673"/>
    </row>
    <row r="29" spans="1:14" s="656" customFormat="1" ht="12">
      <c r="A29" s="665"/>
      <c r="B29" s="655"/>
      <c r="C29" s="657" t="s">
        <v>140</v>
      </c>
      <c r="D29" s="355">
        <v>80</v>
      </c>
      <c r="E29" s="355">
        <v>3900</v>
      </c>
      <c r="F29" s="355">
        <v>5</v>
      </c>
      <c r="G29" s="676">
        <f t="shared" si="4"/>
        <v>1560000</v>
      </c>
      <c r="H29" s="664">
        <f t="shared" si="5"/>
        <v>1560000</v>
      </c>
      <c r="I29" s="677"/>
      <c r="J29" s="677">
        <v>0</v>
      </c>
      <c r="K29" s="676">
        <f t="shared" si="1"/>
        <v>1560000</v>
      </c>
      <c r="L29" s="672">
        <v>0</v>
      </c>
      <c r="M29" s="675">
        <f t="shared" si="2"/>
        <v>1560000</v>
      </c>
      <c r="N29" s="673"/>
    </row>
    <row r="30" spans="1:14" s="656" customFormat="1" ht="24">
      <c r="A30" s="166">
        <v>4.4</v>
      </c>
      <c r="B30" s="657" t="s">
        <v>351</v>
      </c>
      <c r="C30" s="657" t="s">
        <v>392</v>
      </c>
      <c r="D30" s="355"/>
      <c r="E30" s="355"/>
      <c r="F30" s="355">
        <v>12</v>
      </c>
      <c r="G30" s="676">
        <v>1000000</v>
      </c>
      <c r="H30" s="664">
        <f t="shared" si="5"/>
        <v>1000000</v>
      </c>
      <c r="I30" s="677"/>
      <c r="J30" s="677">
        <v>0</v>
      </c>
      <c r="K30" s="676">
        <f t="shared" si="1"/>
        <v>1000000</v>
      </c>
      <c r="L30" s="672">
        <v>0</v>
      </c>
      <c r="M30" s="675">
        <f t="shared" si="2"/>
        <v>1000000</v>
      </c>
      <c r="N30" s="673"/>
    </row>
    <row r="31" spans="1:14" s="656" customFormat="1" ht="36">
      <c r="A31" s="655" t="s">
        <v>414</v>
      </c>
      <c r="B31" s="655" t="s">
        <v>415</v>
      </c>
      <c r="C31" s="655"/>
      <c r="D31" s="355"/>
      <c r="E31" s="355"/>
      <c r="F31" s="355">
        <v>12</v>
      </c>
      <c r="G31" s="676">
        <v>472500</v>
      </c>
      <c r="H31" s="664">
        <f t="shared" si="5"/>
        <v>472500</v>
      </c>
      <c r="I31" s="677"/>
      <c r="J31" s="677">
        <v>0</v>
      </c>
      <c r="K31" s="676">
        <f t="shared" si="1"/>
        <v>472500</v>
      </c>
      <c r="L31" s="672">
        <v>0</v>
      </c>
      <c r="M31" s="675">
        <f t="shared" si="2"/>
        <v>472500</v>
      </c>
      <c r="N31" s="673"/>
    </row>
    <row r="32" spans="1:14" s="656" customFormat="1" ht="48">
      <c r="A32" s="655" t="s">
        <v>416</v>
      </c>
      <c r="B32" s="655" t="s">
        <v>417</v>
      </c>
      <c r="C32" s="655"/>
      <c r="D32" s="355"/>
      <c r="E32" s="671"/>
      <c r="F32" s="355">
        <v>12</v>
      </c>
      <c r="G32" s="676">
        <f t="shared" si="4"/>
        <v>0</v>
      </c>
      <c r="H32" s="664">
        <f t="shared" si="5"/>
        <v>0</v>
      </c>
      <c r="I32" s="677"/>
      <c r="J32" s="677">
        <v>0</v>
      </c>
      <c r="K32" s="676">
        <f t="shared" si="1"/>
        <v>0</v>
      </c>
      <c r="L32" s="672">
        <v>0</v>
      </c>
      <c r="M32" s="675">
        <f t="shared" si="2"/>
        <v>0</v>
      </c>
      <c r="N32" s="678" t="s">
        <v>396</v>
      </c>
    </row>
    <row r="33" spans="1:14" s="656" customFormat="1" ht="12">
      <c r="A33" s="655"/>
      <c r="B33" s="655" t="s">
        <v>437</v>
      </c>
      <c r="C33" s="655"/>
      <c r="D33" s="355">
        <v>10</v>
      </c>
      <c r="E33" s="671">
        <v>100000</v>
      </c>
      <c r="F33" s="355">
        <v>12</v>
      </c>
      <c r="G33" s="676">
        <f t="shared" si="4"/>
        <v>12000000</v>
      </c>
      <c r="H33" s="664">
        <f t="shared" si="5"/>
        <v>12000000</v>
      </c>
      <c r="I33" s="677"/>
      <c r="J33" s="677">
        <v>0</v>
      </c>
      <c r="K33" s="676">
        <f t="shared" si="1"/>
        <v>12000000</v>
      </c>
      <c r="L33" s="672">
        <v>0</v>
      </c>
      <c r="M33" s="675">
        <f t="shared" si="2"/>
        <v>12000000</v>
      </c>
      <c r="N33" s="678"/>
    </row>
    <row r="34" spans="1:14" s="656" customFormat="1" ht="24">
      <c r="A34" s="655"/>
      <c r="B34" s="655" t="s">
        <v>438</v>
      </c>
      <c r="C34" s="655"/>
      <c r="D34" s="355">
        <v>3</v>
      </c>
      <c r="E34" s="671">
        <v>220000</v>
      </c>
      <c r="F34" s="355">
        <v>1</v>
      </c>
      <c r="G34" s="676">
        <f t="shared" si="4"/>
        <v>660000</v>
      </c>
      <c r="H34" s="664">
        <f t="shared" si="5"/>
        <v>660000</v>
      </c>
      <c r="I34" s="677"/>
      <c r="J34" s="677">
        <v>0</v>
      </c>
      <c r="K34" s="676">
        <f t="shared" si="1"/>
        <v>660000</v>
      </c>
      <c r="L34" s="672">
        <v>0</v>
      </c>
      <c r="M34" s="675">
        <f t="shared" si="2"/>
        <v>660000</v>
      </c>
      <c r="N34" s="678"/>
    </row>
    <row r="35" spans="1:14" s="656" customFormat="1" ht="24">
      <c r="A35" s="655"/>
      <c r="B35" s="655" t="s">
        <v>439</v>
      </c>
      <c r="C35" s="655"/>
      <c r="D35" s="355">
        <v>40</v>
      </c>
      <c r="E35" s="671">
        <v>35000</v>
      </c>
      <c r="F35" s="355">
        <v>1</v>
      </c>
      <c r="G35" s="676">
        <f t="shared" si="4"/>
        <v>1400000</v>
      </c>
      <c r="H35" s="664">
        <f t="shared" si="5"/>
        <v>1400000</v>
      </c>
      <c r="I35" s="677"/>
      <c r="J35" s="677">
        <v>0</v>
      </c>
      <c r="K35" s="676">
        <f t="shared" si="1"/>
        <v>1400000</v>
      </c>
      <c r="L35" s="672">
        <v>0</v>
      </c>
      <c r="M35" s="675">
        <f t="shared" si="2"/>
        <v>1400000</v>
      </c>
      <c r="N35" s="678"/>
    </row>
    <row r="36" spans="1:14" s="656" customFormat="1" ht="24">
      <c r="A36" s="655"/>
      <c r="B36" s="655" t="s">
        <v>440</v>
      </c>
      <c r="C36" s="655"/>
      <c r="D36" s="355">
        <v>450</v>
      </c>
      <c r="E36" s="671">
        <v>1000</v>
      </c>
      <c r="F36" s="355">
        <v>5</v>
      </c>
      <c r="G36" s="676">
        <f t="shared" si="4"/>
        <v>2250000</v>
      </c>
      <c r="H36" s="664">
        <f t="shared" si="5"/>
        <v>2250000</v>
      </c>
      <c r="I36" s="677"/>
      <c r="J36" s="677">
        <v>0</v>
      </c>
      <c r="K36" s="676">
        <f t="shared" si="1"/>
        <v>2250000</v>
      </c>
      <c r="L36" s="672">
        <v>0</v>
      </c>
      <c r="M36" s="675">
        <f t="shared" si="2"/>
        <v>2250000</v>
      </c>
      <c r="N36" s="678"/>
    </row>
    <row r="37" spans="1:14" s="656" customFormat="1" ht="24">
      <c r="A37" s="655"/>
      <c r="B37" s="655" t="s">
        <v>441</v>
      </c>
      <c r="C37" s="655"/>
      <c r="D37" s="355">
        <v>45</v>
      </c>
      <c r="E37" s="671">
        <v>10000</v>
      </c>
      <c r="F37" s="355">
        <v>12</v>
      </c>
      <c r="G37" s="676">
        <f t="shared" si="4"/>
        <v>5400000</v>
      </c>
      <c r="H37" s="664">
        <f t="shared" si="5"/>
        <v>5400000</v>
      </c>
      <c r="I37" s="677"/>
      <c r="J37" s="677">
        <v>0</v>
      </c>
      <c r="K37" s="676">
        <f t="shared" si="1"/>
        <v>5400000</v>
      </c>
      <c r="L37" s="672">
        <v>0</v>
      </c>
      <c r="M37" s="675">
        <f t="shared" si="2"/>
        <v>5400000</v>
      </c>
      <c r="N37" s="678"/>
    </row>
    <row r="38" spans="1:14" s="656" customFormat="1" ht="24">
      <c r="A38" s="655"/>
      <c r="B38" s="655" t="s">
        <v>489</v>
      </c>
      <c r="C38" s="655"/>
      <c r="D38" s="355">
        <v>1</v>
      </c>
      <c r="E38" s="671">
        <v>176400000</v>
      </c>
      <c r="F38" s="355">
        <v>1</v>
      </c>
      <c r="G38" s="676">
        <f t="shared" si="4"/>
        <v>176400000</v>
      </c>
      <c r="H38" s="664">
        <f t="shared" si="5"/>
        <v>176400000</v>
      </c>
      <c r="I38" s="677"/>
      <c r="J38" s="677"/>
      <c r="K38" s="676">
        <f t="shared" si="1"/>
        <v>176400000</v>
      </c>
      <c r="L38" s="672"/>
      <c r="M38" s="675">
        <f t="shared" si="2"/>
        <v>176400000</v>
      </c>
      <c r="N38" s="678"/>
    </row>
    <row r="39" spans="1:14" s="656" customFormat="1" ht="12">
      <c r="A39" s="665"/>
      <c r="B39" s="665" t="s">
        <v>378</v>
      </c>
      <c r="C39" s="665" t="s">
        <v>404</v>
      </c>
      <c r="D39" s="355">
        <v>2</v>
      </c>
      <c r="E39" s="355">
        <v>1134500</v>
      </c>
      <c r="F39" s="355">
        <v>12</v>
      </c>
      <c r="G39" s="676">
        <f t="shared" si="4"/>
        <v>27228000</v>
      </c>
      <c r="H39" s="664">
        <f t="shared" si="5"/>
        <v>27228000</v>
      </c>
      <c r="I39" s="677"/>
      <c r="J39" s="677">
        <v>0</v>
      </c>
      <c r="K39" s="676">
        <f t="shared" si="1"/>
        <v>27228000</v>
      </c>
      <c r="L39" s="672">
        <v>0</v>
      </c>
      <c r="M39" s="675">
        <f t="shared" si="2"/>
        <v>27228000</v>
      </c>
      <c r="N39" s="673"/>
    </row>
    <row r="40" spans="1:14" s="656" customFormat="1" ht="12">
      <c r="A40" s="665"/>
      <c r="B40" s="665" t="s">
        <v>405</v>
      </c>
      <c r="C40" s="665" t="s">
        <v>406</v>
      </c>
      <c r="D40" s="355">
        <v>1</v>
      </c>
      <c r="E40" s="355">
        <v>226900</v>
      </c>
      <c r="F40" s="355">
        <v>12</v>
      </c>
      <c r="G40" s="676">
        <f t="shared" si="4"/>
        <v>2722800</v>
      </c>
      <c r="H40" s="664">
        <f t="shared" si="5"/>
        <v>2722800</v>
      </c>
      <c r="I40" s="677"/>
      <c r="J40" s="677">
        <v>0</v>
      </c>
      <c r="K40" s="676">
        <f t="shared" si="1"/>
        <v>2722800</v>
      </c>
      <c r="L40" s="672">
        <v>0</v>
      </c>
      <c r="M40" s="675">
        <f t="shared" si="2"/>
        <v>2722800</v>
      </c>
      <c r="N40" s="673"/>
    </row>
    <row r="41" spans="1:14" s="656" customFormat="1" ht="15.75" customHeight="1">
      <c r="A41" s="655"/>
      <c r="B41" s="667" t="s">
        <v>137</v>
      </c>
      <c r="C41" s="667"/>
      <c r="D41" s="667"/>
      <c r="E41" s="674"/>
      <c r="F41" s="674"/>
      <c r="G41" s="715">
        <f>SUM(G9:G40)</f>
        <v>236485800</v>
      </c>
      <c r="H41" s="715">
        <f>SUM(H9:H40)</f>
        <v>236485800</v>
      </c>
      <c r="I41" s="715">
        <f aca="true" t="shared" si="6" ref="G41:L41">SUM(I9:I40)</f>
        <v>0</v>
      </c>
      <c r="J41" s="715">
        <f t="shared" si="6"/>
        <v>0</v>
      </c>
      <c r="K41" s="715">
        <f t="shared" si="6"/>
        <v>236485800</v>
      </c>
      <c r="L41" s="715">
        <f t="shared" si="6"/>
        <v>0</v>
      </c>
      <c r="M41" s="827">
        <f t="shared" si="2"/>
        <v>236485800</v>
      </c>
      <c r="N41" s="673"/>
    </row>
    <row r="42" spans="1:14" s="682" customFormat="1" ht="15.75" customHeight="1">
      <c r="A42" s="799" t="s">
        <v>148</v>
      </c>
      <c r="B42" s="800"/>
      <c r="C42" s="679"/>
      <c r="D42" s="679"/>
      <c r="E42" s="680"/>
      <c r="F42" s="680"/>
      <c r="G42" s="716">
        <f>SUM(G41)</f>
        <v>236485800</v>
      </c>
      <c r="H42" s="716">
        <f>H41</f>
        <v>236485800</v>
      </c>
      <c r="I42" s="716">
        <f>I41</f>
        <v>0</v>
      </c>
      <c r="J42" s="716">
        <f>J41</f>
        <v>0</v>
      </c>
      <c r="K42" s="716">
        <f>K41</f>
        <v>236485800</v>
      </c>
      <c r="L42" s="716">
        <f>L41</f>
        <v>0</v>
      </c>
      <c r="M42" s="828">
        <f t="shared" si="2"/>
        <v>236485800</v>
      </c>
      <c r="N42" s="681"/>
    </row>
    <row r="43" spans="1:14" s="685" customFormat="1" ht="11.25" customHeight="1">
      <c r="A43" s="801" t="s">
        <v>374</v>
      </c>
      <c r="B43" s="802"/>
      <c r="C43" s="717"/>
      <c r="D43" s="717"/>
      <c r="E43" s="718"/>
      <c r="F43" s="718"/>
      <c r="G43" s="718"/>
      <c r="H43" s="718"/>
      <c r="I43" s="718"/>
      <c r="J43" s="718"/>
      <c r="K43" s="718"/>
      <c r="L43" s="683"/>
      <c r="M43" s="675">
        <f t="shared" si="2"/>
        <v>0</v>
      </c>
      <c r="N43" s="684"/>
    </row>
    <row r="44" spans="1:14" s="656" customFormat="1" ht="21" customHeight="1">
      <c r="A44" s="655"/>
      <c r="B44" s="686" t="s">
        <v>400</v>
      </c>
      <c r="C44" s="527"/>
      <c r="D44" s="527"/>
      <c r="E44" s="655"/>
      <c r="F44" s="655"/>
      <c r="G44" s="527"/>
      <c r="H44" s="527"/>
      <c r="I44" s="527"/>
      <c r="J44" s="527"/>
      <c r="K44" s="527"/>
      <c r="L44" s="672"/>
      <c r="M44" s="675">
        <f t="shared" si="2"/>
        <v>0</v>
      </c>
      <c r="N44" s="673"/>
    </row>
    <row r="45" spans="1:14" s="656" customFormat="1" ht="13.5" customHeight="1">
      <c r="A45" s="687"/>
      <c r="B45" s="688" t="s">
        <v>494</v>
      </c>
      <c r="C45" s="686"/>
      <c r="D45" s="689">
        <v>1</v>
      </c>
      <c r="E45" s="690">
        <v>1352000</v>
      </c>
      <c r="F45" s="689">
        <v>12</v>
      </c>
      <c r="G45" s="719">
        <f>D45*E45*F45</f>
        <v>16224000</v>
      </c>
      <c r="H45" s="720"/>
      <c r="I45" s="719">
        <f aca="true" t="shared" si="7" ref="I45:I50">G45</f>
        <v>16224000</v>
      </c>
      <c r="J45" s="720"/>
      <c r="K45" s="719">
        <f aca="true" t="shared" si="8" ref="K45:K50">G45</f>
        <v>16224000</v>
      </c>
      <c r="L45" s="691"/>
      <c r="M45" s="675">
        <f t="shared" si="2"/>
        <v>16224000</v>
      </c>
      <c r="N45" s="673"/>
    </row>
    <row r="46" spans="1:14" s="656" customFormat="1" ht="12">
      <c r="A46" s="687"/>
      <c r="B46" s="688" t="s">
        <v>391</v>
      </c>
      <c r="C46" s="688"/>
      <c r="D46" s="689">
        <v>1</v>
      </c>
      <c r="E46" s="690">
        <v>844500</v>
      </c>
      <c r="F46" s="689">
        <v>12</v>
      </c>
      <c r="G46" s="719">
        <f>D46*E46*F46</f>
        <v>10134000</v>
      </c>
      <c r="H46" s="719">
        <v>0</v>
      </c>
      <c r="I46" s="719">
        <f t="shared" si="7"/>
        <v>10134000</v>
      </c>
      <c r="J46" s="719"/>
      <c r="K46" s="719">
        <f t="shared" si="8"/>
        <v>10134000</v>
      </c>
      <c r="L46" s="692"/>
      <c r="M46" s="675">
        <f t="shared" si="2"/>
        <v>10134000</v>
      </c>
      <c r="N46" s="673"/>
    </row>
    <row r="47" spans="1:14" s="656" customFormat="1" ht="9.75" customHeight="1">
      <c r="A47" s="655"/>
      <c r="B47" s="688" t="s">
        <v>407</v>
      </c>
      <c r="C47" s="693"/>
      <c r="D47" s="689">
        <v>1</v>
      </c>
      <c r="E47" s="690">
        <v>1279000</v>
      </c>
      <c r="F47" s="689">
        <v>12</v>
      </c>
      <c r="G47" s="694">
        <f>D47*E47*F47</f>
        <v>15348000</v>
      </c>
      <c r="H47" s="664">
        <v>0</v>
      </c>
      <c r="I47" s="719">
        <f t="shared" si="7"/>
        <v>15348000</v>
      </c>
      <c r="J47" s="664"/>
      <c r="K47" s="719">
        <f t="shared" si="8"/>
        <v>15348000</v>
      </c>
      <c r="L47" s="155">
        <v>0</v>
      </c>
      <c r="M47" s="675">
        <f t="shared" si="2"/>
        <v>15348000</v>
      </c>
      <c r="N47" s="673"/>
    </row>
    <row r="48" spans="1:14" s="656" customFormat="1" ht="12">
      <c r="A48" s="655"/>
      <c r="B48" s="688" t="s">
        <v>408</v>
      </c>
      <c r="C48" s="693"/>
      <c r="D48" s="689">
        <v>1</v>
      </c>
      <c r="E48" s="690">
        <v>1062000</v>
      </c>
      <c r="F48" s="689">
        <v>12</v>
      </c>
      <c r="G48" s="694">
        <f>D48*E48*F48</f>
        <v>12744000</v>
      </c>
      <c r="H48" s="664">
        <v>0</v>
      </c>
      <c r="I48" s="719">
        <f t="shared" si="7"/>
        <v>12744000</v>
      </c>
      <c r="J48" s="664"/>
      <c r="K48" s="719">
        <f t="shared" si="8"/>
        <v>12744000</v>
      </c>
      <c r="L48" s="155">
        <v>0</v>
      </c>
      <c r="M48" s="675">
        <f t="shared" si="2"/>
        <v>12744000</v>
      </c>
      <c r="N48" s="678" t="s">
        <v>396</v>
      </c>
    </row>
    <row r="49" spans="1:14" s="656" customFormat="1" ht="12">
      <c r="A49" s="655"/>
      <c r="B49" s="688" t="s">
        <v>428</v>
      </c>
      <c r="C49" s="693"/>
      <c r="D49" s="689">
        <v>1</v>
      </c>
      <c r="E49" s="690">
        <v>415000</v>
      </c>
      <c r="F49" s="689"/>
      <c r="G49" s="694">
        <v>4980000</v>
      </c>
      <c r="H49" s="664"/>
      <c r="I49" s="719">
        <f t="shared" si="7"/>
        <v>4980000</v>
      </c>
      <c r="J49" s="664"/>
      <c r="K49" s="719">
        <f t="shared" si="8"/>
        <v>4980000</v>
      </c>
      <c r="L49" s="155"/>
      <c r="M49" s="675">
        <f t="shared" si="2"/>
        <v>4980000</v>
      </c>
      <c r="N49" s="678"/>
    </row>
    <row r="50" spans="1:14" s="656" customFormat="1" ht="12">
      <c r="A50" s="655"/>
      <c r="B50" s="688" t="s">
        <v>409</v>
      </c>
      <c r="C50" s="693"/>
      <c r="D50" s="693">
        <v>1</v>
      </c>
      <c r="E50" s="690">
        <v>495350</v>
      </c>
      <c r="F50" s="689">
        <v>12</v>
      </c>
      <c r="G50" s="694">
        <f>D50*E50*F50</f>
        <v>5944200</v>
      </c>
      <c r="H50" s="664"/>
      <c r="I50" s="719">
        <f t="shared" si="7"/>
        <v>5944200</v>
      </c>
      <c r="J50" s="664"/>
      <c r="K50" s="719">
        <f t="shared" si="8"/>
        <v>5944200</v>
      </c>
      <c r="L50" s="155"/>
      <c r="M50" s="675">
        <f t="shared" si="2"/>
        <v>5944200</v>
      </c>
      <c r="N50" s="678"/>
    </row>
    <row r="51" spans="1:14" s="656" customFormat="1" ht="12">
      <c r="A51" s="695"/>
      <c r="B51" s="696" t="s">
        <v>383</v>
      </c>
      <c r="C51" s="696"/>
      <c r="D51" s="697"/>
      <c r="E51" s="698"/>
      <c r="F51" s="698"/>
      <c r="G51" s="699">
        <f aca="true" t="shared" si="9" ref="G51:M51">SUM(G45:G50)</f>
        <v>65374200</v>
      </c>
      <c r="H51" s="699">
        <f t="shared" si="9"/>
        <v>0</v>
      </c>
      <c r="I51" s="699">
        <f t="shared" si="9"/>
        <v>65374200</v>
      </c>
      <c r="J51" s="699">
        <f t="shared" si="9"/>
        <v>0</v>
      </c>
      <c r="K51" s="699">
        <f t="shared" si="9"/>
        <v>65374200</v>
      </c>
      <c r="L51" s="699">
        <f t="shared" si="9"/>
        <v>0</v>
      </c>
      <c r="M51" s="699">
        <f t="shared" si="9"/>
        <v>65374200</v>
      </c>
      <c r="N51" s="673"/>
    </row>
    <row r="52" spans="1:14" s="656" customFormat="1" ht="12">
      <c r="A52" s="695"/>
      <c r="B52" s="654" t="s">
        <v>164</v>
      </c>
      <c r="C52" s="696"/>
      <c r="D52" s="697"/>
      <c r="E52" s="698"/>
      <c r="F52" s="698"/>
      <c r="G52" s="699"/>
      <c r="H52" s="699"/>
      <c r="I52" s="699"/>
      <c r="J52" s="699"/>
      <c r="K52" s="699"/>
      <c r="L52" s="699"/>
      <c r="M52" s="699"/>
      <c r="N52" s="673"/>
    </row>
    <row r="53" spans="1:14" s="656" customFormat="1" ht="24">
      <c r="A53" s="655"/>
      <c r="B53" s="656" t="s">
        <v>492</v>
      </c>
      <c r="C53" s="654"/>
      <c r="D53" s="655">
        <v>1</v>
      </c>
      <c r="E53" s="666">
        <v>65000000</v>
      </c>
      <c r="F53" s="664">
        <v>1</v>
      </c>
      <c r="G53" s="664">
        <v>65000000</v>
      </c>
      <c r="H53" s="655">
        <v>0</v>
      </c>
      <c r="I53" s="655">
        <f>-J530</f>
        <v>0</v>
      </c>
      <c r="J53" s="664"/>
      <c r="K53" s="664">
        <v>65000000</v>
      </c>
      <c r="L53" s="155"/>
      <c r="M53" s="675">
        <f t="shared" si="2"/>
        <v>65000000</v>
      </c>
      <c r="N53" s="673"/>
    </row>
    <row r="54" spans="1:232" s="700" customFormat="1" ht="15" customHeight="1">
      <c r="A54" s="655"/>
      <c r="B54" s="725" t="s">
        <v>384</v>
      </c>
      <c r="C54" s="726"/>
      <c r="D54" s="727">
        <v>1</v>
      </c>
      <c r="E54" s="727">
        <v>300000</v>
      </c>
      <c r="F54" s="725">
        <v>12</v>
      </c>
      <c r="G54" s="728">
        <f>D54*E54*F54</f>
        <v>3600000</v>
      </c>
      <c r="H54" s="725"/>
      <c r="I54" s="725"/>
      <c r="J54" s="675">
        <f>G54</f>
        <v>3600000</v>
      </c>
      <c r="K54" s="655"/>
      <c r="L54" s="155"/>
      <c r="M54" s="675">
        <v>3600000</v>
      </c>
      <c r="N54" s="662"/>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3"/>
      <c r="BB54" s="663"/>
      <c r="BC54" s="663"/>
      <c r="BD54" s="663"/>
      <c r="BE54" s="663"/>
      <c r="BF54" s="663"/>
      <c r="BG54" s="663"/>
      <c r="BH54" s="663"/>
      <c r="BI54" s="663"/>
      <c r="BJ54" s="663"/>
      <c r="BK54" s="663"/>
      <c r="BL54" s="663"/>
      <c r="BM54" s="663"/>
      <c r="BN54" s="663"/>
      <c r="BO54" s="663"/>
      <c r="BP54" s="663"/>
      <c r="BQ54" s="663"/>
      <c r="BR54" s="663"/>
      <c r="BS54" s="663"/>
      <c r="BT54" s="663"/>
      <c r="BU54" s="663"/>
      <c r="BV54" s="663"/>
      <c r="BW54" s="663"/>
      <c r="BX54" s="663"/>
      <c r="BY54" s="663"/>
      <c r="BZ54" s="663"/>
      <c r="CA54" s="663"/>
      <c r="CB54" s="663"/>
      <c r="CC54" s="663"/>
      <c r="CD54" s="663"/>
      <c r="CE54" s="663"/>
      <c r="CF54" s="663"/>
      <c r="CG54" s="663"/>
      <c r="CH54" s="663"/>
      <c r="CI54" s="663"/>
      <c r="CJ54" s="663"/>
      <c r="CK54" s="663"/>
      <c r="CL54" s="663"/>
      <c r="CM54" s="663"/>
      <c r="CN54" s="663"/>
      <c r="CO54" s="663"/>
      <c r="CP54" s="663"/>
      <c r="CQ54" s="663"/>
      <c r="CR54" s="663"/>
      <c r="CS54" s="663"/>
      <c r="CT54" s="663"/>
      <c r="CU54" s="663"/>
      <c r="CV54" s="663"/>
      <c r="CW54" s="663"/>
      <c r="CX54" s="663"/>
      <c r="CY54" s="663"/>
      <c r="CZ54" s="663"/>
      <c r="DA54" s="663"/>
      <c r="DB54" s="663"/>
      <c r="DC54" s="663"/>
      <c r="DD54" s="663"/>
      <c r="DE54" s="663"/>
      <c r="DF54" s="663"/>
      <c r="DG54" s="663"/>
      <c r="DH54" s="663"/>
      <c r="DI54" s="663"/>
      <c r="DJ54" s="663"/>
      <c r="DK54" s="663"/>
      <c r="DL54" s="663"/>
      <c r="DM54" s="663"/>
      <c r="DN54" s="663"/>
      <c r="DO54" s="663"/>
      <c r="DP54" s="663"/>
      <c r="DQ54" s="663"/>
      <c r="DR54" s="663"/>
      <c r="DS54" s="663"/>
      <c r="DT54" s="663"/>
      <c r="DU54" s="663"/>
      <c r="DV54" s="663"/>
      <c r="DW54" s="663"/>
      <c r="DX54" s="663"/>
      <c r="DY54" s="663"/>
      <c r="DZ54" s="663"/>
      <c r="EA54" s="663"/>
      <c r="EB54" s="663"/>
      <c r="EC54" s="663"/>
      <c r="ED54" s="663"/>
      <c r="EE54" s="663"/>
      <c r="EF54" s="663"/>
      <c r="EG54" s="663"/>
      <c r="EH54" s="663"/>
      <c r="EI54" s="663"/>
      <c r="EJ54" s="663"/>
      <c r="EK54" s="663"/>
      <c r="EL54" s="663"/>
      <c r="EM54" s="663"/>
      <c r="EN54" s="663"/>
      <c r="EO54" s="663"/>
      <c r="EP54" s="663"/>
      <c r="EQ54" s="663"/>
      <c r="ER54" s="663"/>
      <c r="ES54" s="663"/>
      <c r="ET54" s="663"/>
      <c r="EU54" s="663"/>
      <c r="EV54" s="663"/>
      <c r="EW54" s="663"/>
      <c r="EX54" s="663"/>
      <c r="EY54" s="663"/>
      <c r="EZ54" s="663"/>
      <c r="FA54" s="663"/>
      <c r="FB54" s="663"/>
      <c r="FC54" s="663"/>
      <c r="FD54" s="663"/>
      <c r="FE54" s="663"/>
      <c r="FF54" s="663"/>
      <c r="FG54" s="663"/>
      <c r="FH54" s="663"/>
      <c r="FI54" s="663"/>
      <c r="FJ54" s="663"/>
      <c r="FK54" s="663"/>
      <c r="FL54" s="663"/>
      <c r="FM54" s="663"/>
      <c r="FN54" s="663"/>
      <c r="FO54" s="663"/>
      <c r="FP54" s="663"/>
      <c r="FQ54" s="663"/>
      <c r="FR54" s="663"/>
      <c r="FS54" s="663"/>
      <c r="FT54" s="663"/>
      <c r="FU54" s="663"/>
      <c r="FV54" s="663"/>
      <c r="FW54" s="663"/>
      <c r="FX54" s="663"/>
      <c r="FY54" s="663"/>
      <c r="FZ54" s="663"/>
      <c r="GA54" s="663"/>
      <c r="GB54" s="663"/>
      <c r="GC54" s="663"/>
      <c r="GD54" s="663"/>
      <c r="GE54" s="663"/>
      <c r="GF54" s="663"/>
      <c r="GG54" s="663"/>
      <c r="GH54" s="663"/>
      <c r="GI54" s="663"/>
      <c r="GJ54" s="663"/>
      <c r="GK54" s="663"/>
      <c r="GL54" s="663"/>
      <c r="GM54" s="663"/>
      <c r="GN54" s="663"/>
      <c r="GO54" s="663"/>
      <c r="GP54" s="663"/>
      <c r="GQ54" s="663"/>
      <c r="GR54" s="663"/>
      <c r="GS54" s="663"/>
      <c r="GT54" s="663"/>
      <c r="GU54" s="663"/>
      <c r="GV54" s="663"/>
      <c r="GW54" s="663"/>
      <c r="GX54" s="663"/>
      <c r="GY54" s="663"/>
      <c r="GZ54" s="663"/>
      <c r="HA54" s="663"/>
      <c r="HB54" s="663"/>
      <c r="HC54" s="663"/>
      <c r="HD54" s="663"/>
      <c r="HE54" s="663"/>
      <c r="HF54" s="663"/>
      <c r="HG54" s="663"/>
      <c r="HH54" s="663"/>
      <c r="HI54" s="663"/>
      <c r="HJ54" s="663"/>
      <c r="HK54" s="663"/>
      <c r="HL54" s="663"/>
      <c r="HM54" s="663"/>
      <c r="HN54" s="663"/>
      <c r="HO54" s="663"/>
      <c r="HP54" s="663"/>
      <c r="HQ54" s="663"/>
      <c r="HR54" s="663"/>
      <c r="HS54" s="663"/>
      <c r="HT54" s="663"/>
      <c r="HU54" s="663"/>
      <c r="HV54" s="663"/>
      <c r="HW54" s="663"/>
      <c r="HX54" s="663"/>
    </row>
    <row r="55" spans="1:232" s="656" customFormat="1" ht="12">
      <c r="A55" s="655"/>
      <c r="B55" s="725" t="s">
        <v>385</v>
      </c>
      <c r="C55" s="726"/>
      <c r="D55" s="727">
        <v>1</v>
      </c>
      <c r="E55" s="727">
        <v>3000000</v>
      </c>
      <c r="F55" s="725">
        <v>1</v>
      </c>
      <c r="G55" s="728">
        <f aca="true" t="shared" si="10" ref="G55:G63">D55*E55*F55</f>
        <v>3000000</v>
      </c>
      <c r="H55" s="725"/>
      <c r="I55" s="725"/>
      <c r="J55" s="675">
        <f aca="true" t="shared" si="11" ref="J55:J63">G55</f>
        <v>3000000</v>
      </c>
      <c r="K55" s="655"/>
      <c r="L55" s="155"/>
      <c r="M55" s="675">
        <v>3000000</v>
      </c>
      <c r="N55" s="662"/>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663"/>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663"/>
      <c r="CU55" s="663"/>
      <c r="CV55" s="663"/>
      <c r="CW55" s="663"/>
      <c r="CX55" s="663"/>
      <c r="CY55" s="663"/>
      <c r="CZ55" s="663"/>
      <c r="DA55" s="663"/>
      <c r="DB55" s="663"/>
      <c r="DC55" s="663"/>
      <c r="DD55" s="663"/>
      <c r="DE55" s="663"/>
      <c r="DF55" s="663"/>
      <c r="DG55" s="663"/>
      <c r="DH55" s="663"/>
      <c r="DI55" s="663"/>
      <c r="DJ55" s="663"/>
      <c r="DK55" s="663"/>
      <c r="DL55" s="663"/>
      <c r="DM55" s="663"/>
      <c r="DN55" s="663"/>
      <c r="DO55" s="663"/>
      <c r="DP55" s="663"/>
      <c r="DQ55" s="663"/>
      <c r="DR55" s="663"/>
      <c r="DS55" s="663"/>
      <c r="DT55" s="663"/>
      <c r="DU55" s="663"/>
      <c r="DV55" s="663"/>
      <c r="DW55" s="663"/>
      <c r="DX55" s="663"/>
      <c r="DY55" s="663"/>
      <c r="DZ55" s="663"/>
      <c r="EA55" s="663"/>
      <c r="EB55" s="663"/>
      <c r="EC55" s="663"/>
      <c r="ED55" s="663"/>
      <c r="EE55" s="663"/>
      <c r="EF55" s="663"/>
      <c r="EG55" s="663"/>
      <c r="EH55" s="663"/>
      <c r="EI55" s="663"/>
      <c r="EJ55" s="663"/>
      <c r="EK55" s="663"/>
      <c r="EL55" s="663"/>
      <c r="EM55" s="663"/>
      <c r="EN55" s="663"/>
      <c r="EO55" s="663"/>
      <c r="EP55" s="663"/>
      <c r="EQ55" s="663"/>
      <c r="ER55" s="663"/>
      <c r="ES55" s="663"/>
      <c r="ET55" s="663"/>
      <c r="EU55" s="663"/>
      <c r="EV55" s="663"/>
      <c r="EW55" s="663"/>
      <c r="EX55" s="663"/>
      <c r="EY55" s="663"/>
      <c r="EZ55" s="663"/>
      <c r="FA55" s="663"/>
      <c r="FB55" s="663"/>
      <c r="FC55" s="663"/>
      <c r="FD55" s="663"/>
      <c r="FE55" s="663"/>
      <c r="FF55" s="663"/>
      <c r="FG55" s="663"/>
      <c r="FH55" s="663"/>
      <c r="FI55" s="663"/>
      <c r="FJ55" s="663"/>
      <c r="FK55" s="663"/>
      <c r="FL55" s="663"/>
      <c r="FM55" s="663"/>
      <c r="FN55" s="663"/>
      <c r="FO55" s="663"/>
      <c r="FP55" s="663"/>
      <c r="FQ55" s="663"/>
      <c r="FR55" s="663"/>
      <c r="FS55" s="663"/>
      <c r="FT55" s="663"/>
      <c r="FU55" s="663"/>
      <c r="FV55" s="663"/>
      <c r="FW55" s="663"/>
      <c r="FX55" s="663"/>
      <c r="FY55" s="663"/>
      <c r="FZ55" s="663"/>
      <c r="GA55" s="663"/>
      <c r="GB55" s="663"/>
      <c r="GC55" s="663"/>
      <c r="GD55" s="663"/>
      <c r="GE55" s="663"/>
      <c r="GF55" s="663"/>
      <c r="GG55" s="663"/>
      <c r="GH55" s="663"/>
      <c r="GI55" s="663"/>
      <c r="GJ55" s="663"/>
      <c r="GK55" s="663"/>
      <c r="GL55" s="663"/>
      <c r="GM55" s="663"/>
      <c r="GN55" s="663"/>
      <c r="GO55" s="663"/>
      <c r="GP55" s="663"/>
      <c r="GQ55" s="663"/>
      <c r="GR55" s="663"/>
      <c r="GS55" s="663"/>
      <c r="GT55" s="663"/>
      <c r="GU55" s="663"/>
      <c r="GV55" s="663"/>
      <c r="GW55" s="663"/>
      <c r="GX55" s="663"/>
      <c r="GY55" s="663"/>
      <c r="GZ55" s="663"/>
      <c r="HA55" s="663"/>
      <c r="HB55" s="663"/>
      <c r="HC55" s="663"/>
      <c r="HD55" s="663"/>
      <c r="HE55" s="663"/>
      <c r="HF55" s="663"/>
      <c r="HG55" s="663"/>
      <c r="HH55" s="663"/>
      <c r="HI55" s="663"/>
      <c r="HJ55" s="663"/>
      <c r="HK55" s="663"/>
      <c r="HL55" s="663"/>
      <c r="HM55" s="663"/>
      <c r="HN55" s="663"/>
      <c r="HO55" s="663"/>
      <c r="HP55" s="663"/>
      <c r="HQ55" s="663"/>
      <c r="HR55" s="663"/>
      <c r="HS55" s="663"/>
      <c r="HT55" s="663"/>
      <c r="HU55" s="663"/>
      <c r="HV55" s="663"/>
      <c r="HW55" s="663"/>
      <c r="HX55" s="663"/>
    </row>
    <row r="56" spans="1:232" s="656" customFormat="1" ht="12">
      <c r="A56" s="655"/>
      <c r="B56" s="725" t="s">
        <v>386</v>
      </c>
      <c r="C56" s="726"/>
      <c r="D56" s="725">
        <v>1</v>
      </c>
      <c r="E56" s="727">
        <v>100000</v>
      </c>
      <c r="F56" s="725">
        <v>12</v>
      </c>
      <c r="G56" s="728">
        <f t="shared" si="10"/>
        <v>1200000</v>
      </c>
      <c r="H56" s="725"/>
      <c r="I56" s="725"/>
      <c r="J56" s="675">
        <f t="shared" si="11"/>
        <v>1200000</v>
      </c>
      <c r="K56" s="728">
        <f aca="true" t="shared" si="12" ref="K56:K64">G56</f>
        <v>1200000</v>
      </c>
      <c r="L56" s="155"/>
      <c r="M56" s="675">
        <f t="shared" si="2"/>
        <v>1200000</v>
      </c>
      <c r="N56" s="701" t="s">
        <v>396</v>
      </c>
      <c r="O56" s="702" t="s">
        <v>396</v>
      </c>
      <c r="P56" s="663"/>
      <c r="Q56" s="663"/>
      <c r="R56" s="663"/>
      <c r="S56" s="663"/>
      <c r="T56" s="663"/>
      <c r="U56" s="663"/>
      <c r="V56" s="663"/>
      <c r="W56" s="663"/>
      <c r="X56" s="663"/>
      <c r="Y56" s="663"/>
      <c r="Z56" s="663"/>
      <c r="AA56" s="663"/>
      <c r="AB56" s="663"/>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663"/>
      <c r="AY56" s="663"/>
      <c r="AZ56" s="663"/>
      <c r="BA56" s="663"/>
      <c r="BB56" s="663"/>
      <c r="BC56" s="663"/>
      <c r="BD56" s="663"/>
      <c r="BE56" s="663"/>
      <c r="BF56" s="663"/>
      <c r="BG56" s="663"/>
      <c r="BH56" s="663"/>
      <c r="BI56" s="663"/>
      <c r="BJ56" s="663"/>
      <c r="BK56" s="663"/>
      <c r="BL56" s="663"/>
      <c r="BM56" s="663"/>
      <c r="BN56" s="663"/>
      <c r="BO56" s="663"/>
      <c r="BP56" s="663"/>
      <c r="BQ56" s="663"/>
      <c r="BR56" s="663"/>
      <c r="BS56" s="663"/>
      <c r="BT56" s="663"/>
      <c r="BU56" s="663"/>
      <c r="BV56" s="663"/>
      <c r="BW56" s="663"/>
      <c r="BX56" s="663"/>
      <c r="BY56" s="663"/>
      <c r="BZ56" s="663"/>
      <c r="CA56" s="663"/>
      <c r="CB56" s="663"/>
      <c r="CC56" s="663"/>
      <c r="CD56" s="663"/>
      <c r="CE56" s="663"/>
      <c r="CF56" s="663"/>
      <c r="CG56" s="663"/>
      <c r="CH56" s="663"/>
      <c r="CI56" s="663"/>
      <c r="CJ56" s="663"/>
      <c r="CK56" s="663"/>
      <c r="CL56" s="663"/>
      <c r="CM56" s="663"/>
      <c r="CN56" s="663"/>
      <c r="CO56" s="663"/>
      <c r="CP56" s="663"/>
      <c r="CQ56" s="663"/>
      <c r="CR56" s="663"/>
      <c r="CS56" s="663"/>
      <c r="CT56" s="663"/>
      <c r="CU56" s="663"/>
      <c r="CV56" s="663"/>
      <c r="CW56" s="663"/>
      <c r="CX56" s="663"/>
      <c r="CY56" s="663"/>
      <c r="CZ56" s="663"/>
      <c r="DA56" s="663"/>
      <c r="DB56" s="663"/>
      <c r="DC56" s="663"/>
      <c r="DD56" s="663"/>
      <c r="DE56" s="663"/>
      <c r="DF56" s="663"/>
      <c r="DG56" s="663"/>
      <c r="DH56" s="663"/>
      <c r="DI56" s="663"/>
      <c r="DJ56" s="663"/>
      <c r="DK56" s="663"/>
      <c r="DL56" s="663"/>
      <c r="DM56" s="663"/>
      <c r="DN56" s="663"/>
      <c r="DO56" s="663"/>
      <c r="DP56" s="663"/>
      <c r="DQ56" s="663"/>
      <c r="DR56" s="663"/>
      <c r="DS56" s="663"/>
      <c r="DT56" s="663"/>
      <c r="DU56" s="663"/>
      <c r="DV56" s="663"/>
      <c r="DW56" s="663"/>
      <c r="DX56" s="663"/>
      <c r="DY56" s="663"/>
      <c r="DZ56" s="663"/>
      <c r="EA56" s="663"/>
      <c r="EB56" s="663"/>
      <c r="EC56" s="663"/>
      <c r="ED56" s="663"/>
      <c r="EE56" s="663"/>
      <c r="EF56" s="663"/>
      <c r="EG56" s="663"/>
      <c r="EH56" s="663"/>
      <c r="EI56" s="663"/>
      <c r="EJ56" s="663"/>
      <c r="EK56" s="663"/>
      <c r="EL56" s="663"/>
      <c r="EM56" s="663"/>
      <c r="EN56" s="663"/>
      <c r="EO56" s="663"/>
      <c r="EP56" s="663"/>
      <c r="EQ56" s="663"/>
      <c r="ER56" s="663"/>
      <c r="ES56" s="663"/>
      <c r="ET56" s="663"/>
      <c r="EU56" s="663"/>
      <c r="EV56" s="663"/>
      <c r="EW56" s="663"/>
      <c r="EX56" s="663"/>
      <c r="EY56" s="663"/>
      <c r="EZ56" s="663"/>
      <c r="FA56" s="663"/>
      <c r="FB56" s="663"/>
      <c r="FC56" s="663"/>
      <c r="FD56" s="663"/>
      <c r="FE56" s="663"/>
      <c r="FF56" s="663"/>
      <c r="FG56" s="663"/>
      <c r="FH56" s="663"/>
      <c r="FI56" s="663"/>
      <c r="FJ56" s="663"/>
      <c r="FK56" s="663"/>
      <c r="FL56" s="663"/>
      <c r="FM56" s="663"/>
      <c r="FN56" s="663"/>
      <c r="FO56" s="663"/>
      <c r="FP56" s="663"/>
      <c r="FQ56" s="663"/>
      <c r="FR56" s="663"/>
      <c r="FS56" s="663"/>
      <c r="FT56" s="663"/>
      <c r="FU56" s="663"/>
      <c r="FV56" s="663"/>
      <c r="FW56" s="663"/>
      <c r="FX56" s="663"/>
      <c r="FY56" s="663"/>
      <c r="FZ56" s="663"/>
      <c r="GA56" s="663"/>
      <c r="GB56" s="663"/>
      <c r="GC56" s="663"/>
      <c r="GD56" s="663"/>
      <c r="GE56" s="663"/>
      <c r="GF56" s="663"/>
      <c r="GG56" s="663"/>
      <c r="GH56" s="663"/>
      <c r="GI56" s="663"/>
      <c r="GJ56" s="663"/>
      <c r="GK56" s="663"/>
      <c r="GL56" s="663"/>
      <c r="GM56" s="663"/>
      <c r="GN56" s="663"/>
      <c r="GO56" s="663"/>
      <c r="GP56" s="663"/>
      <c r="GQ56" s="663"/>
      <c r="GR56" s="663"/>
      <c r="GS56" s="663"/>
      <c r="GT56" s="663"/>
      <c r="GU56" s="663"/>
      <c r="GV56" s="663"/>
      <c r="GW56" s="663"/>
      <c r="GX56" s="663"/>
      <c r="GY56" s="663"/>
      <c r="GZ56" s="663"/>
      <c r="HA56" s="663"/>
      <c r="HB56" s="663"/>
      <c r="HC56" s="663"/>
      <c r="HD56" s="663"/>
      <c r="HE56" s="663"/>
      <c r="HF56" s="663"/>
      <c r="HG56" s="663"/>
      <c r="HH56" s="663"/>
      <c r="HI56" s="663"/>
      <c r="HJ56" s="663"/>
      <c r="HK56" s="663"/>
      <c r="HL56" s="663"/>
      <c r="HM56" s="663"/>
      <c r="HN56" s="663"/>
      <c r="HO56" s="663"/>
      <c r="HP56" s="663"/>
      <c r="HQ56" s="663"/>
      <c r="HR56" s="663"/>
      <c r="HS56" s="663"/>
      <c r="HT56" s="663"/>
      <c r="HU56" s="663"/>
      <c r="HV56" s="663"/>
      <c r="HW56" s="663"/>
      <c r="HX56" s="663"/>
    </row>
    <row r="57" spans="1:232" s="656" customFormat="1" ht="24">
      <c r="A57" s="655"/>
      <c r="B57" s="725" t="s">
        <v>387</v>
      </c>
      <c r="C57" s="726"/>
      <c r="D57" s="725">
        <v>1</v>
      </c>
      <c r="E57" s="727">
        <v>120000</v>
      </c>
      <c r="F57" s="725">
        <v>12</v>
      </c>
      <c r="G57" s="728">
        <f t="shared" si="10"/>
        <v>1440000</v>
      </c>
      <c r="H57" s="725"/>
      <c r="I57" s="725"/>
      <c r="J57" s="675">
        <f t="shared" si="11"/>
        <v>1440000</v>
      </c>
      <c r="K57" s="728"/>
      <c r="L57" s="729">
        <f>J57-K57</f>
        <v>1440000</v>
      </c>
      <c r="M57" s="675">
        <f t="shared" si="2"/>
        <v>1440000</v>
      </c>
      <c r="N57" s="662"/>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63"/>
      <c r="AY57" s="663"/>
      <c r="AZ57" s="663"/>
      <c r="BA57" s="663"/>
      <c r="BB57" s="663"/>
      <c r="BC57" s="663"/>
      <c r="BD57" s="663"/>
      <c r="BE57" s="663"/>
      <c r="BF57" s="663"/>
      <c r="BG57" s="663"/>
      <c r="BH57" s="663"/>
      <c r="BI57" s="663"/>
      <c r="BJ57" s="663"/>
      <c r="BK57" s="663"/>
      <c r="BL57" s="663"/>
      <c r="BM57" s="663"/>
      <c r="BN57" s="663"/>
      <c r="BO57" s="663"/>
      <c r="BP57" s="663"/>
      <c r="BQ57" s="663"/>
      <c r="BR57" s="663"/>
      <c r="BS57" s="663"/>
      <c r="BT57" s="663"/>
      <c r="BU57" s="663"/>
      <c r="BV57" s="663"/>
      <c r="BW57" s="663"/>
      <c r="BX57" s="663"/>
      <c r="BY57" s="663"/>
      <c r="BZ57" s="663"/>
      <c r="CA57" s="663"/>
      <c r="CB57" s="663"/>
      <c r="CC57" s="663"/>
      <c r="CD57" s="663"/>
      <c r="CE57" s="663"/>
      <c r="CF57" s="663"/>
      <c r="CG57" s="663"/>
      <c r="CH57" s="663"/>
      <c r="CI57" s="663"/>
      <c r="CJ57" s="663"/>
      <c r="CK57" s="663"/>
      <c r="CL57" s="663"/>
      <c r="CM57" s="663"/>
      <c r="CN57" s="663"/>
      <c r="CO57" s="663"/>
      <c r="CP57" s="663"/>
      <c r="CQ57" s="663"/>
      <c r="CR57" s="663"/>
      <c r="CS57" s="663"/>
      <c r="CT57" s="663"/>
      <c r="CU57" s="663"/>
      <c r="CV57" s="663"/>
      <c r="CW57" s="663"/>
      <c r="CX57" s="663"/>
      <c r="CY57" s="663"/>
      <c r="CZ57" s="663"/>
      <c r="DA57" s="663"/>
      <c r="DB57" s="663"/>
      <c r="DC57" s="663"/>
      <c r="DD57" s="663"/>
      <c r="DE57" s="663"/>
      <c r="DF57" s="663"/>
      <c r="DG57" s="663"/>
      <c r="DH57" s="663"/>
      <c r="DI57" s="663"/>
      <c r="DJ57" s="663"/>
      <c r="DK57" s="663"/>
      <c r="DL57" s="663"/>
      <c r="DM57" s="663"/>
      <c r="DN57" s="663"/>
      <c r="DO57" s="663"/>
      <c r="DP57" s="663"/>
      <c r="DQ57" s="663"/>
      <c r="DR57" s="663"/>
      <c r="DS57" s="663"/>
      <c r="DT57" s="663"/>
      <c r="DU57" s="663"/>
      <c r="DV57" s="663"/>
      <c r="DW57" s="663"/>
      <c r="DX57" s="663"/>
      <c r="DY57" s="663"/>
      <c r="DZ57" s="663"/>
      <c r="EA57" s="663"/>
      <c r="EB57" s="663"/>
      <c r="EC57" s="663"/>
      <c r="ED57" s="663"/>
      <c r="EE57" s="663"/>
      <c r="EF57" s="663"/>
      <c r="EG57" s="663"/>
      <c r="EH57" s="663"/>
      <c r="EI57" s="663"/>
      <c r="EJ57" s="663"/>
      <c r="EK57" s="663"/>
      <c r="EL57" s="663"/>
      <c r="EM57" s="663"/>
      <c r="EN57" s="663"/>
      <c r="EO57" s="663"/>
      <c r="EP57" s="663"/>
      <c r="EQ57" s="663"/>
      <c r="ER57" s="663"/>
      <c r="ES57" s="663"/>
      <c r="ET57" s="663"/>
      <c r="EU57" s="663"/>
      <c r="EV57" s="663"/>
      <c r="EW57" s="663"/>
      <c r="EX57" s="663"/>
      <c r="EY57" s="663"/>
      <c r="EZ57" s="663"/>
      <c r="FA57" s="663"/>
      <c r="FB57" s="663"/>
      <c r="FC57" s="663"/>
      <c r="FD57" s="663"/>
      <c r="FE57" s="663"/>
      <c r="FF57" s="663"/>
      <c r="FG57" s="663"/>
      <c r="FH57" s="663"/>
      <c r="FI57" s="663"/>
      <c r="FJ57" s="663"/>
      <c r="FK57" s="663"/>
      <c r="FL57" s="663"/>
      <c r="FM57" s="663"/>
      <c r="FN57" s="663"/>
      <c r="FO57" s="663"/>
      <c r="FP57" s="663"/>
      <c r="FQ57" s="663"/>
      <c r="FR57" s="663"/>
      <c r="FS57" s="663"/>
      <c r="FT57" s="663"/>
      <c r="FU57" s="663"/>
      <c r="FV57" s="663"/>
      <c r="FW57" s="663"/>
      <c r="FX57" s="663"/>
      <c r="FY57" s="663"/>
      <c r="FZ57" s="663"/>
      <c r="GA57" s="663"/>
      <c r="GB57" s="663"/>
      <c r="GC57" s="663"/>
      <c r="GD57" s="663"/>
      <c r="GE57" s="663"/>
      <c r="GF57" s="663"/>
      <c r="GG57" s="663"/>
      <c r="GH57" s="663"/>
      <c r="GI57" s="663"/>
      <c r="GJ57" s="663"/>
      <c r="GK57" s="663"/>
      <c r="GL57" s="663"/>
      <c r="GM57" s="663"/>
      <c r="GN57" s="663"/>
      <c r="GO57" s="663"/>
      <c r="GP57" s="663"/>
      <c r="GQ57" s="663"/>
      <c r="GR57" s="663"/>
      <c r="GS57" s="663"/>
      <c r="GT57" s="663"/>
      <c r="GU57" s="663"/>
      <c r="GV57" s="663"/>
      <c r="GW57" s="663"/>
      <c r="GX57" s="663"/>
      <c r="GY57" s="663"/>
      <c r="GZ57" s="663"/>
      <c r="HA57" s="663"/>
      <c r="HB57" s="663"/>
      <c r="HC57" s="663"/>
      <c r="HD57" s="663"/>
      <c r="HE57" s="663"/>
      <c r="HF57" s="663"/>
      <c r="HG57" s="663"/>
      <c r="HH57" s="663"/>
      <c r="HI57" s="663"/>
      <c r="HJ57" s="663"/>
      <c r="HK57" s="663"/>
      <c r="HL57" s="663"/>
      <c r="HM57" s="663"/>
      <c r="HN57" s="663"/>
      <c r="HO57" s="663"/>
      <c r="HP57" s="663"/>
      <c r="HQ57" s="663"/>
      <c r="HR57" s="663"/>
      <c r="HS57" s="663"/>
      <c r="HT57" s="663"/>
      <c r="HU57" s="663"/>
      <c r="HV57" s="663"/>
      <c r="HW57" s="663"/>
      <c r="HX57" s="663"/>
    </row>
    <row r="58" spans="1:232" s="656" customFormat="1" ht="12">
      <c r="A58" s="655"/>
      <c r="B58" s="725" t="s">
        <v>430</v>
      </c>
      <c r="C58" s="726"/>
      <c r="D58" s="725">
        <v>1</v>
      </c>
      <c r="E58" s="727">
        <v>2000000</v>
      </c>
      <c r="F58" s="725">
        <v>1</v>
      </c>
      <c r="G58" s="728">
        <f t="shared" si="10"/>
        <v>2000000</v>
      </c>
      <c r="H58" s="725"/>
      <c r="I58" s="725"/>
      <c r="J58" s="675">
        <f t="shared" si="11"/>
        <v>2000000</v>
      </c>
      <c r="K58" s="728">
        <v>0</v>
      </c>
      <c r="L58" s="729">
        <f>J58</f>
        <v>2000000</v>
      </c>
      <c r="M58" s="675">
        <f t="shared" si="2"/>
        <v>2000000</v>
      </c>
      <c r="N58" s="662"/>
      <c r="O58" s="663"/>
      <c r="P58" s="663"/>
      <c r="Q58" s="663"/>
      <c r="R58" s="663"/>
      <c r="S58" s="663"/>
      <c r="T58" s="663"/>
      <c r="U58" s="663"/>
      <c r="V58" s="663"/>
      <c r="W58" s="663"/>
      <c r="X58" s="663"/>
      <c r="Y58" s="663"/>
      <c r="Z58" s="663"/>
      <c r="AA58" s="663"/>
      <c r="AB58" s="663"/>
      <c r="AC58" s="663"/>
      <c r="AD58" s="663"/>
      <c r="AE58" s="663"/>
      <c r="AF58" s="663"/>
      <c r="AG58" s="663"/>
      <c r="AH58" s="663"/>
      <c r="AI58" s="663"/>
      <c r="AJ58" s="663"/>
      <c r="AK58" s="663"/>
      <c r="AL58" s="663"/>
      <c r="AM58" s="663"/>
      <c r="AN58" s="663"/>
      <c r="AO58" s="663"/>
      <c r="AP58" s="663"/>
      <c r="AQ58" s="663"/>
      <c r="AR58" s="663"/>
      <c r="AS58" s="663"/>
      <c r="AT58" s="663"/>
      <c r="AU58" s="663"/>
      <c r="AV58" s="663"/>
      <c r="AW58" s="663"/>
      <c r="AX58" s="663"/>
      <c r="AY58" s="663"/>
      <c r="AZ58" s="663"/>
      <c r="BA58" s="663"/>
      <c r="BB58" s="663"/>
      <c r="BC58" s="663"/>
      <c r="BD58" s="663"/>
      <c r="BE58" s="663"/>
      <c r="BF58" s="663"/>
      <c r="BG58" s="663"/>
      <c r="BH58" s="663"/>
      <c r="BI58" s="663"/>
      <c r="BJ58" s="663"/>
      <c r="BK58" s="663"/>
      <c r="BL58" s="663"/>
      <c r="BM58" s="663"/>
      <c r="BN58" s="663"/>
      <c r="BO58" s="663"/>
      <c r="BP58" s="663"/>
      <c r="BQ58" s="663"/>
      <c r="BR58" s="663"/>
      <c r="BS58" s="663"/>
      <c r="BT58" s="663"/>
      <c r="BU58" s="663"/>
      <c r="BV58" s="663"/>
      <c r="BW58" s="663"/>
      <c r="BX58" s="663"/>
      <c r="BY58" s="663"/>
      <c r="BZ58" s="663"/>
      <c r="CA58" s="663"/>
      <c r="CB58" s="663"/>
      <c r="CC58" s="663"/>
      <c r="CD58" s="663"/>
      <c r="CE58" s="663"/>
      <c r="CF58" s="663"/>
      <c r="CG58" s="663"/>
      <c r="CH58" s="663"/>
      <c r="CI58" s="663"/>
      <c r="CJ58" s="663"/>
      <c r="CK58" s="663"/>
      <c r="CL58" s="663"/>
      <c r="CM58" s="663"/>
      <c r="CN58" s="663"/>
      <c r="CO58" s="663"/>
      <c r="CP58" s="663"/>
      <c r="CQ58" s="663"/>
      <c r="CR58" s="663"/>
      <c r="CS58" s="663"/>
      <c r="CT58" s="663"/>
      <c r="CU58" s="663"/>
      <c r="CV58" s="663"/>
      <c r="CW58" s="663"/>
      <c r="CX58" s="663"/>
      <c r="CY58" s="663"/>
      <c r="CZ58" s="663"/>
      <c r="DA58" s="663"/>
      <c r="DB58" s="663"/>
      <c r="DC58" s="663"/>
      <c r="DD58" s="663"/>
      <c r="DE58" s="663"/>
      <c r="DF58" s="663"/>
      <c r="DG58" s="663"/>
      <c r="DH58" s="663"/>
      <c r="DI58" s="663"/>
      <c r="DJ58" s="663"/>
      <c r="DK58" s="663"/>
      <c r="DL58" s="663"/>
      <c r="DM58" s="663"/>
      <c r="DN58" s="663"/>
      <c r="DO58" s="663"/>
      <c r="DP58" s="663"/>
      <c r="DQ58" s="663"/>
      <c r="DR58" s="663"/>
      <c r="DS58" s="663"/>
      <c r="DT58" s="663"/>
      <c r="DU58" s="663"/>
      <c r="DV58" s="663"/>
      <c r="DW58" s="663"/>
      <c r="DX58" s="663"/>
      <c r="DY58" s="663"/>
      <c r="DZ58" s="663"/>
      <c r="EA58" s="663"/>
      <c r="EB58" s="663"/>
      <c r="EC58" s="663"/>
      <c r="ED58" s="663"/>
      <c r="EE58" s="663"/>
      <c r="EF58" s="663"/>
      <c r="EG58" s="663"/>
      <c r="EH58" s="663"/>
      <c r="EI58" s="663"/>
      <c r="EJ58" s="663"/>
      <c r="EK58" s="663"/>
      <c r="EL58" s="663"/>
      <c r="EM58" s="663"/>
      <c r="EN58" s="663"/>
      <c r="EO58" s="663"/>
      <c r="EP58" s="663"/>
      <c r="EQ58" s="663"/>
      <c r="ER58" s="663"/>
      <c r="ES58" s="663"/>
      <c r="ET58" s="663"/>
      <c r="EU58" s="663"/>
      <c r="EV58" s="663"/>
      <c r="EW58" s="663"/>
      <c r="EX58" s="663"/>
      <c r="EY58" s="663"/>
      <c r="EZ58" s="663"/>
      <c r="FA58" s="663"/>
      <c r="FB58" s="663"/>
      <c r="FC58" s="663"/>
      <c r="FD58" s="663"/>
      <c r="FE58" s="663"/>
      <c r="FF58" s="663"/>
      <c r="FG58" s="663"/>
      <c r="FH58" s="663"/>
      <c r="FI58" s="663"/>
      <c r="FJ58" s="663"/>
      <c r="FK58" s="663"/>
      <c r="FL58" s="663"/>
      <c r="FM58" s="663"/>
      <c r="FN58" s="663"/>
      <c r="FO58" s="663"/>
      <c r="FP58" s="663"/>
      <c r="FQ58" s="663"/>
      <c r="FR58" s="663"/>
      <c r="FS58" s="663"/>
      <c r="FT58" s="663"/>
      <c r="FU58" s="663"/>
      <c r="FV58" s="663"/>
      <c r="FW58" s="663"/>
      <c r="FX58" s="663"/>
      <c r="FY58" s="663"/>
      <c r="FZ58" s="663"/>
      <c r="GA58" s="663"/>
      <c r="GB58" s="663"/>
      <c r="GC58" s="663"/>
      <c r="GD58" s="663"/>
      <c r="GE58" s="663"/>
      <c r="GF58" s="663"/>
      <c r="GG58" s="663"/>
      <c r="GH58" s="663"/>
      <c r="GI58" s="663"/>
      <c r="GJ58" s="663"/>
      <c r="GK58" s="663"/>
      <c r="GL58" s="663"/>
      <c r="GM58" s="663"/>
      <c r="GN58" s="663"/>
      <c r="GO58" s="663"/>
      <c r="GP58" s="663"/>
      <c r="GQ58" s="663"/>
      <c r="GR58" s="663"/>
      <c r="GS58" s="663"/>
      <c r="GT58" s="663"/>
      <c r="GU58" s="663"/>
      <c r="GV58" s="663"/>
      <c r="GW58" s="663"/>
      <c r="GX58" s="663"/>
      <c r="GY58" s="663"/>
      <c r="GZ58" s="663"/>
      <c r="HA58" s="663"/>
      <c r="HB58" s="663"/>
      <c r="HC58" s="663"/>
      <c r="HD58" s="663"/>
      <c r="HE58" s="663"/>
      <c r="HF58" s="663"/>
      <c r="HG58" s="663"/>
      <c r="HH58" s="663"/>
      <c r="HI58" s="663"/>
      <c r="HJ58" s="663"/>
      <c r="HK58" s="663"/>
      <c r="HL58" s="663"/>
      <c r="HM58" s="663"/>
      <c r="HN58" s="663"/>
      <c r="HO58" s="663"/>
      <c r="HP58" s="663"/>
      <c r="HQ58" s="663"/>
      <c r="HR58" s="663"/>
      <c r="HS58" s="663"/>
      <c r="HT58" s="663"/>
      <c r="HU58" s="663"/>
      <c r="HV58" s="663"/>
      <c r="HW58" s="663"/>
      <c r="HX58" s="663"/>
    </row>
    <row r="59" spans="1:232" s="656" customFormat="1" ht="12">
      <c r="A59" s="655"/>
      <c r="B59" s="725" t="s">
        <v>429</v>
      </c>
      <c r="C59" s="726"/>
      <c r="D59" s="725">
        <v>1</v>
      </c>
      <c r="E59" s="727">
        <v>600000</v>
      </c>
      <c r="F59" s="725">
        <v>1</v>
      </c>
      <c r="G59" s="728">
        <f t="shared" si="10"/>
        <v>600000</v>
      </c>
      <c r="H59" s="725"/>
      <c r="I59" s="725"/>
      <c r="J59" s="675">
        <f t="shared" si="11"/>
        <v>600000</v>
      </c>
      <c r="K59" s="728"/>
      <c r="L59" s="729"/>
      <c r="M59" s="675">
        <v>600000</v>
      </c>
      <c r="N59" s="662"/>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3"/>
      <c r="AY59" s="663"/>
      <c r="AZ59" s="663"/>
      <c r="BA59" s="663"/>
      <c r="BB59" s="663"/>
      <c r="BC59" s="663"/>
      <c r="BD59" s="663"/>
      <c r="BE59" s="663"/>
      <c r="BF59" s="663"/>
      <c r="BG59" s="663"/>
      <c r="BH59" s="663"/>
      <c r="BI59" s="663"/>
      <c r="BJ59" s="663"/>
      <c r="BK59" s="663"/>
      <c r="BL59" s="663"/>
      <c r="BM59" s="663"/>
      <c r="BN59" s="663"/>
      <c r="BO59" s="663"/>
      <c r="BP59" s="663"/>
      <c r="BQ59" s="663"/>
      <c r="BR59" s="663"/>
      <c r="BS59" s="663"/>
      <c r="BT59" s="663"/>
      <c r="BU59" s="663"/>
      <c r="BV59" s="663"/>
      <c r="BW59" s="663"/>
      <c r="BX59" s="663"/>
      <c r="BY59" s="663"/>
      <c r="BZ59" s="663"/>
      <c r="CA59" s="663"/>
      <c r="CB59" s="663"/>
      <c r="CC59" s="663"/>
      <c r="CD59" s="663"/>
      <c r="CE59" s="663"/>
      <c r="CF59" s="663"/>
      <c r="CG59" s="663"/>
      <c r="CH59" s="663"/>
      <c r="CI59" s="663"/>
      <c r="CJ59" s="663"/>
      <c r="CK59" s="663"/>
      <c r="CL59" s="663"/>
      <c r="CM59" s="663"/>
      <c r="CN59" s="663"/>
      <c r="CO59" s="663"/>
      <c r="CP59" s="663"/>
      <c r="CQ59" s="663"/>
      <c r="CR59" s="663"/>
      <c r="CS59" s="663"/>
      <c r="CT59" s="663"/>
      <c r="CU59" s="663"/>
      <c r="CV59" s="663"/>
      <c r="CW59" s="663"/>
      <c r="CX59" s="663"/>
      <c r="CY59" s="663"/>
      <c r="CZ59" s="663"/>
      <c r="DA59" s="663"/>
      <c r="DB59" s="663"/>
      <c r="DC59" s="663"/>
      <c r="DD59" s="663"/>
      <c r="DE59" s="663"/>
      <c r="DF59" s="663"/>
      <c r="DG59" s="663"/>
      <c r="DH59" s="663"/>
      <c r="DI59" s="663"/>
      <c r="DJ59" s="663"/>
      <c r="DK59" s="663"/>
      <c r="DL59" s="663"/>
      <c r="DM59" s="663"/>
      <c r="DN59" s="663"/>
      <c r="DO59" s="663"/>
      <c r="DP59" s="663"/>
      <c r="DQ59" s="663"/>
      <c r="DR59" s="663"/>
      <c r="DS59" s="663"/>
      <c r="DT59" s="663"/>
      <c r="DU59" s="663"/>
      <c r="DV59" s="663"/>
      <c r="DW59" s="663"/>
      <c r="DX59" s="663"/>
      <c r="DY59" s="663"/>
      <c r="DZ59" s="663"/>
      <c r="EA59" s="663"/>
      <c r="EB59" s="663"/>
      <c r="EC59" s="663"/>
      <c r="ED59" s="663"/>
      <c r="EE59" s="663"/>
      <c r="EF59" s="663"/>
      <c r="EG59" s="663"/>
      <c r="EH59" s="663"/>
      <c r="EI59" s="663"/>
      <c r="EJ59" s="663"/>
      <c r="EK59" s="663"/>
      <c r="EL59" s="663"/>
      <c r="EM59" s="663"/>
      <c r="EN59" s="663"/>
      <c r="EO59" s="663"/>
      <c r="EP59" s="663"/>
      <c r="EQ59" s="663"/>
      <c r="ER59" s="663"/>
      <c r="ES59" s="663"/>
      <c r="ET59" s="663"/>
      <c r="EU59" s="663"/>
      <c r="EV59" s="663"/>
      <c r="EW59" s="663"/>
      <c r="EX59" s="663"/>
      <c r="EY59" s="663"/>
      <c r="EZ59" s="663"/>
      <c r="FA59" s="663"/>
      <c r="FB59" s="663"/>
      <c r="FC59" s="663"/>
      <c r="FD59" s="663"/>
      <c r="FE59" s="663"/>
      <c r="FF59" s="663"/>
      <c r="FG59" s="663"/>
      <c r="FH59" s="663"/>
      <c r="FI59" s="663"/>
      <c r="FJ59" s="663"/>
      <c r="FK59" s="663"/>
      <c r="FL59" s="663"/>
      <c r="FM59" s="663"/>
      <c r="FN59" s="663"/>
      <c r="FO59" s="663"/>
      <c r="FP59" s="663"/>
      <c r="FQ59" s="663"/>
      <c r="FR59" s="663"/>
      <c r="FS59" s="663"/>
      <c r="FT59" s="663"/>
      <c r="FU59" s="663"/>
      <c r="FV59" s="663"/>
      <c r="FW59" s="663"/>
      <c r="FX59" s="663"/>
      <c r="FY59" s="663"/>
      <c r="FZ59" s="663"/>
      <c r="GA59" s="663"/>
      <c r="GB59" s="663"/>
      <c r="GC59" s="663"/>
      <c r="GD59" s="663"/>
      <c r="GE59" s="663"/>
      <c r="GF59" s="663"/>
      <c r="GG59" s="663"/>
      <c r="GH59" s="663"/>
      <c r="GI59" s="663"/>
      <c r="GJ59" s="663"/>
      <c r="GK59" s="663"/>
      <c r="GL59" s="663"/>
      <c r="GM59" s="663"/>
      <c r="GN59" s="663"/>
      <c r="GO59" s="663"/>
      <c r="GP59" s="663"/>
      <c r="GQ59" s="663"/>
      <c r="GR59" s="663"/>
      <c r="GS59" s="663"/>
      <c r="GT59" s="663"/>
      <c r="GU59" s="663"/>
      <c r="GV59" s="663"/>
      <c r="GW59" s="663"/>
      <c r="GX59" s="663"/>
      <c r="GY59" s="663"/>
      <c r="GZ59" s="663"/>
      <c r="HA59" s="663"/>
      <c r="HB59" s="663"/>
      <c r="HC59" s="663"/>
      <c r="HD59" s="663"/>
      <c r="HE59" s="663"/>
      <c r="HF59" s="663"/>
      <c r="HG59" s="663"/>
      <c r="HH59" s="663"/>
      <c r="HI59" s="663"/>
      <c r="HJ59" s="663"/>
      <c r="HK59" s="663"/>
      <c r="HL59" s="663"/>
      <c r="HM59" s="663"/>
      <c r="HN59" s="663"/>
      <c r="HO59" s="663"/>
      <c r="HP59" s="663"/>
      <c r="HQ59" s="663"/>
      <c r="HR59" s="663"/>
      <c r="HS59" s="663"/>
      <c r="HT59" s="663"/>
      <c r="HU59" s="663"/>
      <c r="HV59" s="663"/>
      <c r="HW59" s="663"/>
      <c r="HX59" s="663"/>
    </row>
    <row r="60" spans="1:232" s="656" customFormat="1" ht="15.75" customHeight="1">
      <c r="A60" s="655"/>
      <c r="B60" s="655" t="s">
        <v>388</v>
      </c>
      <c r="C60" s="654"/>
      <c r="D60" s="655">
        <v>1</v>
      </c>
      <c r="E60" s="666">
        <v>50000</v>
      </c>
      <c r="F60" s="725">
        <v>12</v>
      </c>
      <c r="G60" s="694">
        <f t="shared" si="10"/>
        <v>600000</v>
      </c>
      <c r="H60" s="655"/>
      <c r="I60" s="655"/>
      <c r="J60" s="664">
        <f t="shared" si="11"/>
        <v>600000</v>
      </c>
      <c r="K60" s="694">
        <f t="shared" si="12"/>
        <v>600000</v>
      </c>
      <c r="L60" s="155">
        <v>0</v>
      </c>
      <c r="M60" s="675">
        <f t="shared" si="2"/>
        <v>600000</v>
      </c>
      <c r="N60" s="662" t="s">
        <v>396</v>
      </c>
      <c r="O60" s="703" t="s">
        <v>396</v>
      </c>
      <c r="P60" s="704" t="s">
        <v>396</v>
      </c>
      <c r="Q60" s="663"/>
      <c r="R60" s="663"/>
      <c r="S60" s="663"/>
      <c r="T60" s="663"/>
      <c r="U60" s="663"/>
      <c r="V60" s="663"/>
      <c r="W60" s="663"/>
      <c r="X60" s="663"/>
      <c r="Y60" s="663"/>
      <c r="Z60" s="663"/>
      <c r="AA60" s="663"/>
      <c r="AB60" s="663"/>
      <c r="AC60" s="663"/>
      <c r="AD60" s="663"/>
      <c r="AE60" s="663"/>
      <c r="AF60" s="663"/>
      <c r="AG60" s="663"/>
      <c r="AH60" s="663"/>
      <c r="AI60" s="663"/>
      <c r="AJ60" s="663"/>
      <c r="AK60" s="663"/>
      <c r="AL60" s="663"/>
      <c r="AM60" s="663"/>
      <c r="AN60" s="663"/>
      <c r="AO60" s="663"/>
      <c r="AP60" s="663"/>
      <c r="AQ60" s="663"/>
      <c r="AR60" s="663"/>
      <c r="AS60" s="663"/>
      <c r="AT60" s="663"/>
      <c r="AU60" s="663"/>
      <c r="AV60" s="663"/>
      <c r="AW60" s="663"/>
      <c r="AX60" s="663"/>
      <c r="AY60" s="663"/>
      <c r="AZ60" s="663"/>
      <c r="BA60" s="663"/>
      <c r="BB60" s="663"/>
      <c r="BC60" s="663"/>
      <c r="BD60" s="663"/>
      <c r="BE60" s="663"/>
      <c r="BF60" s="663"/>
      <c r="BG60" s="663"/>
      <c r="BH60" s="663"/>
      <c r="BI60" s="663"/>
      <c r="BJ60" s="663"/>
      <c r="BK60" s="663"/>
      <c r="BL60" s="663"/>
      <c r="BM60" s="663"/>
      <c r="BN60" s="663"/>
      <c r="BO60" s="663"/>
      <c r="BP60" s="663"/>
      <c r="BQ60" s="663"/>
      <c r="BR60" s="663"/>
      <c r="BS60" s="663"/>
      <c r="BT60" s="663"/>
      <c r="BU60" s="663"/>
      <c r="BV60" s="663"/>
      <c r="BW60" s="663"/>
      <c r="BX60" s="663"/>
      <c r="BY60" s="663"/>
      <c r="BZ60" s="663"/>
      <c r="CA60" s="663"/>
      <c r="CB60" s="663"/>
      <c r="CC60" s="663"/>
      <c r="CD60" s="663"/>
      <c r="CE60" s="663"/>
      <c r="CF60" s="663"/>
      <c r="CG60" s="663"/>
      <c r="CH60" s="663"/>
      <c r="CI60" s="663"/>
      <c r="CJ60" s="663"/>
      <c r="CK60" s="663"/>
      <c r="CL60" s="663"/>
      <c r="CM60" s="663"/>
      <c r="CN60" s="663"/>
      <c r="CO60" s="663"/>
      <c r="CP60" s="663"/>
      <c r="CQ60" s="663"/>
      <c r="CR60" s="663"/>
      <c r="CS60" s="663"/>
      <c r="CT60" s="663"/>
      <c r="CU60" s="663"/>
      <c r="CV60" s="663"/>
      <c r="CW60" s="663"/>
      <c r="CX60" s="663"/>
      <c r="CY60" s="663"/>
      <c r="CZ60" s="663"/>
      <c r="DA60" s="663"/>
      <c r="DB60" s="663"/>
      <c r="DC60" s="663"/>
      <c r="DD60" s="663"/>
      <c r="DE60" s="663"/>
      <c r="DF60" s="663"/>
      <c r="DG60" s="663"/>
      <c r="DH60" s="663"/>
      <c r="DI60" s="663"/>
      <c r="DJ60" s="663"/>
      <c r="DK60" s="663"/>
      <c r="DL60" s="663"/>
      <c r="DM60" s="663"/>
      <c r="DN60" s="663"/>
      <c r="DO60" s="663"/>
      <c r="DP60" s="663"/>
      <c r="DQ60" s="663"/>
      <c r="DR60" s="663"/>
      <c r="DS60" s="663"/>
      <c r="DT60" s="663"/>
      <c r="DU60" s="663"/>
      <c r="DV60" s="663"/>
      <c r="DW60" s="663"/>
      <c r="DX60" s="663"/>
      <c r="DY60" s="663"/>
      <c r="DZ60" s="663"/>
      <c r="EA60" s="663"/>
      <c r="EB60" s="663"/>
      <c r="EC60" s="663"/>
      <c r="ED60" s="663"/>
      <c r="EE60" s="663"/>
      <c r="EF60" s="663"/>
      <c r="EG60" s="663"/>
      <c r="EH60" s="663"/>
      <c r="EI60" s="663"/>
      <c r="EJ60" s="663"/>
      <c r="EK60" s="663"/>
      <c r="EL60" s="663"/>
      <c r="EM60" s="663"/>
      <c r="EN60" s="663"/>
      <c r="EO60" s="663"/>
      <c r="EP60" s="663"/>
      <c r="EQ60" s="663"/>
      <c r="ER60" s="663"/>
      <c r="ES60" s="663"/>
      <c r="ET60" s="663"/>
      <c r="EU60" s="663"/>
      <c r="EV60" s="663"/>
      <c r="EW60" s="663"/>
      <c r="EX60" s="663"/>
      <c r="EY60" s="663"/>
      <c r="EZ60" s="663"/>
      <c r="FA60" s="663"/>
      <c r="FB60" s="663"/>
      <c r="FC60" s="663"/>
      <c r="FD60" s="663"/>
      <c r="FE60" s="663"/>
      <c r="FF60" s="663"/>
      <c r="FG60" s="663"/>
      <c r="FH60" s="663"/>
      <c r="FI60" s="663"/>
      <c r="FJ60" s="663"/>
      <c r="FK60" s="663"/>
      <c r="FL60" s="663"/>
      <c r="FM60" s="663"/>
      <c r="FN60" s="663"/>
      <c r="FO60" s="663"/>
      <c r="FP60" s="663"/>
      <c r="FQ60" s="663"/>
      <c r="FR60" s="663"/>
      <c r="FS60" s="663"/>
      <c r="FT60" s="663"/>
      <c r="FU60" s="663"/>
      <c r="FV60" s="663"/>
      <c r="FW60" s="663"/>
      <c r="FX60" s="663"/>
      <c r="FY60" s="663"/>
      <c r="FZ60" s="663"/>
      <c r="GA60" s="663"/>
      <c r="GB60" s="663"/>
      <c r="GC60" s="663"/>
      <c r="GD60" s="663"/>
      <c r="GE60" s="663"/>
      <c r="GF60" s="663"/>
      <c r="GG60" s="663"/>
      <c r="GH60" s="663"/>
      <c r="GI60" s="663"/>
      <c r="GJ60" s="663"/>
      <c r="GK60" s="663"/>
      <c r="GL60" s="663"/>
      <c r="GM60" s="663"/>
      <c r="GN60" s="663"/>
      <c r="GO60" s="663"/>
      <c r="GP60" s="663"/>
      <c r="GQ60" s="663"/>
      <c r="GR60" s="663"/>
      <c r="GS60" s="663"/>
      <c r="GT60" s="663"/>
      <c r="GU60" s="663"/>
      <c r="GV60" s="663"/>
      <c r="GW60" s="663"/>
      <c r="GX60" s="663"/>
      <c r="GY60" s="663"/>
      <c r="GZ60" s="663"/>
      <c r="HA60" s="663"/>
      <c r="HB60" s="663"/>
      <c r="HC60" s="663"/>
      <c r="HD60" s="663"/>
      <c r="HE60" s="663"/>
      <c r="HF60" s="663"/>
      <c r="HG60" s="663"/>
      <c r="HH60" s="663"/>
      <c r="HI60" s="663"/>
      <c r="HJ60" s="663"/>
      <c r="HK60" s="663"/>
      <c r="HL60" s="663"/>
      <c r="HM60" s="663"/>
      <c r="HN60" s="663"/>
      <c r="HO60" s="663"/>
      <c r="HP60" s="663"/>
      <c r="HQ60" s="663"/>
      <c r="HR60" s="663"/>
      <c r="HS60" s="663"/>
      <c r="HT60" s="663"/>
      <c r="HU60" s="663"/>
      <c r="HV60" s="663"/>
      <c r="HW60" s="663"/>
      <c r="HX60" s="663"/>
    </row>
    <row r="61" spans="1:232" s="656" customFormat="1" ht="24" customHeight="1">
      <c r="A61" s="655"/>
      <c r="B61" s="655" t="s">
        <v>389</v>
      </c>
      <c r="C61" s="654"/>
      <c r="D61" s="655">
        <v>1</v>
      </c>
      <c r="E61" s="666">
        <v>100000</v>
      </c>
      <c r="F61" s="725">
        <v>12</v>
      </c>
      <c r="G61" s="694">
        <f t="shared" si="10"/>
        <v>1200000</v>
      </c>
      <c r="H61" s="655"/>
      <c r="I61" s="655"/>
      <c r="J61" s="664">
        <f t="shared" si="11"/>
        <v>1200000</v>
      </c>
      <c r="K61" s="694">
        <f t="shared" si="12"/>
        <v>1200000</v>
      </c>
      <c r="L61" s="155">
        <v>0</v>
      </c>
      <c r="M61" s="675">
        <f t="shared" si="2"/>
        <v>1200000</v>
      </c>
      <c r="N61" s="662"/>
      <c r="O61" s="663" t="s">
        <v>396</v>
      </c>
      <c r="P61" s="663"/>
      <c r="Q61" s="663"/>
      <c r="R61" s="663"/>
      <c r="S61" s="663"/>
      <c r="T61" s="663"/>
      <c r="U61" s="663"/>
      <c r="V61" s="663"/>
      <c r="W61" s="663"/>
      <c r="X61" s="663"/>
      <c r="Y61" s="663"/>
      <c r="Z61" s="663"/>
      <c r="AA61" s="663"/>
      <c r="AB61" s="663"/>
      <c r="AC61" s="663"/>
      <c r="AD61" s="663"/>
      <c r="AE61" s="663"/>
      <c r="AF61" s="663"/>
      <c r="AG61" s="663"/>
      <c r="AH61" s="663"/>
      <c r="AI61" s="663"/>
      <c r="AJ61" s="663"/>
      <c r="AK61" s="663"/>
      <c r="AL61" s="663"/>
      <c r="AM61" s="663"/>
      <c r="AN61" s="663"/>
      <c r="AO61" s="663"/>
      <c r="AP61" s="663"/>
      <c r="AQ61" s="663"/>
      <c r="AR61" s="663"/>
      <c r="AS61" s="663"/>
      <c r="AT61" s="663"/>
      <c r="AU61" s="663"/>
      <c r="AV61" s="663"/>
      <c r="AW61" s="663"/>
      <c r="AX61" s="663"/>
      <c r="AY61" s="663"/>
      <c r="AZ61" s="663"/>
      <c r="BA61" s="663"/>
      <c r="BB61" s="663"/>
      <c r="BC61" s="663"/>
      <c r="BD61" s="663"/>
      <c r="BE61" s="663"/>
      <c r="BF61" s="663"/>
      <c r="BG61" s="663"/>
      <c r="BH61" s="663"/>
      <c r="BI61" s="663"/>
      <c r="BJ61" s="663"/>
      <c r="BK61" s="663"/>
      <c r="BL61" s="663"/>
      <c r="BM61" s="663"/>
      <c r="BN61" s="663"/>
      <c r="BO61" s="663"/>
      <c r="BP61" s="663"/>
      <c r="BQ61" s="663"/>
      <c r="BR61" s="663"/>
      <c r="BS61" s="663"/>
      <c r="BT61" s="663"/>
      <c r="BU61" s="663"/>
      <c r="BV61" s="663"/>
      <c r="BW61" s="663"/>
      <c r="BX61" s="663"/>
      <c r="BY61" s="663"/>
      <c r="BZ61" s="663"/>
      <c r="CA61" s="663"/>
      <c r="CB61" s="663"/>
      <c r="CC61" s="663"/>
      <c r="CD61" s="663"/>
      <c r="CE61" s="663"/>
      <c r="CF61" s="663"/>
      <c r="CG61" s="663"/>
      <c r="CH61" s="663"/>
      <c r="CI61" s="663"/>
      <c r="CJ61" s="663"/>
      <c r="CK61" s="663"/>
      <c r="CL61" s="663"/>
      <c r="CM61" s="663"/>
      <c r="CN61" s="663"/>
      <c r="CO61" s="663"/>
      <c r="CP61" s="663"/>
      <c r="CQ61" s="663"/>
      <c r="CR61" s="663"/>
      <c r="CS61" s="663"/>
      <c r="CT61" s="663"/>
      <c r="CU61" s="663"/>
      <c r="CV61" s="663"/>
      <c r="CW61" s="663"/>
      <c r="CX61" s="663"/>
      <c r="CY61" s="663"/>
      <c r="CZ61" s="663"/>
      <c r="DA61" s="663"/>
      <c r="DB61" s="663"/>
      <c r="DC61" s="663"/>
      <c r="DD61" s="663"/>
      <c r="DE61" s="663"/>
      <c r="DF61" s="663"/>
      <c r="DG61" s="663"/>
      <c r="DH61" s="663"/>
      <c r="DI61" s="663"/>
      <c r="DJ61" s="663"/>
      <c r="DK61" s="663"/>
      <c r="DL61" s="663"/>
      <c r="DM61" s="663"/>
      <c r="DN61" s="663"/>
      <c r="DO61" s="663"/>
      <c r="DP61" s="663"/>
      <c r="DQ61" s="663"/>
      <c r="DR61" s="663"/>
      <c r="DS61" s="663"/>
      <c r="DT61" s="663"/>
      <c r="DU61" s="663"/>
      <c r="DV61" s="663"/>
      <c r="DW61" s="663"/>
      <c r="DX61" s="663"/>
      <c r="DY61" s="663"/>
      <c r="DZ61" s="663"/>
      <c r="EA61" s="663"/>
      <c r="EB61" s="663"/>
      <c r="EC61" s="663"/>
      <c r="ED61" s="663"/>
      <c r="EE61" s="663"/>
      <c r="EF61" s="663"/>
      <c r="EG61" s="663"/>
      <c r="EH61" s="663"/>
      <c r="EI61" s="663"/>
      <c r="EJ61" s="663"/>
      <c r="EK61" s="663"/>
      <c r="EL61" s="663"/>
      <c r="EM61" s="663"/>
      <c r="EN61" s="663"/>
      <c r="EO61" s="663"/>
      <c r="EP61" s="663"/>
      <c r="EQ61" s="663"/>
      <c r="ER61" s="663"/>
      <c r="ES61" s="663"/>
      <c r="ET61" s="663"/>
      <c r="EU61" s="663"/>
      <c r="EV61" s="663"/>
      <c r="EW61" s="663"/>
      <c r="EX61" s="663"/>
      <c r="EY61" s="663"/>
      <c r="EZ61" s="663"/>
      <c r="FA61" s="663"/>
      <c r="FB61" s="663"/>
      <c r="FC61" s="663"/>
      <c r="FD61" s="663"/>
      <c r="FE61" s="663"/>
      <c r="FF61" s="663"/>
      <c r="FG61" s="663"/>
      <c r="FH61" s="663"/>
      <c r="FI61" s="663"/>
      <c r="FJ61" s="663"/>
      <c r="FK61" s="663"/>
      <c r="FL61" s="663"/>
      <c r="FM61" s="663"/>
      <c r="FN61" s="663"/>
      <c r="FO61" s="663"/>
      <c r="FP61" s="663"/>
      <c r="FQ61" s="663"/>
      <c r="FR61" s="663"/>
      <c r="FS61" s="663"/>
      <c r="FT61" s="663"/>
      <c r="FU61" s="663"/>
      <c r="FV61" s="663"/>
      <c r="FW61" s="663"/>
      <c r="FX61" s="663"/>
      <c r="FY61" s="663"/>
      <c r="FZ61" s="663"/>
      <c r="GA61" s="663"/>
      <c r="GB61" s="663"/>
      <c r="GC61" s="663"/>
      <c r="GD61" s="663"/>
      <c r="GE61" s="663"/>
      <c r="GF61" s="663"/>
      <c r="GG61" s="663"/>
      <c r="GH61" s="663"/>
      <c r="GI61" s="663"/>
      <c r="GJ61" s="663"/>
      <c r="GK61" s="663"/>
      <c r="GL61" s="663"/>
      <c r="GM61" s="663"/>
      <c r="GN61" s="663"/>
      <c r="GO61" s="663"/>
      <c r="GP61" s="663"/>
      <c r="GQ61" s="663"/>
      <c r="GR61" s="663"/>
      <c r="GS61" s="663"/>
      <c r="GT61" s="663"/>
      <c r="GU61" s="663"/>
      <c r="GV61" s="663"/>
      <c r="GW61" s="663"/>
      <c r="GX61" s="663"/>
      <c r="GY61" s="663"/>
      <c r="GZ61" s="663"/>
      <c r="HA61" s="663"/>
      <c r="HB61" s="663"/>
      <c r="HC61" s="663"/>
      <c r="HD61" s="663"/>
      <c r="HE61" s="663"/>
      <c r="HF61" s="663"/>
      <c r="HG61" s="663"/>
      <c r="HH61" s="663"/>
      <c r="HI61" s="663"/>
      <c r="HJ61" s="663"/>
      <c r="HK61" s="663"/>
      <c r="HL61" s="663"/>
      <c r="HM61" s="663"/>
      <c r="HN61" s="663"/>
      <c r="HO61" s="663"/>
      <c r="HP61" s="663"/>
      <c r="HQ61" s="663"/>
      <c r="HR61" s="663"/>
      <c r="HS61" s="663"/>
      <c r="HT61" s="663"/>
      <c r="HU61" s="663"/>
      <c r="HV61" s="663"/>
      <c r="HW61" s="663"/>
      <c r="HX61" s="663"/>
    </row>
    <row r="62" spans="1:232" s="656" customFormat="1" ht="12">
      <c r="A62" s="655"/>
      <c r="B62" s="655" t="s">
        <v>360</v>
      </c>
      <c r="C62" s="654"/>
      <c r="D62" s="655">
        <v>1</v>
      </c>
      <c r="E62" s="666">
        <v>100000</v>
      </c>
      <c r="F62" s="725">
        <v>12</v>
      </c>
      <c r="G62" s="694">
        <f t="shared" si="10"/>
        <v>1200000</v>
      </c>
      <c r="H62" s="655"/>
      <c r="I62" s="655"/>
      <c r="J62" s="664">
        <f t="shared" si="11"/>
        <v>1200000</v>
      </c>
      <c r="K62" s="694">
        <f t="shared" si="12"/>
        <v>1200000</v>
      </c>
      <c r="L62" s="155">
        <v>0</v>
      </c>
      <c r="M62" s="675">
        <f t="shared" si="2"/>
        <v>1200000</v>
      </c>
      <c r="N62" s="662"/>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3"/>
      <c r="AN62" s="663"/>
      <c r="AO62" s="663"/>
      <c r="AP62" s="663"/>
      <c r="AQ62" s="663"/>
      <c r="AR62" s="663"/>
      <c r="AS62" s="663"/>
      <c r="AT62" s="663"/>
      <c r="AU62" s="663"/>
      <c r="AV62" s="663"/>
      <c r="AW62" s="663"/>
      <c r="AX62" s="663"/>
      <c r="AY62" s="663"/>
      <c r="AZ62" s="663"/>
      <c r="BA62" s="663"/>
      <c r="BB62" s="663"/>
      <c r="BC62" s="663"/>
      <c r="BD62" s="663"/>
      <c r="BE62" s="663"/>
      <c r="BF62" s="663"/>
      <c r="BG62" s="663"/>
      <c r="BH62" s="663"/>
      <c r="BI62" s="663"/>
      <c r="BJ62" s="663"/>
      <c r="BK62" s="663"/>
      <c r="BL62" s="663"/>
      <c r="BM62" s="663"/>
      <c r="BN62" s="663"/>
      <c r="BO62" s="663"/>
      <c r="BP62" s="663"/>
      <c r="BQ62" s="663"/>
      <c r="BR62" s="663"/>
      <c r="BS62" s="663"/>
      <c r="BT62" s="663"/>
      <c r="BU62" s="663"/>
      <c r="BV62" s="663"/>
      <c r="BW62" s="663"/>
      <c r="BX62" s="663"/>
      <c r="BY62" s="663"/>
      <c r="BZ62" s="663"/>
      <c r="CA62" s="663"/>
      <c r="CB62" s="663"/>
      <c r="CC62" s="663"/>
      <c r="CD62" s="663"/>
      <c r="CE62" s="663"/>
      <c r="CF62" s="663"/>
      <c r="CG62" s="663"/>
      <c r="CH62" s="663"/>
      <c r="CI62" s="663"/>
      <c r="CJ62" s="663"/>
      <c r="CK62" s="663"/>
      <c r="CL62" s="663"/>
      <c r="CM62" s="663"/>
      <c r="CN62" s="663"/>
      <c r="CO62" s="663"/>
      <c r="CP62" s="663"/>
      <c r="CQ62" s="663"/>
      <c r="CR62" s="663"/>
      <c r="CS62" s="663"/>
      <c r="CT62" s="663"/>
      <c r="CU62" s="663"/>
      <c r="CV62" s="663"/>
      <c r="CW62" s="663"/>
      <c r="CX62" s="663"/>
      <c r="CY62" s="663"/>
      <c r="CZ62" s="663"/>
      <c r="DA62" s="663"/>
      <c r="DB62" s="663"/>
      <c r="DC62" s="663"/>
      <c r="DD62" s="663"/>
      <c r="DE62" s="663"/>
      <c r="DF62" s="663"/>
      <c r="DG62" s="663"/>
      <c r="DH62" s="663"/>
      <c r="DI62" s="663"/>
      <c r="DJ62" s="663"/>
      <c r="DK62" s="663"/>
      <c r="DL62" s="663"/>
      <c r="DM62" s="663"/>
      <c r="DN62" s="663"/>
      <c r="DO62" s="663"/>
      <c r="DP62" s="663"/>
      <c r="DQ62" s="663"/>
      <c r="DR62" s="663"/>
      <c r="DS62" s="663"/>
      <c r="DT62" s="663"/>
      <c r="DU62" s="663"/>
      <c r="DV62" s="663"/>
      <c r="DW62" s="663"/>
      <c r="DX62" s="663"/>
      <c r="DY62" s="663"/>
      <c r="DZ62" s="663"/>
      <c r="EA62" s="663"/>
      <c r="EB62" s="663"/>
      <c r="EC62" s="663"/>
      <c r="ED62" s="663"/>
      <c r="EE62" s="663"/>
      <c r="EF62" s="663"/>
      <c r="EG62" s="663"/>
      <c r="EH62" s="663"/>
      <c r="EI62" s="663"/>
      <c r="EJ62" s="663"/>
      <c r="EK62" s="663"/>
      <c r="EL62" s="663"/>
      <c r="EM62" s="663"/>
      <c r="EN62" s="663"/>
      <c r="EO62" s="663"/>
      <c r="EP62" s="663"/>
      <c r="EQ62" s="663"/>
      <c r="ER62" s="663"/>
      <c r="ES62" s="663"/>
      <c r="ET62" s="663"/>
      <c r="EU62" s="663"/>
      <c r="EV62" s="663"/>
      <c r="EW62" s="663"/>
      <c r="EX62" s="663"/>
      <c r="EY62" s="663"/>
      <c r="EZ62" s="663"/>
      <c r="FA62" s="663"/>
      <c r="FB62" s="663"/>
      <c r="FC62" s="663"/>
      <c r="FD62" s="663"/>
      <c r="FE62" s="663"/>
      <c r="FF62" s="663"/>
      <c r="FG62" s="663"/>
      <c r="FH62" s="663"/>
      <c r="FI62" s="663"/>
      <c r="FJ62" s="663"/>
      <c r="FK62" s="663"/>
      <c r="FL62" s="663"/>
      <c r="FM62" s="663"/>
      <c r="FN62" s="663"/>
      <c r="FO62" s="663"/>
      <c r="FP62" s="663"/>
      <c r="FQ62" s="663"/>
      <c r="FR62" s="663"/>
      <c r="FS62" s="663"/>
      <c r="FT62" s="663"/>
      <c r="FU62" s="663"/>
      <c r="FV62" s="663"/>
      <c r="FW62" s="663"/>
      <c r="FX62" s="663"/>
      <c r="FY62" s="663"/>
      <c r="FZ62" s="663"/>
      <c r="GA62" s="663"/>
      <c r="GB62" s="663"/>
      <c r="GC62" s="663"/>
      <c r="GD62" s="663"/>
      <c r="GE62" s="663"/>
      <c r="GF62" s="663"/>
      <c r="GG62" s="663"/>
      <c r="GH62" s="663"/>
      <c r="GI62" s="663"/>
      <c r="GJ62" s="663"/>
      <c r="GK62" s="663"/>
      <c r="GL62" s="663"/>
      <c r="GM62" s="663"/>
      <c r="GN62" s="663"/>
      <c r="GO62" s="663"/>
      <c r="GP62" s="663"/>
      <c r="GQ62" s="663"/>
      <c r="GR62" s="663"/>
      <c r="GS62" s="663"/>
      <c r="GT62" s="663"/>
      <c r="GU62" s="663"/>
      <c r="GV62" s="663"/>
      <c r="GW62" s="663"/>
      <c r="GX62" s="663"/>
      <c r="GY62" s="663"/>
      <c r="GZ62" s="663"/>
      <c r="HA62" s="663"/>
      <c r="HB62" s="663"/>
      <c r="HC62" s="663"/>
      <c r="HD62" s="663"/>
      <c r="HE62" s="663"/>
      <c r="HF62" s="663"/>
      <c r="HG62" s="663"/>
      <c r="HH62" s="663"/>
      <c r="HI62" s="663"/>
      <c r="HJ62" s="663"/>
      <c r="HK62" s="663"/>
      <c r="HL62" s="663"/>
      <c r="HM62" s="663"/>
      <c r="HN62" s="663"/>
      <c r="HO62" s="663"/>
      <c r="HP62" s="663"/>
      <c r="HQ62" s="663"/>
      <c r="HR62" s="663"/>
      <c r="HS62" s="663"/>
      <c r="HT62" s="663"/>
      <c r="HU62" s="663"/>
      <c r="HV62" s="663"/>
      <c r="HW62" s="663"/>
      <c r="HX62" s="663"/>
    </row>
    <row r="63" spans="1:232" s="656" customFormat="1" ht="12">
      <c r="A63" s="655"/>
      <c r="B63" s="655" t="s">
        <v>455</v>
      </c>
      <c r="C63" s="654"/>
      <c r="D63" s="655">
        <v>1</v>
      </c>
      <c r="E63" s="666">
        <v>2000000</v>
      </c>
      <c r="F63" s="725">
        <v>1</v>
      </c>
      <c r="G63" s="694">
        <f t="shared" si="10"/>
        <v>2000000</v>
      </c>
      <c r="H63" s="694"/>
      <c r="I63" s="655"/>
      <c r="J63" s="664">
        <f t="shared" si="11"/>
        <v>2000000</v>
      </c>
      <c r="K63" s="694">
        <f t="shared" si="12"/>
        <v>2000000</v>
      </c>
      <c r="L63" s="155">
        <v>0</v>
      </c>
      <c r="M63" s="675">
        <f t="shared" si="2"/>
        <v>2000000</v>
      </c>
      <c r="N63" s="662"/>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663"/>
      <c r="AY63" s="663"/>
      <c r="AZ63" s="663"/>
      <c r="BA63" s="663"/>
      <c r="BB63" s="663"/>
      <c r="BC63" s="663"/>
      <c r="BD63" s="663"/>
      <c r="BE63" s="663"/>
      <c r="BF63" s="663"/>
      <c r="BG63" s="663"/>
      <c r="BH63" s="663"/>
      <c r="BI63" s="663"/>
      <c r="BJ63" s="663"/>
      <c r="BK63" s="663"/>
      <c r="BL63" s="663"/>
      <c r="BM63" s="663"/>
      <c r="BN63" s="663"/>
      <c r="BO63" s="663"/>
      <c r="BP63" s="663"/>
      <c r="BQ63" s="663"/>
      <c r="BR63" s="663"/>
      <c r="BS63" s="663"/>
      <c r="BT63" s="663"/>
      <c r="BU63" s="663"/>
      <c r="BV63" s="663"/>
      <c r="BW63" s="663"/>
      <c r="BX63" s="663"/>
      <c r="BY63" s="663"/>
      <c r="BZ63" s="663"/>
      <c r="CA63" s="663"/>
      <c r="CB63" s="663"/>
      <c r="CC63" s="663"/>
      <c r="CD63" s="663"/>
      <c r="CE63" s="663"/>
      <c r="CF63" s="663"/>
      <c r="CG63" s="663"/>
      <c r="CH63" s="663"/>
      <c r="CI63" s="663"/>
      <c r="CJ63" s="663"/>
      <c r="CK63" s="663"/>
      <c r="CL63" s="663"/>
      <c r="CM63" s="663"/>
      <c r="CN63" s="663"/>
      <c r="CO63" s="663"/>
      <c r="CP63" s="663"/>
      <c r="CQ63" s="663"/>
      <c r="CR63" s="663"/>
      <c r="CS63" s="663"/>
      <c r="CT63" s="663"/>
      <c r="CU63" s="663"/>
      <c r="CV63" s="663"/>
      <c r="CW63" s="663"/>
      <c r="CX63" s="663"/>
      <c r="CY63" s="663"/>
      <c r="CZ63" s="663"/>
      <c r="DA63" s="663"/>
      <c r="DB63" s="663"/>
      <c r="DC63" s="663"/>
      <c r="DD63" s="663"/>
      <c r="DE63" s="663"/>
      <c r="DF63" s="663"/>
      <c r="DG63" s="663"/>
      <c r="DH63" s="663"/>
      <c r="DI63" s="663"/>
      <c r="DJ63" s="663"/>
      <c r="DK63" s="663"/>
      <c r="DL63" s="663"/>
      <c r="DM63" s="663"/>
      <c r="DN63" s="663"/>
      <c r="DO63" s="663"/>
      <c r="DP63" s="663"/>
      <c r="DQ63" s="663"/>
      <c r="DR63" s="663"/>
      <c r="DS63" s="663"/>
      <c r="DT63" s="663"/>
      <c r="DU63" s="663"/>
      <c r="DV63" s="663"/>
      <c r="DW63" s="663"/>
      <c r="DX63" s="663"/>
      <c r="DY63" s="663"/>
      <c r="DZ63" s="663"/>
      <c r="EA63" s="663"/>
      <c r="EB63" s="663"/>
      <c r="EC63" s="663"/>
      <c r="ED63" s="663"/>
      <c r="EE63" s="663"/>
      <c r="EF63" s="663"/>
      <c r="EG63" s="663"/>
      <c r="EH63" s="663"/>
      <c r="EI63" s="663"/>
      <c r="EJ63" s="663"/>
      <c r="EK63" s="663"/>
      <c r="EL63" s="663"/>
      <c r="EM63" s="663"/>
      <c r="EN63" s="663"/>
      <c r="EO63" s="663"/>
      <c r="EP63" s="663"/>
      <c r="EQ63" s="663"/>
      <c r="ER63" s="663"/>
      <c r="ES63" s="663"/>
      <c r="ET63" s="663"/>
      <c r="EU63" s="663"/>
      <c r="EV63" s="663"/>
      <c r="EW63" s="663"/>
      <c r="EX63" s="663"/>
      <c r="EY63" s="663"/>
      <c r="EZ63" s="663"/>
      <c r="FA63" s="663"/>
      <c r="FB63" s="663"/>
      <c r="FC63" s="663"/>
      <c r="FD63" s="663"/>
      <c r="FE63" s="663"/>
      <c r="FF63" s="663"/>
      <c r="FG63" s="663"/>
      <c r="FH63" s="663"/>
      <c r="FI63" s="663"/>
      <c r="FJ63" s="663"/>
      <c r="FK63" s="663"/>
      <c r="FL63" s="663"/>
      <c r="FM63" s="663"/>
      <c r="FN63" s="663"/>
      <c r="FO63" s="663"/>
      <c r="FP63" s="663"/>
      <c r="FQ63" s="663"/>
      <c r="FR63" s="663"/>
      <c r="FS63" s="663"/>
      <c r="FT63" s="663"/>
      <c r="FU63" s="663"/>
      <c r="FV63" s="663"/>
      <c r="FW63" s="663"/>
      <c r="FX63" s="663"/>
      <c r="FY63" s="663"/>
      <c r="FZ63" s="663"/>
      <c r="GA63" s="663"/>
      <c r="GB63" s="663"/>
      <c r="GC63" s="663"/>
      <c r="GD63" s="663"/>
      <c r="GE63" s="663"/>
      <c r="GF63" s="663"/>
      <c r="GG63" s="663"/>
      <c r="GH63" s="663"/>
      <c r="GI63" s="663"/>
      <c r="GJ63" s="663"/>
      <c r="GK63" s="663"/>
      <c r="GL63" s="663"/>
      <c r="GM63" s="663"/>
      <c r="GN63" s="663"/>
      <c r="GO63" s="663"/>
      <c r="GP63" s="663"/>
      <c r="GQ63" s="663"/>
      <c r="GR63" s="663"/>
      <c r="GS63" s="663"/>
      <c r="GT63" s="663"/>
      <c r="GU63" s="663"/>
      <c r="GV63" s="663"/>
      <c r="GW63" s="663"/>
      <c r="GX63" s="663"/>
      <c r="GY63" s="663"/>
      <c r="GZ63" s="663"/>
      <c r="HA63" s="663"/>
      <c r="HB63" s="663"/>
      <c r="HC63" s="663"/>
      <c r="HD63" s="663"/>
      <c r="HE63" s="663"/>
      <c r="HF63" s="663"/>
      <c r="HG63" s="663"/>
      <c r="HH63" s="663"/>
      <c r="HI63" s="663"/>
      <c r="HJ63" s="663"/>
      <c r="HK63" s="663"/>
      <c r="HL63" s="663"/>
      <c r="HM63" s="663"/>
      <c r="HN63" s="663"/>
      <c r="HO63" s="663"/>
      <c r="HP63" s="663"/>
      <c r="HQ63" s="663"/>
      <c r="HR63" s="663"/>
      <c r="HS63" s="663"/>
      <c r="HT63" s="663"/>
      <c r="HU63" s="663"/>
      <c r="HV63" s="663"/>
      <c r="HW63" s="663"/>
      <c r="HX63" s="663"/>
    </row>
    <row r="64" spans="1:232" s="656" customFormat="1" ht="12">
      <c r="A64" s="655"/>
      <c r="B64" s="654" t="s">
        <v>390</v>
      </c>
      <c r="C64" s="654"/>
      <c r="D64" s="655">
        <v>3</v>
      </c>
      <c r="E64" s="666">
        <v>700000</v>
      </c>
      <c r="F64" s="725">
        <v>1</v>
      </c>
      <c r="G64" s="664">
        <f>D64*E64*F64</f>
        <v>2100000</v>
      </c>
      <c r="H64" s="705">
        <f>G64</f>
        <v>2100000</v>
      </c>
      <c r="I64" s="655"/>
      <c r="J64" s="655">
        <v>0</v>
      </c>
      <c r="K64" s="694">
        <f t="shared" si="12"/>
        <v>2100000</v>
      </c>
      <c r="L64" s="155">
        <v>0</v>
      </c>
      <c r="M64" s="675">
        <f t="shared" si="2"/>
        <v>2100000</v>
      </c>
      <c r="N64" s="662" t="s">
        <v>396</v>
      </c>
      <c r="O64" s="663" t="s">
        <v>396</v>
      </c>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63"/>
      <c r="AY64" s="663"/>
      <c r="AZ64" s="663"/>
      <c r="BA64" s="663"/>
      <c r="BB64" s="663"/>
      <c r="BC64" s="663"/>
      <c r="BD64" s="663"/>
      <c r="BE64" s="663"/>
      <c r="BF64" s="663"/>
      <c r="BG64" s="663"/>
      <c r="BH64" s="663"/>
      <c r="BI64" s="663"/>
      <c r="BJ64" s="663"/>
      <c r="BK64" s="663"/>
      <c r="BL64" s="663"/>
      <c r="BM64" s="663"/>
      <c r="BN64" s="663"/>
      <c r="BO64" s="663"/>
      <c r="BP64" s="663"/>
      <c r="BQ64" s="663"/>
      <c r="BR64" s="663"/>
      <c r="BS64" s="663"/>
      <c r="BT64" s="663"/>
      <c r="BU64" s="663"/>
      <c r="BV64" s="663"/>
      <c r="BW64" s="663"/>
      <c r="BX64" s="663"/>
      <c r="BY64" s="663"/>
      <c r="BZ64" s="663"/>
      <c r="CA64" s="663"/>
      <c r="CB64" s="663"/>
      <c r="CC64" s="663"/>
      <c r="CD64" s="663"/>
      <c r="CE64" s="663"/>
      <c r="CF64" s="663"/>
      <c r="CG64" s="663"/>
      <c r="CH64" s="663"/>
      <c r="CI64" s="663"/>
      <c r="CJ64" s="663"/>
      <c r="CK64" s="663"/>
      <c r="CL64" s="663"/>
      <c r="CM64" s="663"/>
      <c r="CN64" s="663"/>
      <c r="CO64" s="663"/>
      <c r="CP64" s="663"/>
      <c r="CQ64" s="663"/>
      <c r="CR64" s="663"/>
      <c r="CS64" s="663"/>
      <c r="CT64" s="663"/>
      <c r="CU64" s="663"/>
      <c r="CV64" s="663"/>
      <c r="CW64" s="663"/>
      <c r="CX64" s="663"/>
      <c r="CY64" s="663"/>
      <c r="CZ64" s="663"/>
      <c r="DA64" s="663"/>
      <c r="DB64" s="663"/>
      <c r="DC64" s="663"/>
      <c r="DD64" s="663"/>
      <c r="DE64" s="663"/>
      <c r="DF64" s="663"/>
      <c r="DG64" s="663"/>
      <c r="DH64" s="663"/>
      <c r="DI64" s="663"/>
      <c r="DJ64" s="663"/>
      <c r="DK64" s="663"/>
      <c r="DL64" s="663"/>
      <c r="DM64" s="663"/>
      <c r="DN64" s="663"/>
      <c r="DO64" s="663"/>
      <c r="DP64" s="663"/>
      <c r="DQ64" s="663"/>
      <c r="DR64" s="663"/>
      <c r="DS64" s="663"/>
      <c r="DT64" s="663"/>
      <c r="DU64" s="663"/>
      <c r="DV64" s="663"/>
      <c r="DW64" s="663"/>
      <c r="DX64" s="663"/>
      <c r="DY64" s="663"/>
      <c r="DZ64" s="663"/>
      <c r="EA64" s="663"/>
      <c r="EB64" s="663"/>
      <c r="EC64" s="663"/>
      <c r="ED64" s="663"/>
      <c r="EE64" s="663"/>
      <c r="EF64" s="663"/>
      <c r="EG64" s="663"/>
      <c r="EH64" s="663"/>
      <c r="EI64" s="663"/>
      <c r="EJ64" s="663"/>
      <c r="EK64" s="663"/>
      <c r="EL64" s="663"/>
      <c r="EM64" s="663"/>
      <c r="EN64" s="663"/>
      <c r="EO64" s="663"/>
      <c r="EP64" s="663"/>
      <c r="EQ64" s="663"/>
      <c r="ER64" s="663"/>
      <c r="ES64" s="663"/>
      <c r="ET64" s="663"/>
      <c r="EU64" s="663"/>
      <c r="EV64" s="663"/>
      <c r="EW64" s="663"/>
      <c r="EX64" s="663"/>
      <c r="EY64" s="663"/>
      <c r="EZ64" s="663"/>
      <c r="FA64" s="663"/>
      <c r="FB64" s="663"/>
      <c r="FC64" s="663"/>
      <c r="FD64" s="663"/>
      <c r="FE64" s="663"/>
      <c r="FF64" s="663"/>
      <c r="FG64" s="663"/>
      <c r="FH64" s="663"/>
      <c r="FI64" s="663"/>
      <c r="FJ64" s="663"/>
      <c r="FK64" s="663"/>
      <c r="FL64" s="663"/>
      <c r="FM64" s="663"/>
      <c r="FN64" s="663"/>
      <c r="FO64" s="663"/>
      <c r="FP64" s="663"/>
      <c r="FQ64" s="663"/>
      <c r="FR64" s="663"/>
      <c r="FS64" s="663"/>
      <c r="FT64" s="663"/>
      <c r="FU64" s="663"/>
      <c r="FV64" s="663"/>
      <c r="FW64" s="663"/>
      <c r="FX64" s="663"/>
      <c r="FY64" s="663"/>
      <c r="FZ64" s="663"/>
      <c r="GA64" s="663"/>
      <c r="GB64" s="663"/>
      <c r="GC64" s="663"/>
      <c r="GD64" s="663"/>
      <c r="GE64" s="663"/>
      <c r="GF64" s="663"/>
      <c r="GG64" s="663"/>
      <c r="GH64" s="663"/>
      <c r="GI64" s="663"/>
      <c r="GJ64" s="663"/>
      <c r="GK64" s="663"/>
      <c r="GL64" s="663"/>
      <c r="GM64" s="663"/>
      <c r="GN64" s="663"/>
      <c r="GO64" s="663"/>
      <c r="GP64" s="663"/>
      <c r="GQ64" s="663"/>
      <c r="GR64" s="663"/>
      <c r="GS64" s="663"/>
      <c r="GT64" s="663"/>
      <c r="GU64" s="663"/>
      <c r="GV64" s="663"/>
      <c r="GW64" s="663"/>
      <c r="GX64" s="663"/>
      <c r="GY64" s="663"/>
      <c r="GZ64" s="663"/>
      <c r="HA64" s="663"/>
      <c r="HB64" s="663"/>
      <c r="HC64" s="663"/>
      <c r="HD64" s="663"/>
      <c r="HE64" s="663"/>
      <c r="HF64" s="663"/>
      <c r="HG64" s="663"/>
      <c r="HH64" s="663"/>
      <c r="HI64" s="663"/>
      <c r="HJ64" s="663"/>
      <c r="HK64" s="663"/>
      <c r="HL64" s="663"/>
      <c r="HM64" s="663"/>
      <c r="HN64" s="663"/>
      <c r="HO64" s="663"/>
      <c r="HP64" s="663"/>
      <c r="HQ64" s="663"/>
      <c r="HR64" s="663"/>
      <c r="HS64" s="663"/>
      <c r="HT64" s="663"/>
      <c r="HU64" s="663"/>
      <c r="HV64" s="663"/>
      <c r="HW64" s="663"/>
      <c r="HX64" s="663"/>
    </row>
    <row r="65" spans="1:232" s="656" customFormat="1" ht="12">
      <c r="A65" s="695"/>
      <c r="B65" s="679" t="s">
        <v>397</v>
      </c>
      <c r="C65" s="679"/>
      <c r="D65" s="695"/>
      <c r="E65" s="695"/>
      <c r="F65" s="697"/>
      <c r="G65" s="699">
        <f>SUM(G53:G64)</f>
        <v>83940000</v>
      </c>
      <c r="H65" s="699">
        <f>SUM(H53:H64)</f>
        <v>2100000</v>
      </c>
      <c r="I65" s="699">
        <f>SUM(I53:I64)</f>
        <v>0</v>
      </c>
      <c r="J65" s="699">
        <f>SUM(J53:J64)</f>
        <v>16840000</v>
      </c>
      <c r="K65" s="699">
        <f>SUM(K53:K64)</f>
        <v>73300000</v>
      </c>
      <c r="L65" s="699">
        <f>SUM(L53:L64)</f>
        <v>3440000</v>
      </c>
      <c r="M65" s="699">
        <f>SUM(M53:M64)</f>
        <v>83940000</v>
      </c>
      <c r="N65" s="721"/>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3"/>
      <c r="AY65" s="663"/>
      <c r="AZ65" s="663"/>
      <c r="BA65" s="663"/>
      <c r="BB65" s="663"/>
      <c r="BC65" s="663"/>
      <c r="BD65" s="663"/>
      <c r="BE65" s="663"/>
      <c r="BF65" s="663"/>
      <c r="BG65" s="663"/>
      <c r="BH65" s="663"/>
      <c r="BI65" s="663"/>
      <c r="BJ65" s="663"/>
      <c r="BK65" s="663"/>
      <c r="BL65" s="663"/>
      <c r="BM65" s="663"/>
      <c r="BN65" s="663"/>
      <c r="BO65" s="663"/>
      <c r="BP65" s="663"/>
      <c r="BQ65" s="663"/>
      <c r="BR65" s="663"/>
      <c r="BS65" s="663"/>
      <c r="BT65" s="663"/>
      <c r="BU65" s="663"/>
      <c r="BV65" s="663"/>
      <c r="BW65" s="663"/>
      <c r="BX65" s="663"/>
      <c r="BY65" s="663"/>
      <c r="BZ65" s="663"/>
      <c r="CA65" s="663"/>
      <c r="CB65" s="663"/>
      <c r="CC65" s="663"/>
      <c r="CD65" s="663"/>
      <c r="CE65" s="663"/>
      <c r="CF65" s="663"/>
      <c r="CG65" s="663"/>
      <c r="CH65" s="663"/>
      <c r="CI65" s="663"/>
      <c r="CJ65" s="663"/>
      <c r="CK65" s="663"/>
      <c r="CL65" s="663"/>
      <c r="CM65" s="663"/>
      <c r="CN65" s="663"/>
      <c r="CO65" s="663"/>
      <c r="CP65" s="663"/>
      <c r="CQ65" s="663"/>
      <c r="CR65" s="663"/>
      <c r="CS65" s="663"/>
      <c r="CT65" s="663"/>
      <c r="CU65" s="663"/>
      <c r="CV65" s="663"/>
      <c r="CW65" s="663"/>
      <c r="CX65" s="663"/>
      <c r="CY65" s="663"/>
      <c r="CZ65" s="663"/>
      <c r="DA65" s="663"/>
      <c r="DB65" s="663"/>
      <c r="DC65" s="663"/>
      <c r="DD65" s="663"/>
      <c r="DE65" s="663"/>
      <c r="DF65" s="663"/>
      <c r="DG65" s="663"/>
      <c r="DH65" s="663"/>
      <c r="DI65" s="663"/>
      <c r="DJ65" s="663"/>
      <c r="DK65" s="663"/>
      <c r="DL65" s="663"/>
      <c r="DM65" s="663"/>
      <c r="DN65" s="663"/>
      <c r="DO65" s="663"/>
      <c r="DP65" s="663"/>
      <c r="DQ65" s="663"/>
      <c r="DR65" s="663"/>
      <c r="DS65" s="663"/>
      <c r="DT65" s="663"/>
      <c r="DU65" s="663"/>
      <c r="DV65" s="663"/>
      <c r="DW65" s="663"/>
      <c r="DX65" s="663"/>
      <c r="DY65" s="663"/>
      <c r="DZ65" s="663"/>
      <c r="EA65" s="663"/>
      <c r="EB65" s="663"/>
      <c r="EC65" s="663"/>
      <c r="ED65" s="663"/>
      <c r="EE65" s="663"/>
      <c r="EF65" s="663"/>
      <c r="EG65" s="663"/>
      <c r="EH65" s="663"/>
      <c r="EI65" s="663"/>
      <c r="EJ65" s="663"/>
      <c r="EK65" s="663"/>
      <c r="EL65" s="663"/>
      <c r="EM65" s="663"/>
      <c r="EN65" s="663"/>
      <c r="EO65" s="663"/>
      <c r="EP65" s="663"/>
      <c r="EQ65" s="663"/>
      <c r="ER65" s="663"/>
      <c r="ES65" s="663"/>
      <c r="ET65" s="663"/>
      <c r="EU65" s="663"/>
      <c r="EV65" s="663"/>
      <c r="EW65" s="663"/>
      <c r="EX65" s="663"/>
      <c r="EY65" s="663"/>
      <c r="EZ65" s="663"/>
      <c r="FA65" s="663"/>
      <c r="FB65" s="663"/>
      <c r="FC65" s="663"/>
      <c r="FD65" s="663"/>
      <c r="FE65" s="663"/>
      <c r="FF65" s="663"/>
      <c r="FG65" s="663"/>
      <c r="FH65" s="663"/>
      <c r="FI65" s="663"/>
      <c r="FJ65" s="663"/>
      <c r="FK65" s="663"/>
      <c r="FL65" s="663"/>
      <c r="FM65" s="663"/>
      <c r="FN65" s="663"/>
      <c r="FO65" s="663"/>
      <c r="FP65" s="663"/>
      <c r="FQ65" s="663"/>
      <c r="FR65" s="663"/>
      <c r="FS65" s="663"/>
      <c r="FT65" s="663"/>
      <c r="FU65" s="663"/>
      <c r="FV65" s="663"/>
      <c r="FW65" s="663"/>
      <c r="FX65" s="663"/>
      <c r="FY65" s="663"/>
      <c r="FZ65" s="663"/>
      <c r="GA65" s="663"/>
      <c r="GB65" s="663"/>
      <c r="GC65" s="663"/>
      <c r="GD65" s="663"/>
      <c r="GE65" s="663"/>
      <c r="GF65" s="663"/>
      <c r="GG65" s="663"/>
      <c r="GH65" s="663"/>
      <c r="GI65" s="663"/>
      <c r="GJ65" s="663"/>
      <c r="GK65" s="663"/>
      <c r="GL65" s="663"/>
      <c r="GM65" s="663"/>
      <c r="GN65" s="663"/>
      <c r="GO65" s="663"/>
      <c r="GP65" s="663"/>
      <c r="GQ65" s="663"/>
      <c r="GR65" s="663"/>
      <c r="GS65" s="663"/>
      <c r="GT65" s="663"/>
      <c r="GU65" s="663"/>
      <c r="GV65" s="663"/>
      <c r="GW65" s="663"/>
      <c r="GX65" s="663"/>
      <c r="GY65" s="663"/>
      <c r="GZ65" s="663"/>
      <c r="HA65" s="663"/>
      <c r="HB65" s="663"/>
      <c r="HC65" s="663"/>
      <c r="HD65" s="663"/>
      <c r="HE65" s="663"/>
      <c r="HF65" s="663"/>
      <c r="HG65" s="663"/>
      <c r="HH65" s="663"/>
      <c r="HI65" s="663"/>
      <c r="HJ65" s="663"/>
      <c r="HK65" s="663"/>
      <c r="HL65" s="663"/>
      <c r="HM65" s="663"/>
      <c r="HN65" s="663"/>
      <c r="HO65" s="663"/>
      <c r="HP65" s="663"/>
      <c r="HQ65" s="663"/>
      <c r="HR65" s="663"/>
      <c r="HS65" s="663"/>
      <c r="HT65" s="663"/>
      <c r="HU65" s="663"/>
      <c r="HV65" s="663"/>
      <c r="HW65" s="663"/>
      <c r="HX65" s="663"/>
    </row>
    <row r="66" spans="1:232" s="656" customFormat="1" ht="15" customHeight="1">
      <c r="A66" s="706"/>
      <c r="B66" s="707"/>
      <c r="C66" s="708"/>
      <c r="D66" s="708"/>
      <c r="E66" s="668"/>
      <c r="F66" s="668"/>
      <c r="G66" s="668">
        <f>SUM(G42,G51,G65)</f>
        <v>385800000</v>
      </c>
      <c r="H66" s="668">
        <f aca="true" t="shared" si="13" ref="H66:M66">SUM(H42,H51,H65)</f>
        <v>238585800</v>
      </c>
      <c r="I66" s="668">
        <f t="shared" si="13"/>
        <v>65374200</v>
      </c>
      <c r="J66" s="668">
        <f t="shared" si="13"/>
        <v>16840000</v>
      </c>
      <c r="K66" s="668">
        <f t="shared" si="13"/>
        <v>375160000</v>
      </c>
      <c r="L66" s="668">
        <f t="shared" si="13"/>
        <v>3440000</v>
      </c>
      <c r="M66" s="668">
        <f t="shared" si="13"/>
        <v>385800000</v>
      </c>
      <c r="N66" s="701"/>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3"/>
      <c r="AY66" s="663"/>
      <c r="AZ66" s="663"/>
      <c r="BA66" s="663"/>
      <c r="BB66" s="663"/>
      <c r="BC66" s="663"/>
      <c r="BD66" s="663"/>
      <c r="BE66" s="663"/>
      <c r="BF66" s="663"/>
      <c r="BG66" s="663"/>
      <c r="BH66" s="663"/>
      <c r="BI66" s="663"/>
      <c r="BJ66" s="663"/>
      <c r="BK66" s="663"/>
      <c r="BL66" s="663"/>
      <c r="BM66" s="663"/>
      <c r="BN66" s="663"/>
      <c r="BO66" s="663"/>
      <c r="BP66" s="663"/>
      <c r="BQ66" s="663"/>
      <c r="BR66" s="663"/>
      <c r="BS66" s="663"/>
      <c r="BT66" s="663"/>
      <c r="BU66" s="663"/>
      <c r="BV66" s="663"/>
      <c r="BW66" s="663"/>
      <c r="BX66" s="663"/>
      <c r="BY66" s="663"/>
      <c r="BZ66" s="663"/>
      <c r="CA66" s="663"/>
      <c r="CB66" s="663"/>
      <c r="CC66" s="663"/>
      <c r="CD66" s="663"/>
      <c r="CE66" s="663"/>
      <c r="CF66" s="663"/>
      <c r="CG66" s="663"/>
      <c r="CH66" s="663"/>
      <c r="CI66" s="663"/>
      <c r="CJ66" s="663"/>
      <c r="CK66" s="663"/>
      <c r="CL66" s="663"/>
      <c r="CM66" s="663"/>
      <c r="CN66" s="663"/>
      <c r="CO66" s="663"/>
      <c r="CP66" s="663"/>
      <c r="CQ66" s="663"/>
      <c r="CR66" s="663"/>
      <c r="CS66" s="663"/>
      <c r="CT66" s="663"/>
      <c r="CU66" s="663"/>
      <c r="CV66" s="663"/>
      <c r="CW66" s="663"/>
      <c r="CX66" s="663"/>
      <c r="CY66" s="663"/>
      <c r="CZ66" s="663"/>
      <c r="DA66" s="663"/>
      <c r="DB66" s="663"/>
      <c r="DC66" s="663"/>
      <c r="DD66" s="663"/>
      <c r="DE66" s="663"/>
      <c r="DF66" s="663"/>
      <c r="DG66" s="663"/>
      <c r="DH66" s="663"/>
      <c r="DI66" s="663"/>
      <c r="DJ66" s="663"/>
      <c r="DK66" s="663"/>
      <c r="DL66" s="663"/>
      <c r="DM66" s="663"/>
      <c r="DN66" s="663"/>
      <c r="DO66" s="663"/>
      <c r="DP66" s="663"/>
      <c r="DQ66" s="663"/>
      <c r="DR66" s="663"/>
      <c r="DS66" s="663"/>
      <c r="DT66" s="663"/>
      <c r="DU66" s="663"/>
      <c r="DV66" s="663"/>
      <c r="DW66" s="663"/>
      <c r="DX66" s="663"/>
      <c r="DY66" s="663"/>
      <c r="DZ66" s="663"/>
      <c r="EA66" s="663"/>
      <c r="EB66" s="663"/>
      <c r="EC66" s="663"/>
      <c r="ED66" s="663"/>
      <c r="EE66" s="663"/>
      <c r="EF66" s="663"/>
      <c r="EG66" s="663"/>
      <c r="EH66" s="663"/>
      <c r="EI66" s="663"/>
      <c r="EJ66" s="663"/>
      <c r="EK66" s="663"/>
      <c r="EL66" s="663"/>
      <c r="EM66" s="663"/>
      <c r="EN66" s="663"/>
      <c r="EO66" s="663"/>
      <c r="EP66" s="663"/>
      <c r="EQ66" s="663"/>
      <c r="ER66" s="663"/>
      <c r="ES66" s="663"/>
      <c r="ET66" s="663"/>
      <c r="EU66" s="663"/>
      <c r="EV66" s="663"/>
      <c r="EW66" s="663"/>
      <c r="EX66" s="663"/>
      <c r="EY66" s="663"/>
      <c r="EZ66" s="663"/>
      <c r="FA66" s="663"/>
      <c r="FB66" s="663"/>
      <c r="FC66" s="663"/>
      <c r="FD66" s="663"/>
      <c r="FE66" s="663"/>
      <c r="FF66" s="663"/>
      <c r="FG66" s="663"/>
      <c r="FH66" s="663"/>
      <c r="FI66" s="663"/>
      <c r="FJ66" s="663"/>
      <c r="FK66" s="663"/>
      <c r="FL66" s="663"/>
      <c r="FM66" s="663"/>
      <c r="FN66" s="663"/>
      <c r="FO66" s="663"/>
      <c r="FP66" s="663"/>
      <c r="FQ66" s="663"/>
      <c r="FR66" s="663"/>
      <c r="FS66" s="663"/>
      <c r="FT66" s="663"/>
      <c r="FU66" s="663"/>
      <c r="FV66" s="663"/>
      <c r="FW66" s="663"/>
      <c r="FX66" s="663"/>
      <c r="FY66" s="663"/>
      <c r="FZ66" s="663"/>
      <c r="GA66" s="663"/>
      <c r="GB66" s="663"/>
      <c r="GC66" s="663"/>
      <c r="GD66" s="663"/>
      <c r="GE66" s="663"/>
      <c r="GF66" s="663"/>
      <c r="GG66" s="663"/>
      <c r="GH66" s="663"/>
      <c r="GI66" s="663"/>
      <c r="GJ66" s="663"/>
      <c r="GK66" s="663"/>
      <c r="GL66" s="663"/>
      <c r="GM66" s="663"/>
      <c r="GN66" s="663"/>
      <c r="GO66" s="663"/>
      <c r="GP66" s="663"/>
      <c r="GQ66" s="663"/>
      <c r="GR66" s="663"/>
      <c r="GS66" s="663"/>
      <c r="GT66" s="663"/>
      <c r="GU66" s="663"/>
      <c r="GV66" s="663"/>
      <c r="GW66" s="663"/>
      <c r="GX66" s="663"/>
      <c r="GY66" s="663"/>
      <c r="GZ66" s="663"/>
      <c r="HA66" s="663"/>
      <c r="HB66" s="663"/>
      <c r="HC66" s="663"/>
      <c r="HD66" s="663"/>
      <c r="HE66" s="663"/>
      <c r="HF66" s="663"/>
      <c r="HG66" s="663"/>
      <c r="HH66" s="663"/>
      <c r="HI66" s="663"/>
      <c r="HJ66" s="663"/>
      <c r="HK66" s="663"/>
      <c r="HL66" s="663"/>
      <c r="HM66" s="663"/>
      <c r="HN66" s="663"/>
      <c r="HO66" s="663"/>
      <c r="HP66" s="663"/>
      <c r="HQ66" s="663"/>
      <c r="HR66" s="663"/>
      <c r="HS66" s="663"/>
      <c r="HT66" s="663"/>
      <c r="HU66" s="663"/>
      <c r="HV66" s="663"/>
      <c r="HW66" s="663"/>
      <c r="HX66" s="663"/>
    </row>
    <row r="67" spans="1:14" s="656" customFormat="1" ht="12.75" customHeight="1">
      <c r="A67" s="794" t="s">
        <v>401</v>
      </c>
      <c r="B67" s="795"/>
      <c r="C67" s="708"/>
      <c r="D67" s="708"/>
      <c r="E67" s="668"/>
      <c r="F67" s="668"/>
      <c r="G67" s="668"/>
      <c r="H67" s="668"/>
      <c r="I67" s="668">
        <f>M66</f>
        <v>385800000</v>
      </c>
      <c r="J67" s="668"/>
      <c r="K67" s="668"/>
      <c r="L67" s="668"/>
      <c r="M67" s="675">
        <f t="shared" si="2"/>
        <v>0</v>
      </c>
      <c r="N67" s="673"/>
    </row>
    <row r="68" spans="1:14" s="636" customFormat="1" ht="15.75" customHeight="1">
      <c r="A68" s="635"/>
      <c r="B68" s="638"/>
      <c r="C68" s="638"/>
      <c r="D68" s="638"/>
      <c r="E68" s="638"/>
      <c r="F68" s="638"/>
      <c r="G68" s="638"/>
      <c r="H68" s="638"/>
      <c r="I68" s="638"/>
      <c r="J68" s="638"/>
      <c r="K68" s="653"/>
      <c r="L68" s="651"/>
      <c r="M68" s="652"/>
      <c r="N68" s="643"/>
    </row>
    <row r="69" spans="2:10" ht="11.25">
      <c r="B69" s="638"/>
      <c r="C69" s="638"/>
      <c r="D69" s="638"/>
      <c r="G69" s="638"/>
      <c r="H69" s="638"/>
      <c r="I69" s="722"/>
      <c r="J69" s="638"/>
    </row>
    <row r="75" spans="5:13" ht="11.25">
      <c r="E75" s="635"/>
      <c r="G75" s="651"/>
      <c r="H75" s="637"/>
      <c r="K75" s="635"/>
      <c r="L75" s="635"/>
      <c r="M75" s="635"/>
    </row>
    <row r="76" spans="5:13" ht="11.25">
      <c r="E76" s="635"/>
      <c r="G76" s="651"/>
      <c r="H76" s="637"/>
      <c r="K76" s="635"/>
      <c r="L76" s="635"/>
      <c r="M76" s="635"/>
    </row>
    <row r="77" spans="5:13" ht="11.25">
      <c r="E77" s="635"/>
      <c r="G77" s="651"/>
      <c r="H77" s="637"/>
      <c r="K77" s="635"/>
      <c r="L77" s="635"/>
      <c r="M77" s="635"/>
    </row>
  </sheetData>
  <sheetProtection/>
  <mergeCells count="8">
    <mergeCell ref="A67:B67"/>
    <mergeCell ref="B4:C4"/>
    <mergeCell ref="B2:C2"/>
    <mergeCell ref="A1:C1"/>
    <mergeCell ref="A3:B3"/>
    <mergeCell ref="A8:B8"/>
    <mergeCell ref="A42:B42"/>
    <mergeCell ref="A43:B43"/>
  </mergeCells>
  <printOptions horizontalCentered="1"/>
  <pageMargins left="0.35433070866141736" right="0.31496062992125984" top="0.5511811023622047" bottom="0.7480314960629921" header="0.31496062992125984" footer="0.31496062992125984"/>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pane ySplit="6" topLeftCell="A7" activePane="bottomLeft" state="frozen"/>
      <selection pane="topLeft" activeCell="A1" sqref="A1"/>
      <selection pane="bottomLeft" activeCell="E3" sqref="E3"/>
    </sheetView>
  </sheetViews>
  <sheetFormatPr defaultColWidth="8.8515625" defaultRowHeight="15"/>
  <cols>
    <col min="1" max="1" width="11.57421875" style="313" customWidth="1"/>
    <col min="2" max="2" width="48.7109375" style="313" customWidth="1"/>
    <col min="3" max="14" width="4.28125" style="313" customWidth="1"/>
    <col min="15" max="16384" width="8.8515625" style="313" customWidth="1"/>
  </cols>
  <sheetData>
    <row r="1" ht="12.75">
      <c r="A1" s="633" t="s">
        <v>497</v>
      </c>
    </row>
    <row r="2" spans="1:2" ht="12.75">
      <c r="A2" s="633" t="s">
        <v>498</v>
      </c>
      <c r="B2" s="313" t="s">
        <v>502</v>
      </c>
    </row>
    <row r="3" spans="1:2" ht="12.75">
      <c r="A3" s="633" t="s">
        <v>8</v>
      </c>
      <c r="B3" s="313" t="s">
        <v>503</v>
      </c>
    </row>
    <row r="4" spans="1:2" ht="12.75">
      <c r="A4" s="633" t="s">
        <v>483</v>
      </c>
      <c r="B4" s="313" t="s">
        <v>484</v>
      </c>
    </row>
    <row r="5" spans="1:14" ht="15.75" customHeight="1">
      <c r="A5" s="634"/>
      <c r="B5" s="634"/>
      <c r="C5" s="804" t="s">
        <v>485</v>
      </c>
      <c r="D5" s="804"/>
      <c r="E5" s="804"/>
      <c r="F5" s="804" t="s">
        <v>486</v>
      </c>
      <c r="G5" s="804"/>
      <c r="H5" s="804"/>
      <c r="I5" s="804" t="s">
        <v>487</v>
      </c>
      <c r="J5" s="804"/>
      <c r="K5" s="804"/>
      <c r="L5" s="804" t="s">
        <v>488</v>
      </c>
      <c r="M5" s="804"/>
      <c r="N5" s="804"/>
    </row>
    <row r="6" spans="1:14" ht="29.25" customHeight="1">
      <c r="A6" s="738" t="s">
        <v>380</v>
      </c>
      <c r="B6" s="634"/>
      <c r="C6" s="739" t="s">
        <v>410</v>
      </c>
      <c r="D6" s="739" t="s">
        <v>224</v>
      </c>
      <c r="E6" s="739" t="s">
        <v>225</v>
      </c>
      <c r="F6" s="739" t="s">
        <v>226</v>
      </c>
      <c r="G6" s="739" t="s">
        <v>227</v>
      </c>
      <c r="H6" s="739" t="s">
        <v>228</v>
      </c>
      <c r="I6" s="739" t="s">
        <v>229</v>
      </c>
      <c r="J6" s="739" t="s">
        <v>230</v>
      </c>
      <c r="K6" s="739" t="s">
        <v>379</v>
      </c>
      <c r="L6" s="739" t="s">
        <v>231</v>
      </c>
      <c r="M6" s="739" t="s">
        <v>232</v>
      </c>
      <c r="N6" s="739" t="s">
        <v>233</v>
      </c>
    </row>
    <row r="7" spans="1:14" ht="12.75">
      <c r="A7" s="803" t="s">
        <v>91</v>
      </c>
      <c r="B7" s="803"/>
      <c r="C7" s="803"/>
      <c r="D7" s="803"/>
      <c r="E7" s="803"/>
      <c r="F7" s="803"/>
      <c r="G7" s="803"/>
      <c r="H7" s="803"/>
      <c r="I7" s="803"/>
      <c r="J7" s="803"/>
      <c r="K7" s="803"/>
      <c r="L7" s="803"/>
      <c r="M7" s="803"/>
      <c r="N7" s="803"/>
    </row>
    <row r="8" spans="1:14" ht="12.75">
      <c r="A8" s="734"/>
      <c r="B8" s="735" t="s">
        <v>350</v>
      </c>
      <c r="C8" s="753"/>
      <c r="D8" s="753"/>
      <c r="E8" s="730"/>
      <c r="F8" s="730"/>
      <c r="G8" s="730"/>
      <c r="H8" s="730"/>
      <c r="I8" s="730"/>
      <c r="J8" s="730"/>
      <c r="K8" s="730"/>
      <c r="L8" s="730"/>
      <c r="M8" s="730"/>
      <c r="N8" s="730"/>
    </row>
    <row r="9" spans="1:14" ht="12.75">
      <c r="A9" s="734"/>
      <c r="B9" s="736" t="s">
        <v>351</v>
      </c>
      <c r="C9" s="753"/>
      <c r="D9" s="753"/>
      <c r="E9" s="753"/>
      <c r="F9" s="753"/>
      <c r="G9" s="753"/>
      <c r="H9" s="753"/>
      <c r="I9" s="753"/>
      <c r="J9" s="753"/>
      <c r="K9" s="753"/>
      <c r="L9" s="753"/>
      <c r="M9" s="753"/>
      <c r="N9" s="753"/>
    </row>
    <row r="10" spans="1:14" ht="12.75">
      <c r="A10" s="734"/>
      <c r="B10" s="737" t="s">
        <v>419</v>
      </c>
      <c r="C10" s="730"/>
      <c r="D10" s="753"/>
      <c r="E10" s="753"/>
      <c r="F10" s="753"/>
      <c r="G10" s="730"/>
      <c r="H10" s="730"/>
      <c r="I10" s="730"/>
      <c r="J10" s="730"/>
      <c r="K10" s="730"/>
      <c r="L10" s="730"/>
      <c r="M10" s="730"/>
      <c r="N10" s="730"/>
    </row>
    <row r="11" spans="1:14" ht="12.75">
      <c r="A11" s="734"/>
      <c r="B11" s="737" t="s">
        <v>420</v>
      </c>
      <c r="C11" s="730"/>
      <c r="D11" s="730"/>
      <c r="E11" s="754"/>
      <c r="F11" s="754"/>
      <c r="G11" s="754"/>
      <c r="H11" s="754"/>
      <c r="I11" s="754"/>
      <c r="J11" s="754"/>
      <c r="K11" s="754"/>
      <c r="L11" s="754"/>
      <c r="M11" s="754"/>
      <c r="N11" s="754"/>
    </row>
    <row r="12" spans="1:14" ht="14.25" customHeight="1">
      <c r="A12" s="734"/>
      <c r="B12" s="737" t="s">
        <v>421</v>
      </c>
      <c r="C12" s="755"/>
      <c r="D12" s="755"/>
      <c r="E12" s="755"/>
      <c r="F12" s="755"/>
      <c r="G12" s="755"/>
      <c r="H12" s="755"/>
      <c r="I12" s="755"/>
      <c r="J12" s="755"/>
      <c r="K12" s="755"/>
      <c r="L12" s="755"/>
      <c r="M12" s="755"/>
      <c r="N12" s="755"/>
    </row>
    <row r="13" spans="1:14" ht="14.25" customHeight="1">
      <c r="A13" s="734"/>
      <c r="B13" s="737" t="s">
        <v>418</v>
      </c>
      <c r="C13" s="731"/>
      <c r="D13" s="731"/>
      <c r="E13" s="755"/>
      <c r="F13" s="755"/>
      <c r="G13" s="755"/>
      <c r="H13" s="755"/>
      <c r="I13" s="755"/>
      <c r="J13" s="755"/>
      <c r="K13" s="755"/>
      <c r="L13" s="755"/>
      <c r="M13" s="755"/>
      <c r="N13" s="755"/>
    </row>
    <row r="14" spans="1:14" ht="14.25" customHeight="1">
      <c r="A14" s="734"/>
      <c r="B14" s="737" t="s">
        <v>415</v>
      </c>
      <c r="C14" s="755"/>
      <c r="D14" s="755"/>
      <c r="E14" s="755"/>
      <c r="F14" s="755"/>
      <c r="G14" s="755"/>
      <c r="H14" s="755"/>
      <c r="I14" s="755"/>
      <c r="J14" s="755"/>
      <c r="K14" s="755"/>
      <c r="L14" s="755"/>
      <c r="M14" s="755"/>
      <c r="N14" s="755"/>
    </row>
    <row r="15" spans="1:14" ht="14.25" customHeight="1">
      <c r="A15" s="734"/>
      <c r="B15" s="737" t="s">
        <v>422</v>
      </c>
      <c r="C15" s="755"/>
      <c r="D15" s="755"/>
      <c r="E15" s="755"/>
      <c r="F15" s="755"/>
      <c r="G15" s="755"/>
      <c r="H15" s="755"/>
      <c r="I15" s="755"/>
      <c r="J15" s="755"/>
      <c r="K15" s="755"/>
      <c r="L15" s="755"/>
      <c r="M15" s="755"/>
      <c r="N15" s="755"/>
    </row>
    <row r="16" spans="1:14" ht="14.25" customHeight="1">
      <c r="A16" s="734"/>
      <c r="B16" s="313" t="s">
        <v>482</v>
      </c>
      <c r="C16" s="755"/>
      <c r="D16" s="755"/>
      <c r="E16" s="755"/>
      <c r="F16" s="755"/>
      <c r="G16" s="755"/>
      <c r="H16" s="755"/>
      <c r="I16" s="755"/>
      <c r="J16" s="755"/>
      <c r="K16" s="755"/>
      <c r="L16" s="755"/>
      <c r="M16" s="755"/>
      <c r="N16" s="755"/>
    </row>
    <row r="17" spans="1:14" ht="12.75">
      <c r="A17" s="803" t="s">
        <v>298</v>
      </c>
      <c r="B17" s="803"/>
      <c r="C17" s="803"/>
      <c r="D17" s="803"/>
      <c r="E17" s="803"/>
      <c r="F17" s="803"/>
      <c r="G17" s="803"/>
      <c r="H17" s="803"/>
      <c r="I17" s="803"/>
      <c r="J17" s="803"/>
      <c r="K17" s="803"/>
      <c r="L17" s="803"/>
      <c r="M17" s="803"/>
      <c r="N17" s="803"/>
    </row>
    <row r="18" spans="1:14" ht="12.75">
      <c r="A18" s="634"/>
      <c r="B18" s="740" t="s">
        <v>162</v>
      </c>
      <c r="C18" s="754"/>
      <c r="D18" s="754"/>
      <c r="E18" s="754"/>
      <c r="F18" s="754"/>
      <c r="G18" s="754"/>
      <c r="H18" s="754"/>
      <c r="I18" s="754"/>
      <c r="J18" s="754"/>
      <c r="K18" s="754"/>
      <c r="L18" s="754"/>
      <c r="M18" s="754"/>
      <c r="N18" s="754"/>
    </row>
    <row r="19" spans="1:14" ht="12.75">
      <c r="A19" s="634"/>
      <c r="B19" s="634" t="s">
        <v>164</v>
      </c>
      <c r="C19" s="754"/>
      <c r="D19" s="754"/>
      <c r="E19" s="754"/>
      <c r="F19" s="754"/>
      <c r="G19" s="754"/>
      <c r="H19" s="754"/>
      <c r="I19" s="754"/>
      <c r="J19" s="754"/>
      <c r="K19" s="754"/>
      <c r="L19" s="754"/>
      <c r="M19" s="754"/>
      <c r="N19" s="754"/>
    </row>
    <row r="20" spans="1:14" ht="12.75">
      <c r="A20" s="634"/>
      <c r="B20" s="634" t="s">
        <v>364</v>
      </c>
      <c r="C20" s="730"/>
      <c r="D20" s="730"/>
      <c r="E20" s="730"/>
      <c r="F20" s="730"/>
      <c r="G20" s="730"/>
      <c r="H20" s="754"/>
      <c r="I20" s="730"/>
      <c r="J20" s="730"/>
      <c r="K20" s="730"/>
      <c r="L20" s="730"/>
      <c r="M20" s="730"/>
      <c r="N20" s="730"/>
    </row>
    <row r="21" spans="1:14" ht="25.5">
      <c r="A21" s="634"/>
      <c r="B21" s="737" t="s">
        <v>411</v>
      </c>
      <c r="C21" s="730"/>
      <c r="D21" s="730"/>
      <c r="E21" s="730"/>
      <c r="F21" s="730"/>
      <c r="G21" s="730"/>
      <c r="H21" s="730"/>
      <c r="I21" s="730"/>
      <c r="J21" s="730"/>
      <c r="K21" s="730"/>
      <c r="L21" s="730"/>
      <c r="M21" s="754"/>
      <c r="N21" s="754"/>
    </row>
  </sheetData>
  <sheetProtection/>
  <mergeCells count="6">
    <mergeCell ref="A7:N7"/>
    <mergeCell ref="A17:N17"/>
    <mergeCell ref="F5:H5"/>
    <mergeCell ref="C5:E5"/>
    <mergeCell ref="L5:N5"/>
    <mergeCell ref="I5:K5"/>
  </mergeCells>
  <printOptions/>
  <pageMargins left="0.21" right="0.21" top="0.75" bottom="0.75" header="0.3" footer="0.3"/>
  <pageSetup fitToHeight="2"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
      <selection activeCell="A3" sqref="A3"/>
    </sheetView>
  </sheetViews>
  <sheetFormatPr defaultColWidth="8.8515625" defaultRowHeight="15"/>
  <cols>
    <col min="1" max="1" width="32.28125" style="38" customWidth="1"/>
    <col min="2" max="2" width="16.00390625" style="38" customWidth="1"/>
    <col min="3" max="3" width="36.7109375" style="38" customWidth="1"/>
    <col min="4" max="16384" width="8.8515625" style="38" customWidth="1"/>
  </cols>
  <sheetData>
    <row r="1" spans="1:3" ht="12.75">
      <c r="A1" s="742" t="s">
        <v>490</v>
      </c>
      <c r="B1" s="743"/>
      <c r="C1" s="743"/>
    </row>
    <row r="2" spans="1:3" ht="12.75">
      <c r="A2" s="744" t="s">
        <v>500</v>
      </c>
      <c r="B2" s="743"/>
      <c r="C2" s="743"/>
    </row>
    <row r="3" spans="1:3" ht="12.75">
      <c r="A3" s="744" t="s">
        <v>501</v>
      </c>
      <c r="B3" s="743"/>
      <c r="C3" s="743"/>
    </row>
    <row r="4" spans="1:3" ht="13.5" thickBot="1">
      <c r="A4" s="744" t="s">
        <v>491</v>
      </c>
      <c r="B4" s="743"/>
      <c r="C4" s="743"/>
    </row>
    <row r="5" spans="1:3" ht="12" customHeight="1" thickBot="1">
      <c r="A5" s="745"/>
      <c r="B5" s="746" t="s">
        <v>424</v>
      </c>
      <c r="C5" s="746" t="s">
        <v>425</v>
      </c>
    </row>
    <row r="6" spans="1:3" ht="12.75" thickBot="1">
      <c r="A6" s="747" t="s">
        <v>91</v>
      </c>
      <c r="B6" s="748"/>
      <c r="C6" s="748"/>
    </row>
    <row r="7" spans="1:3" ht="15.75" thickBot="1">
      <c r="A7" s="749" t="s">
        <v>466</v>
      </c>
      <c r="B7" s="750">
        <v>780487543</v>
      </c>
      <c r="C7" s="756" t="s">
        <v>451</v>
      </c>
    </row>
    <row r="8" spans="1:3" ht="15.75" thickBot="1">
      <c r="A8" s="749" t="s">
        <v>457</v>
      </c>
      <c r="B8" s="750">
        <v>777003931</v>
      </c>
      <c r="C8" s="756" t="s">
        <v>450</v>
      </c>
    </row>
    <row r="9" spans="1:3" ht="15.75" thickBot="1">
      <c r="A9" s="749" t="s">
        <v>458</v>
      </c>
      <c r="B9" s="750">
        <v>777360723</v>
      </c>
      <c r="C9" s="756" t="s">
        <v>449</v>
      </c>
    </row>
    <row r="10" spans="1:3" ht="15.75" thickBot="1">
      <c r="A10" s="749" t="s">
        <v>459</v>
      </c>
      <c r="B10" s="750">
        <v>785542369</v>
      </c>
      <c r="C10" s="756" t="s">
        <v>448</v>
      </c>
    </row>
    <row r="11" spans="1:3" ht="15.75" thickBot="1">
      <c r="A11" s="749" t="s">
        <v>460</v>
      </c>
      <c r="B11" s="750">
        <v>788708826</v>
      </c>
      <c r="C11" s="756" t="s">
        <v>452</v>
      </c>
    </row>
    <row r="12" spans="1:3" ht="15.75" thickBot="1">
      <c r="A12" s="749" t="s">
        <v>461</v>
      </c>
      <c r="B12" s="750">
        <v>779709597</v>
      </c>
      <c r="C12" s="756" t="s">
        <v>447</v>
      </c>
    </row>
    <row r="13" spans="1:3" ht="15.75" thickBot="1">
      <c r="A13" s="749" t="s">
        <v>462</v>
      </c>
      <c r="B13" s="750">
        <v>782159635</v>
      </c>
      <c r="C13" s="756" t="s">
        <v>446</v>
      </c>
    </row>
    <row r="14" spans="1:3" ht="15.75" thickBot="1">
      <c r="A14" s="749" t="s">
        <v>463</v>
      </c>
      <c r="B14" s="750">
        <v>772524134</v>
      </c>
      <c r="C14" s="756" t="s">
        <v>456</v>
      </c>
    </row>
    <row r="15" spans="1:3" ht="15.75" thickBot="1">
      <c r="A15" s="749" t="s">
        <v>464</v>
      </c>
      <c r="B15" s="750">
        <v>772698425</v>
      </c>
      <c r="C15" s="756"/>
    </row>
    <row r="16" spans="1:3" ht="15.75" thickBot="1">
      <c r="A16" s="749" t="s">
        <v>465</v>
      </c>
      <c r="B16" s="750">
        <v>782150893</v>
      </c>
      <c r="C16" s="756"/>
    </row>
    <row r="17" spans="1:3" ht="15.75" thickBot="1">
      <c r="A17" s="757" t="s">
        <v>427</v>
      </c>
      <c r="B17" s="758"/>
      <c r="C17" s="760" t="s">
        <v>426</v>
      </c>
    </row>
    <row r="18" spans="1:3" ht="15.75" thickBot="1">
      <c r="A18" s="749" t="s">
        <v>479</v>
      </c>
      <c r="B18" s="750">
        <v>712796266</v>
      </c>
      <c r="C18" s="750" t="s">
        <v>453</v>
      </c>
    </row>
    <row r="19" spans="1:3" ht="15.75" thickBot="1">
      <c r="A19" s="749" t="s">
        <v>478</v>
      </c>
      <c r="B19" s="750">
        <v>771971536</v>
      </c>
      <c r="C19" s="750" t="s">
        <v>453</v>
      </c>
    </row>
    <row r="20" spans="1:3" ht="15.75" thickBot="1">
      <c r="A20" s="749" t="s">
        <v>477</v>
      </c>
      <c r="B20" s="750">
        <v>771608381</v>
      </c>
      <c r="C20" s="750" t="s">
        <v>454</v>
      </c>
    </row>
    <row r="21" spans="1:3" ht="15.75" thickBot="1">
      <c r="A21" s="749" t="s">
        <v>476</v>
      </c>
      <c r="B21" s="750">
        <v>777649410</v>
      </c>
      <c r="C21" s="750" t="s">
        <v>454</v>
      </c>
    </row>
    <row r="22" spans="1:3" ht="15.75" thickBot="1">
      <c r="A22" s="749" t="s">
        <v>475</v>
      </c>
      <c r="B22" s="750">
        <v>777329138</v>
      </c>
      <c r="C22" s="750" t="s">
        <v>454</v>
      </c>
    </row>
    <row r="23" spans="1:3" ht="15.75" thickBot="1">
      <c r="A23" s="749" t="s">
        <v>474</v>
      </c>
      <c r="B23" s="750">
        <v>774979428</v>
      </c>
      <c r="C23" s="750" t="s">
        <v>454</v>
      </c>
    </row>
    <row r="24" spans="1:3" ht="15.75" thickBot="1">
      <c r="A24" s="749" t="s">
        <v>473</v>
      </c>
      <c r="B24" s="750">
        <v>718576633</v>
      </c>
      <c r="C24" s="750" t="s">
        <v>454</v>
      </c>
    </row>
    <row r="25" spans="1:3" ht="15.75" thickBot="1">
      <c r="A25" s="749" t="s">
        <v>472</v>
      </c>
      <c r="B25" s="750">
        <v>713150310</v>
      </c>
      <c r="C25" s="750" t="s">
        <v>453</v>
      </c>
    </row>
    <row r="26" spans="1:3" ht="15.75" thickBot="1">
      <c r="A26" s="749" t="s">
        <v>471</v>
      </c>
      <c r="B26" s="750">
        <v>717172762</v>
      </c>
      <c r="C26" s="750" t="s">
        <v>453</v>
      </c>
    </row>
    <row r="27" spans="1:3" ht="15.75" thickBot="1">
      <c r="A27" s="749" t="s">
        <v>470</v>
      </c>
      <c r="B27" s="750">
        <v>789111434</v>
      </c>
      <c r="C27" s="750" t="s">
        <v>453</v>
      </c>
    </row>
    <row r="28" spans="1:3" ht="15.75" thickBot="1">
      <c r="A28" s="759" t="s">
        <v>467</v>
      </c>
      <c r="B28" s="758"/>
      <c r="C28" s="761" t="s">
        <v>469</v>
      </c>
    </row>
    <row r="29" spans="1:3" ht="15.75" thickBot="1">
      <c r="A29" s="749" t="s">
        <v>468</v>
      </c>
      <c r="B29" s="750"/>
      <c r="C29" s="833">
        <v>238585800</v>
      </c>
    </row>
    <row r="30" spans="1:3" ht="15.75" thickBot="1">
      <c r="A30" s="749" t="s">
        <v>499</v>
      </c>
      <c r="B30" s="750"/>
      <c r="C30" s="834">
        <v>16840000</v>
      </c>
    </row>
    <row r="31" spans="1:3" ht="15.75" thickBot="1">
      <c r="A31" s="749" t="s">
        <v>372</v>
      </c>
      <c r="B31" s="750"/>
      <c r="C31" s="833">
        <v>65374200</v>
      </c>
    </row>
    <row r="32" spans="1:3" ht="15.75" thickBot="1">
      <c r="A32" s="762" t="s">
        <v>480</v>
      </c>
      <c r="B32" s="750"/>
      <c r="C32" s="832">
        <v>385800000</v>
      </c>
    </row>
  </sheetData>
  <sheetProtection/>
  <hyperlinks>
    <hyperlink ref="C12" r:id="rId1" display="orunipatrick2013@gmail.com"/>
    <hyperlink ref="C10" r:id="rId2" display="heavensthought@gmail.com"/>
    <hyperlink ref="C9" r:id="rId3" display="jpkateregalatigo@gmail.com"/>
    <hyperlink ref="C8" r:id="rId4" display="ojokchristophernaume@gmail.co"/>
    <hyperlink ref="C7" r:id="rId5" display="amonysusan@mail.com"/>
    <hyperlink ref="C11" r:id="rId6" display="sarapiloya14@gmail.com"/>
    <hyperlink ref="C13" r:id="rId7" display="gumsmicpaayenyo@gmail.com"/>
    <hyperlink ref="C14" r:id="rId8" display="araclucy@gmail.com"/>
  </hyperlinks>
  <printOptions/>
  <pageMargins left="0.7" right="0.7" top="0.75" bottom="0.75" header="0.3" footer="0.3"/>
  <pageSetup horizontalDpi="600" verticalDpi="600" orientation="portrait" r:id="rId9"/>
</worksheet>
</file>

<file path=xl/worksheets/sheet6.xml><?xml version="1.0" encoding="utf-8"?>
<worksheet xmlns="http://schemas.openxmlformats.org/spreadsheetml/2006/main" xmlns:r="http://schemas.openxmlformats.org/officeDocument/2006/relationships">
  <sheetPr>
    <pageSetUpPr fitToPage="1"/>
  </sheetPr>
  <dimension ref="A2:IV140"/>
  <sheetViews>
    <sheetView zoomScale="80" zoomScaleNormal="80" zoomScalePageLayoutView="0" workbookViewId="0" topLeftCell="A1">
      <pane ySplit="8" topLeftCell="A16" activePane="bottomLeft" state="frozen"/>
      <selection pane="topLeft" activeCell="A1" sqref="A1"/>
      <selection pane="bottomLeft" activeCell="L30" sqref="L30"/>
    </sheetView>
  </sheetViews>
  <sheetFormatPr defaultColWidth="8.8515625" defaultRowHeight="15"/>
  <cols>
    <col min="1" max="1" width="4.421875" style="108" customWidth="1"/>
    <col min="2" max="2" width="59.421875" style="0" customWidth="1"/>
    <col min="3" max="6" width="4.140625" style="0" bestFit="1" customWidth="1"/>
    <col min="7" max="7" width="4.7109375" style="0" customWidth="1"/>
    <col min="8" max="62" width="4.140625" style="0" bestFit="1" customWidth="1"/>
    <col min="63" max="16384" width="8.8515625" style="55" customWidth="1"/>
  </cols>
  <sheetData>
    <row r="1" ht="15"/>
    <row r="2" spans="2:6" ht="26.25">
      <c r="B2" s="6" t="s">
        <v>147</v>
      </c>
      <c r="D2" s="148"/>
      <c r="F2" s="148"/>
    </row>
    <row r="3" spans="2:6" ht="15">
      <c r="B3" s="4" t="s">
        <v>7</v>
      </c>
      <c r="C3" s="4" t="s">
        <v>26</v>
      </c>
      <c r="D3" s="148"/>
      <c r="F3" s="148"/>
    </row>
    <row r="4" spans="2:6" ht="15">
      <c r="B4" s="4" t="s">
        <v>8</v>
      </c>
      <c r="C4" s="824" t="s">
        <v>104</v>
      </c>
      <c r="D4" s="825"/>
      <c r="F4" s="148"/>
    </row>
    <row r="5" ht="15.75" thickBot="1">
      <c r="B5" s="4" t="s">
        <v>6</v>
      </c>
    </row>
    <row r="6" spans="3:62" ht="15.75" thickBot="1">
      <c r="C6" s="823" t="s">
        <v>35</v>
      </c>
      <c r="D6" s="815"/>
      <c r="E6" s="815"/>
      <c r="F6" s="815"/>
      <c r="G6" s="815"/>
      <c r="H6" s="815"/>
      <c r="I6" s="815"/>
      <c r="J6" s="815"/>
      <c r="K6" s="815"/>
      <c r="L6" s="815"/>
      <c r="M6" s="815"/>
      <c r="N6" s="817"/>
      <c r="O6" s="823" t="s">
        <v>36</v>
      </c>
      <c r="P6" s="815"/>
      <c r="Q6" s="815"/>
      <c r="R6" s="815"/>
      <c r="S6" s="815"/>
      <c r="T6" s="815"/>
      <c r="U6" s="815"/>
      <c r="V6" s="815"/>
      <c r="W6" s="815"/>
      <c r="X6" s="815"/>
      <c r="Y6" s="815"/>
      <c r="Z6" s="817"/>
      <c r="AA6" s="823" t="s">
        <v>37</v>
      </c>
      <c r="AB6" s="815"/>
      <c r="AC6" s="815"/>
      <c r="AD6" s="815"/>
      <c r="AE6" s="815"/>
      <c r="AF6" s="815"/>
      <c r="AG6" s="815"/>
      <c r="AH6" s="815"/>
      <c r="AI6" s="815"/>
      <c r="AJ6" s="815"/>
      <c r="AK6" s="815"/>
      <c r="AL6" s="817"/>
      <c r="AM6" s="823" t="s">
        <v>38</v>
      </c>
      <c r="AN6" s="815"/>
      <c r="AO6" s="815"/>
      <c r="AP6" s="815"/>
      <c r="AQ6" s="815"/>
      <c r="AR6" s="815"/>
      <c r="AS6" s="815"/>
      <c r="AT6" s="815"/>
      <c r="AU6" s="815"/>
      <c r="AV6" s="815"/>
      <c r="AW6" s="815"/>
      <c r="AX6" s="817"/>
      <c r="AY6" s="823" t="s">
        <v>39</v>
      </c>
      <c r="AZ6" s="815"/>
      <c r="BA6" s="815"/>
      <c r="BB6" s="815"/>
      <c r="BC6" s="815"/>
      <c r="BD6" s="815"/>
      <c r="BE6" s="815"/>
      <c r="BF6" s="815"/>
      <c r="BG6" s="815"/>
      <c r="BH6" s="815"/>
      <c r="BI6" s="815"/>
      <c r="BJ6" s="817"/>
    </row>
    <row r="7" spans="3:62" ht="16.5" thickBot="1">
      <c r="C7" s="818" t="s">
        <v>32</v>
      </c>
      <c r="D7" s="815"/>
      <c r="E7" s="815"/>
      <c r="F7" s="816"/>
      <c r="G7" s="814" t="s">
        <v>33</v>
      </c>
      <c r="H7" s="815"/>
      <c r="I7" s="815"/>
      <c r="J7" s="816"/>
      <c r="K7" s="814" t="s">
        <v>34</v>
      </c>
      <c r="L7" s="815"/>
      <c r="M7" s="815"/>
      <c r="N7" s="817"/>
      <c r="O7" s="818" t="s">
        <v>40</v>
      </c>
      <c r="P7" s="815"/>
      <c r="Q7" s="815"/>
      <c r="R7" s="816"/>
      <c r="S7" s="814" t="s">
        <v>41</v>
      </c>
      <c r="T7" s="815"/>
      <c r="U7" s="815"/>
      <c r="V7" s="816"/>
      <c r="W7" s="814" t="s">
        <v>42</v>
      </c>
      <c r="X7" s="815"/>
      <c r="Y7" s="815"/>
      <c r="Z7" s="817"/>
      <c r="AA7" s="818" t="s">
        <v>43</v>
      </c>
      <c r="AB7" s="815"/>
      <c r="AC7" s="815"/>
      <c r="AD7" s="816"/>
      <c r="AE7" s="814" t="s">
        <v>44</v>
      </c>
      <c r="AF7" s="815"/>
      <c r="AG7" s="815"/>
      <c r="AH7" s="816"/>
      <c r="AI7" s="814" t="s">
        <v>45</v>
      </c>
      <c r="AJ7" s="815"/>
      <c r="AK7" s="815"/>
      <c r="AL7" s="817"/>
      <c r="AM7" s="818" t="s">
        <v>46</v>
      </c>
      <c r="AN7" s="815"/>
      <c r="AO7" s="815"/>
      <c r="AP7" s="816"/>
      <c r="AQ7" s="814" t="s">
        <v>47</v>
      </c>
      <c r="AR7" s="815"/>
      <c r="AS7" s="815"/>
      <c r="AT7" s="816"/>
      <c r="AU7" s="814" t="s">
        <v>48</v>
      </c>
      <c r="AV7" s="815"/>
      <c r="AW7" s="815"/>
      <c r="AX7" s="817"/>
      <c r="AY7" s="818" t="s">
        <v>32</v>
      </c>
      <c r="AZ7" s="815"/>
      <c r="BA7" s="815"/>
      <c r="BB7" s="816"/>
      <c r="BC7" s="814" t="s">
        <v>33</v>
      </c>
      <c r="BD7" s="815"/>
      <c r="BE7" s="815"/>
      <c r="BF7" s="816"/>
      <c r="BG7" s="814" t="s">
        <v>34</v>
      </c>
      <c r="BH7" s="815"/>
      <c r="BI7" s="815"/>
      <c r="BJ7" s="817"/>
    </row>
    <row r="8" spans="1:256" s="10" customFormat="1" ht="16.5" thickBot="1">
      <c r="A8" s="108"/>
      <c r="C8" s="45" t="s">
        <v>49</v>
      </c>
      <c r="D8" s="46" t="s">
        <v>50</v>
      </c>
      <c r="E8" s="46" t="s">
        <v>51</v>
      </c>
      <c r="F8" s="46" t="s">
        <v>52</v>
      </c>
      <c r="G8" s="46" t="s">
        <v>49</v>
      </c>
      <c r="H8" s="46" t="s">
        <v>50</v>
      </c>
      <c r="I8" s="46" t="s">
        <v>51</v>
      </c>
      <c r="J8" s="46" t="s">
        <v>52</v>
      </c>
      <c r="K8" s="46" t="s">
        <v>49</v>
      </c>
      <c r="L8" s="46" t="s">
        <v>50</v>
      </c>
      <c r="M8" s="46" t="s">
        <v>51</v>
      </c>
      <c r="N8" s="47" t="s">
        <v>52</v>
      </c>
      <c r="O8" s="45" t="s">
        <v>49</v>
      </c>
      <c r="P8" s="46" t="s">
        <v>50</v>
      </c>
      <c r="Q8" s="46" t="s">
        <v>51</v>
      </c>
      <c r="R8" s="46" t="s">
        <v>52</v>
      </c>
      <c r="S8" s="46" t="s">
        <v>49</v>
      </c>
      <c r="T8" s="46" t="s">
        <v>50</v>
      </c>
      <c r="U8" s="46" t="s">
        <v>51</v>
      </c>
      <c r="V8" s="46" t="s">
        <v>52</v>
      </c>
      <c r="W8" s="46" t="s">
        <v>49</v>
      </c>
      <c r="X8" s="46" t="s">
        <v>50</v>
      </c>
      <c r="Y8" s="46" t="s">
        <v>51</v>
      </c>
      <c r="Z8" s="47" t="s">
        <v>52</v>
      </c>
      <c r="AA8" s="45" t="s">
        <v>49</v>
      </c>
      <c r="AB8" s="46" t="s">
        <v>50</v>
      </c>
      <c r="AC8" s="46" t="s">
        <v>51</v>
      </c>
      <c r="AD8" s="46" t="s">
        <v>52</v>
      </c>
      <c r="AE8" s="46" t="s">
        <v>49</v>
      </c>
      <c r="AF8" s="46" t="s">
        <v>50</v>
      </c>
      <c r="AG8" s="46" t="s">
        <v>51</v>
      </c>
      <c r="AH8" s="46" t="s">
        <v>52</v>
      </c>
      <c r="AI8" s="46" t="s">
        <v>49</v>
      </c>
      <c r="AJ8" s="46" t="s">
        <v>50</v>
      </c>
      <c r="AK8" s="46" t="s">
        <v>51</v>
      </c>
      <c r="AL8" s="47" t="s">
        <v>52</v>
      </c>
      <c r="AM8" s="45" t="s">
        <v>49</v>
      </c>
      <c r="AN8" s="46" t="s">
        <v>50</v>
      </c>
      <c r="AO8" s="46" t="s">
        <v>51</v>
      </c>
      <c r="AP8" s="46" t="s">
        <v>52</v>
      </c>
      <c r="AQ8" s="46" t="s">
        <v>49</v>
      </c>
      <c r="AR8" s="46" t="s">
        <v>50</v>
      </c>
      <c r="AS8" s="46" t="s">
        <v>51</v>
      </c>
      <c r="AT8" s="46" t="s">
        <v>52</v>
      </c>
      <c r="AU8" s="46" t="s">
        <v>49</v>
      </c>
      <c r="AV8" s="46" t="s">
        <v>50</v>
      </c>
      <c r="AW8" s="46" t="s">
        <v>51</v>
      </c>
      <c r="AX8" s="57" t="s">
        <v>52</v>
      </c>
      <c r="AY8" s="45" t="s">
        <v>49</v>
      </c>
      <c r="AZ8" s="46" t="s">
        <v>50</v>
      </c>
      <c r="BA8" s="46" t="s">
        <v>51</v>
      </c>
      <c r="BB8" s="46" t="s">
        <v>52</v>
      </c>
      <c r="BC8" s="46" t="s">
        <v>49</v>
      </c>
      <c r="BD8" s="46" t="s">
        <v>50</v>
      </c>
      <c r="BE8" s="46" t="s">
        <v>51</v>
      </c>
      <c r="BF8" s="46" t="s">
        <v>52</v>
      </c>
      <c r="BG8" s="46" t="s">
        <v>49</v>
      </c>
      <c r="BH8" s="46" t="s">
        <v>50</v>
      </c>
      <c r="BI8" s="46" t="s">
        <v>51</v>
      </c>
      <c r="BJ8" s="47" t="s">
        <v>52</v>
      </c>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77" customFormat="1" ht="16.5" thickBot="1">
      <c r="A9" s="809" t="s">
        <v>99</v>
      </c>
      <c r="B9" s="810"/>
      <c r="C9" s="805"/>
      <c r="D9" s="806"/>
      <c r="E9" s="806"/>
      <c r="F9" s="806"/>
      <c r="G9" s="806"/>
      <c r="H9" s="806"/>
      <c r="I9" s="806"/>
      <c r="J9" s="806"/>
      <c r="K9" s="806"/>
      <c r="L9" s="806"/>
      <c r="M9" s="806"/>
      <c r="N9" s="807"/>
      <c r="O9" s="805"/>
      <c r="P9" s="806"/>
      <c r="Q9" s="806"/>
      <c r="R9" s="806"/>
      <c r="S9" s="806"/>
      <c r="T9" s="806"/>
      <c r="U9" s="806"/>
      <c r="V9" s="806"/>
      <c r="W9" s="806"/>
      <c r="X9" s="806"/>
      <c r="Y9" s="806"/>
      <c r="Z9" s="807"/>
      <c r="AA9" s="805"/>
      <c r="AB9" s="806"/>
      <c r="AC9" s="806"/>
      <c r="AD9" s="806"/>
      <c r="AE9" s="806"/>
      <c r="AF9" s="806"/>
      <c r="AG9" s="806"/>
      <c r="AH9" s="806"/>
      <c r="AI9" s="806"/>
      <c r="AJ9" s="806"/>
      <c r="AK9" s="806"/>
      <c r="AL9" s="807"/>
      <c r="AM9" s="805"/>
      <c r="AN9" s="806"/>
      <c r="AO9" s="806"/>
      <c r="AP9" s="806"/>
      <c r="AQ9" s="806"/>
      <c r="AR9" s="806"/>
      <c r="AS9" s="806"/>
      <c r="AT9" s="806"/>
      <c r="AU9" s="806"/>
      <c r="AV9" s="806"/>
      <c r="AW9" s="806"/>
      <c r="AX9" s="807"/>
      <c r="AY9" s="805"/>
      <c r="AZ9" s="806"/>
      <c r="BA9" s="806"/>
      <c r="BB9" s="806"/>
      <c r="BC9" s="806"/>
      <c r="BD9" s="806"/>
      <c r="BE9" s="806"/>
      <c r="BF9" s="806"/>
      <c r="BG9" s="806"/>
      <c r="BH9" s="806"/>
      <c r="BI9" s="806"/>
      <c r="BJ9" s="807"/>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62" ht="15">
      <c r="A10" s="111"/>
      <c r="B10" s="51" t="s">
        <v>102</v>
      </c>
      <c r="C10" s="119"/>
      <c r="D10" s="124"/>
      <c r="E10" s="123"/>
      <c r="F10" s="120"/>
      <c r="G10" s="120"/>
      <c r="H10" s="120"/>
      <c r="I10" s="120"/>
      <c r="J10" s="120"/>
      <c r="K10" s="120"/>
      <c r="L10" s="120"/>
      <c r="M10" s="120"/>
      <c r="N10" s="121"/>
      <c r="O10" s="95"/>
      <c r="P10" s="42"/>
      <c r="Q10" s="42"/>
      <c r="R10" s="42"/>
      <c r="S10" s="42"/>
      <c r="T10" s="42"/>
      <c r="U10" s="42"/>
      <c r="V10" s="42"/>
      <c r="W10" s="42"/>
      <c r="X10" s="42"/>
      <c r="Y10" s="42"/>
      <c r="Z10" s="60"/>
      <c r="AA10" s="119"/>
      <c r="AB10" s="120"/>
      <c r="AC10" s="120"/>
      <c r="AD10" s="120"/>
      <c r="AE10" s="120"/>
      <c r="AF10" s="120"/>
      <c r="AG10" s="120"/>
      <c r="AH10" s="120"/>
      <c r="AI10" s="120"/>
      <c r="AJ10" s="120"/>
      <c r="AK10" s="120"/>
      <c r="AL10" s="121"/>
      <c r="AM10" s="95"/>
      <c r="AN10" s="42"/>
      <c r="AO10" s="42"/>
      <c r="AP10" s="42"/>
      <c r="AQ10" s="42"/>
      <c r="AR10" s="42"/>
      <c r="AS10" s="42"/>
      <c r="AT10" s="42"/>
      <c r="AU10" s="42"/>
      <c r="AV10" s="42"/>
      <c r="AW10" s="42"/>
      <c r="AX10" s="60"/>
      <c r="AY10" s="119"/>
      <c r="AZ10" s="120"/>
      <c r="BA10" s="120"/>
      <c r="BB10" s="120"/>
      <c r="BC10" s="120"/>
      <c r="BD10" s="120"/>
      <c r="BE10" s="120"/>
      <c r="BF10" s="120"/>
      <c r="BG10" s="120"/>
      <c r="BH10" s="120"/>
      <c r="BI10" s="120"/>
      <c r="BJ10" s="121"/>
    </row>
    <row r="11" spans="1:171" ht="15">
      <c r="A11" s="114"/>
      <c r="B11" s="104" t="s">
        <v>100</v>
      </c>
      <c r="C11" s="106"/>
      <c r="D11" s="63"/>
      <c r="E11" s="63"/>
      <c r="F11" s="64"/>
      <c r="G11" s="65"/>
      <c r="H11" s="2"/>
      <c r="I11" s="11"/>
      <c r="J11" s="3"/>
      <c r="K11" s="2"/>
      <c r="L11" s="2"/>
      <c r="M11" s="2"/>
      <c r="N11" s="36"/>
      <c r="O11" s="39"/>
      <c r="P11" s="2"/>
      <c r="Q11" s="2"/>
      <c r="R11" s="2"/>
      <c r="S11" s="2"/>
      <c r="T11" s="2"/>
      <c r="U11" s="2"/>
      <c r="V11" s="2"/>
      <c r="W11" s="2"/>
      <c r="X11" s="2"/>
      <c r="Y11" s="2"/>
      <c r="Z11" s="44"/>
      <c r="AA11" s="37"/>
      <c r="AB11" s="2"/>
      <c r="AC11" s="2"/>
      <c r="AD11" s="2"/>
      <c r="AE11" s="2"/>
      <c r="AF11" s="2"/>
      <c r="AG11" s="2"/>
      <c r="AH11" s="2"/>
      <c r="AI11" s="2"/>
      <c r="AJ11" s="2"/>
      <c r="AK11" s="2"/>
      <c r="AL11" s="36"/>
      <c r="AM11" s="39"/>
      <c r="AN11" s="2"/>
      <c r="AO11" s="2"/>
      <c r="AP11" s="2"/>
      <c r="AQ11" s="2"/>
      <c r="AR11" s="2"/>
      <c r="AS11" s="2"/>
      <c r="AT11" s="2"/>
      <c r="AU11" s="2"/>
      <c r="AV11" s="2"/>
      <c r="AW11" s="2"/>
      <c r="AX11" s="44"/>
      <c r="AY11" s="37"/>
      <c r="AZ11" s="2"/>
      <c r="BA11" s="2"/>
      <c r="BB11" s="2"/>
      <c r="BC11" s="2"/>
      <c r="BD11" s="2"/>
      <c r="BE11" s="2"/>
      <c r="BF11" s="2"/>
      <c r="BG11" s="2"/>
      <c r="BH11" s="2"/>
      <c r="BI11" s="2"/>
      <c r="BJ11" s="36"/>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row>
    <row r="12" spans="1:171" ht="15">
      <c r="A12" s="114"/>
      <c r="B12" s="104" t="s">
        <v>103</v>
      </c>
      <c r="C12" s="106"/>
      <c r="D12" s="63"/>
      <c r="E12" s="63"/>
      <c r="F12" s="64"/>
      <c r="G12" s="65"/>
      <c r="H12" s="2"/>
      <c r="I12" s="11"/>
      <c r="J12" s="2"/>
      <c r="K12" s="2"/>
      <c r="L12" s="2"/>
      <c r="M12" s="2"/>
      <c r="N12" s="36"/>
      <c r="O12" s="39"/>
      <c r="P12" s="2"/>
      <c r="Q12" s="2"/>
      <c r="R12" s="2"/>
      <c r="S12" s="2"/>
      <c r="T12" s="2"/>
      <c r="U12" s="2"/>
      <c r="V12" s="2"/>
      <c r="W12" s="2"/>
      <c r="X12" s="2"/>
      <c r="Y12" s="2"/>
      <c r="Z12" s="44"/>
      <c r="AA12" s="37"/>
      <c r="AB12" s="2"/>
      <c r="AC12" s="2"/>
      <c r="AD12" s="2"/>
      <c r="AE12" s="2"/>
      <c r="AF12" s="2"/>
      <c r="AG12" s="2"/>
      <c r="AH12" s="2"/>
      <c r="AI12" s="2"/>
      <c r="AJ12" s="2"/>
      <c r="AK12" s="2"/>
      <c r="AL12" s="36"/>
      <c r="AM12" s="39"/>
      <c r="AN12" s="2"/>
      <c r="AO12" s="2"/>
      <c r="AP12" s="2"/>
      <c r="AQ12" s="2"/>
      <c r="AR12" s="2"/>
      <c r="AS12" s="2"/>
      <c r="AT12" s="2"/>
      <c r="AU12" s="2"/>
      <c r="AV12" s="2"/>
      <c r="AW12" s="2"/>
      <c r="AX12" s="44"/>
      <c r="AY12" s="37"/>
      <c r="AZ12" s="2"/>
      <c r="BA12" s="2"/>
      <c r="BB12" s="2"/>
      <c r="BC12" s="2"/>
      <c r="BD12" s="2"/>
      <c r="BE12" s="2"/>
      <c r="BF12" s="2"/>
      <c r="BG12" s="2"/>
      <c r="BH12" s="2"/>
      <c r="BI12" s="2"/>
      <c r="BJ12" s="36"/>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row>
    <row r="13" spans="1:171" ht="15">
      <c r="A13" s="114"/>
      <c r="B13" s="104" t="s">
        <v>101</v>
      </c>
      <c r="C13" s="106"/>
      <c r="D13" s="63"/>
      <c r="E13" s="63"/>
      <c r="F13" s="64"/>
      <c r="G13" s="65"/>
      <c r="H13" s="2"/>
      <c r="I13" s="2"/>
      <c r="J13" s="2"/>
      <c r="K13" s="2"/>
      <c r="L13" s="2"/>
      <c r="M13" s="2"/>
      <c r="N13" s="36"/>
      <c r="O13" s="39"/>
      <c r="P13" s="2"/>
      <c r="Q13" s="2"/>
      <c r="R13" s="2"/>
      <c r="S13" s="11"/>
      <c r="T13" s="11"/>
      <c r="U13" s="11"/>
      <c r="V13" s="11"/>
      <c r="W13" s="2"/>
      <c r="X13" s="2"/>
      <c r="Y13" s="2"/>
      <c r="Z13" s="44"/>
      <c r="AA13" s="37"/>
      <c r="AB13" s="2"/>
      <c r="AC13" s="2"/>
      <c r="AD13" s="2"/>
      <c r="AE13" s="2"/>
      <c r="AF13" s="2"/>
      <c r="AG13" s="2"/>
      <c r="AH13" s="2"/>
      <c r="AI13" s="2"/>
      <c r="AJ13" s="2"/>
      <c r="AK13" s="2"/>
      <c r="AL13" s="36"/>
      <c r="AM13" s="39"/>
      <c r="AN13" s="2"/>
      <c r="AO13" s="2"/>
      <c r="AP13" s="2"/>
      <c r="AQ13" s="2"/>
      <c r="AR13" s="2"/>
      <c r="AS13" s="2"/>
      <c r="AT13" s="2"/>
      <c r="AU13" s="2"/>
      <c r="AV13" s="2"/>
      <c r="AW13" s="2"/>
      <c r="AX13" s="44"/>
      <c r="AY13" s="37"/>
      <c r="AZ13" s="2"/>
      <c r="BA13" s="2"/>
      <c r="BB13" s="2"/>
      <c r="BC13" s="2"/>
      <c r="BD13" s="2"/>
      <c r="BE13" s="2"/>
      <c r="BF13" s="2"/>
      <c r="BG13" s="2"/>
      <c r="BH13" s="2"/>
      <c r="BI13" s="2"/>
      <c r="BJ13" s="36"/>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row>
    <row r="14" spans="1:171" ht="15">
      <c r="A14" s="114"/>
      <c r="B14" s="104" t="s">
        <v>84</v>
      </c>
      <c r="C14" s="106"/>
      <c r="D14" s="63"/>
      <c r="E14" s="63"/>
      <c r="F14" s="64"/>
      <c r="G14" s="65"/>
      <c r="H14" s="2"/>
      <c r="I14" s="2"/>
      <c r="J14" s="2"/>
      <c r="K14" s="2"/>
      <c r="L14" s="2"/>
      <c r="M14" s="2"/>
      <c r="N14" s="36"/>
      <c r="O14" s="39"/>
      <c r="P14" s="2"/>
      <c r="Q14" s="2"/>
      <c r="R14" s="2"/>
      <c r="S14" s="11"/>
      <c r="T14" s="11"/>
      <c r="U14" s="11"/>
      <c r="V14" s="11"/>
      <c r="W14" s="2"/>
      <c r="X14" s="2"/>
      <c r="Y14" s="2"/>
      <c r="Z14" s="44"/>
      <c r="AA14" s="37"/>
      <c r="AB14" s="2"/>
      <c r="AC14" s="2"/>
      <c r="AD14" s="2"/>
      <c r="AE14" s="2"/>
      <c r="AF14" s="2"/>
      <c r="AG14" s="2"/>
      <c r="AH14" s="2"/>
      <c r="AI14" s="2"/>
      <c r="AJ14" s="2"/>
      <c r="AK14" s="2"/>
      <c r="AL14" s="36"/>
      <c r="AM14" s="39"/>
      <c r="AN14" s="2"/>
      <c r="AO14" s="2"/>
      <c r="AP14" s="2"/>
      <c r="AQ14" s="2"/>
      <c r="AR14" s="2"/>
      <c r="AS14" s="2"/>
      <c r="AT14" s="2"/>
      <c r="AU14" s="2"/>
      <c r="AV14" s="2"/>
      <c r="AW14" s="2"/>
      <c r="AX14" s="44"/>
      <c r="AY14" s="37"/>
      <c r="AZ14" s="2"/>
      <c r="BA14" s="2"/>
      <c r="BB14" s="2"/>
      <c r="BC14" s="2"/>
      <c r="BD14" s="2"/>
      <c r="BE14" s="2"/>
      <c r="BF14" s="2"/>
      <c r="BG14" s="2"/>
      <c r="BH14" s="2"/>
      <c r="BI14" s="2"/>
      <c r="BJ14" s="36"/>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row>
    <row r="15" spans="1:171" ht="15.75" thickBot="1">
      <c r="A15" s="117"/>
      <c r="B15" s="118" t="s">
        <v>85</v>
      </c>
      <c r="C15" s="22"/>
      <c r="D15" s="23"/>
      <c r="E15" s="23"/>
      <c r="F15" s="23"/>
      <c r="G15" s="23"/>
      <c r="H15" s="23"/>
      <c r="I15" s="23"/>
      <c r="J15" s="23"/>
      <c r="K15" s="115"/>
      <c r="L15" s="23"/>
      <c r="M15" s="23"/>
      <c r="N15" s="24"/>
      <c r="O15" s="99"/>
      <c r="P15" s="23"/>
      <c r="Q15" s="23"/>
      <c r="R15" s="23"/>
      <c r="S15" s="23"/>
      <c r="T15" s="23"/>
      <c r="U15" s="23"/>
      <c r="V15" s="23"/>
      <c r="W15" s="23"/>
      <c r="X15" s="23"/>
      <c r="Y15" s="23"/>
      <c r="Z15" s="122"/>
      <c r="AA15" s="22"/>
      <c r="AB15" s="23"/>
      <c r="AC15" s="23"/>
      <c r="AD15" s="23"/>
      <c r="AE15" s="23"/>
      <c r="AF15" s="23"/>
      <c r="AG15" s="23"/>
      <c r="AH15" s="23"/>
      <c r="AI15" s="23"/>
      <c r="AJ15" s="23"/>
      <c r="AK15" s="23"/>
      <c r="AL15" s="24"/>
      <c r="AM15" s="99"/>
      <c r="AN15" s="23"/>
      <c r="AO15" s="23"/>
      <c r="AP15" s="23"/>
      <c r="AQ15" s="23"/>
      <c r="AR15" s="23"/>
      <c r="AS15" s="23"/>
      <c r="AT15" s="23"/>
      <c r="AU15" s="23"/>
      <c r="AV15" s="23"/>
      <c r="AW15" s="23"/>
      <c r="AX15" s="122"/>
      <c r="AY15" s="22"/>
      <c r="AZ15" s="23"/>
      <c r="BA15" s="23"/>
      <c r="BB15" s="23"/>
      <c r="BC15" s="23"/>
      <c r="BD15" s="23"/>
      <c r="BE15" s="23"/>
      <c r="BF15" s="23"/>
      <c r="BG15" s="23"/>
      <c r="BH15" s="23"/>
      <c r="BI15" s="23"/>
      <c r="BJ15" s="24"/>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row>
    <row r="16" spans="1:256" s="77" customFormat="1" ht="16.5" thickBot="1">
      <c r="A16" s="791" t="s">
        <v>59</v>
      </c>
      <c r="B16" s="808"/>
      <c r="C16" s="805"/>
      <c r="D16" s="806"/>
      <c r="E16" s="806"/>
      <c r="F16" s="806"/>
      <c r="G16" s="806"/>
      <c r="H16" s="806"/>
      <c r="I16" s="806"/>
      <c r="J16" s="806"/>
      <c r="K16" s="806"/>
      <c r="L16" s="806"/>
      <c r="M16" s="806"/>
      <c r="N16" s="807"/>
      <c r="O16" s="805"/>
      <c r="P16" s="806"/>
      <c r="Q16" s="806"/>
      <c r="R16" s="806"/>
      <c r="S16" s="806"/>
      <c r="T16" s="806"/>
      <c r="U16" s="806"/>
      <c r="V16" s="806"/>
      <c r="W16" s="806"/>
      <c r="X16" s="806"/>
      <c r="Y16" s="806"/>
      <c r="Z16" s="807"/>
      <c r="AA16" s="805"/>
      <c r="AB16" s="806"/>
      <c r="AC16" s="806"/>
      <c r="AD16" s="806"/>
      <c r="AE16" s="806"/>
      <c r="AF16" s="806"/>
      <c r="AG16" s="806"/>
      <c r="AH16" s="806"/>
      <c r="AI16" s="806"/>
      <c r="AJ16" s="806"/>
      <c r="AK16" s="806"/>
      <c r="AL16" s="807"/>
      <c r="AM16" s="805"/>
      <c r="AN16" s="806"/>
      <c r="AO16" s="806"/>
      <c r="AP16" s="806"/>
      <c r="AQ16" s="806"/>
      <c r="AR16" s="806"/>
      <c r="AS16" s="806"/>
      <c r="AT16" s="806"/>
      <c r="AU16" s="806"/>
      <c r="AV16" s="806"/>
      <c r="AW16" s="806"/>
      <c r="AX16" s="807"/>
      <c r="AY16" s="805"/>
      <c r="AZ16" s="806"/>
      <c r="BA16" s="806"/>
      <c r="BB16" s="806"/>
      <c r="BC16" s="806"/>
      <c r="BD16" s="806"/>
      <c r="BE16" s="806"/>
      <c r="BF16" s="806"/>
      <c r="BG16" s="806"/>
      <c r="BH16" s="806"/>
      <c r="BI16" s="806"/>
      <c r="BJ16" s="807"/>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s="5" customFormat="1" ht="15.75" thickBot="1">
      <c r="A17" s="109">
        <v>1.1</v>
      </c>
      <c r="B17" s="116" t="s">
        <v>58</v>
      </c>
      <c r="C17" s="70"/>
      <c r="D17" s="71"/>
      <c r="E17" s="71"/>
      <c r="F17" s="71"/>
      <c r="G17" s="71"/>
      <c r="H17" s="71"/>
      <c r="I17" s="71"/>
      <c r="J17" s="71"/>
      <c r="K17" s="71"/>
      <c r="L17" s="71"/>
      <c r="M17" s="71"/>
      <c r="N17" s="72"/>
      <c r="O17" s="70"/>
      <c r="P17" s="71"/>
      <c r="Q17" s="71"/>
      <c r="R17" s="71"/>
      <c r="S17" s="71"/>
      <c r="T17" s="71"/>
      <c r="U17" s="71"/>
      <c r="V17" s="71"/>
      <c r="W17" s="71"/>
      <c r="X17" s="71"/>
      <c r="Y17" s="71"/>
      <c r="Z17" s="72"/>
      <c r="AA17" s="90"/>
      <c r="AB17" s="71"/>
      <c r="AC17" s="71"/>
      <c r="AD17" s="71"/>
      <c r="AE17" s="71"/>
      <c r="AF17" s="71"/>
      <c r="AG17" s="71"/>
      <c r="AH17" s="71"/>
      <c r="AI17" s="71"/>
      <c r="AJ17" s="71"/>
      <c r="AK17" s="71"/>
      <c r="AL17" s="72"/>
      <c r="AM17" s="70"/>
      <c r="AN17" s="71"/>
      <c r="AO17" s="71"/>
      <c r="AP17" s="71"/>
      <c r="AQ17" s="71"/>
      <c r="AR17" s="71"/>
      <c r="AS17" s="71"/>
      <c r="AT17" s="71"/>
      <c r="AU17" s="71"/>
      <c r="AV17" s="71"/>
      <c r="AW17" s="71"/>
      <c r="AX17" s="73"/>
      <c r="AY17" s="70"/>
      <c r="AZ17" s="71"/>
      <c r="BA17" s="71"/>
      <c r="BB17" s="71"/>
      <c r="BC17" s="71"/>
      <c r="BD17" s="71"/>
      <c r="BE17" s="71"/>
      <c r="BF17" s="71"/>
      <c r="BG17" s="71"/>
      <c r="BH17" s="71"/>
      <c r="BI17" s="71"/>
      <c r="BJ17" s="72"/>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171" ht="15.75">
      <c r="A18" s="326" t="s">
        <v>206</v>
      </c>
      <c r="B18" s="329" t="s">
        <v>200</v>
      </c>
      <c r="C18" s="18"/>
      <c r="D18" s="9"/>
      <c r="E18" s="9"/>
      <c r="F18" s="9"/>
      <c r="G18" s="9"/>
      <c r="H18" s="9"/>
      <c r="I18" s="9"/>
      <c r="J18" s="33"/>
      <c r="K18" s="33"/>
      <c r="L18" s="12"/>
      <c r="M18" s="12"/>
      <c r="N18" s="19"/>
      <c r="O18" s="25"/>
      <c r="P18" s="12"/>
      <c r="Q18" s="12"/>
      <c r="R18" s="12"/>
      <c r="S18" s="12"/>
      <c r="T18" s="12"/>
      <c r="U18" s="12"/>
      <c r="V18" s="12"/>
      <c r="W18" s="12"/>
      <c r="X18" s="12"/>
      <c r="Y18" s="12"/>
      <c r="Z18" s="19"/>
      <c r="AA18" s="91"/>
      <c r="AB18" s="12"/>
      <c r="AC18" s="12"/>
      <c r="AD18" s="12"/>
      <c r="AE18" s="12"/>
      <c r="AF18" s="12"/>
      <c r="AG18" s="12"/>
      <c r="AH18" s="12"/>
      <c r="AI18" s="12"/>
      <c r="AJ18" s="12"/>
      <c r="AK18" s="12"/>
      <c r="AL18" s="19"/>
      <c r="AM18" s="18"/>
      <c r="AN18" s="9"/>
      <c r="AO18" s="9"/>
      <c r="AP18" s="9"/>
      <c r="AQ18" s="9"/>
      <c r="AR18" s="9"/>
      <c r="AS18" s="9"/>
      <c r="AT18" s="9"/>
      <c r="AU18" s="9"/>
      <c r="AV18" s="9"/>
      <c r="AW18" s="9"/>
      <c r="AX18" s="59"/>
      <c r="AY18" s="18"/>
      <c r="AZ18" s="9"/>
      <c r="BA18" s="9"/>
      <c r="BB18" s="9"/>
      <c r="BC18" s="9"/>
      <c r="BD18" s="9"/>
      <c r="BE18" s="9"/>
      <c r="BF18" s="9"/>
      <c r="BG18" s="9"/>
      <c r="BH18" s="9"/>
      <c r="BI18" s="9"/>
      <c r="BJ18" s="29"/>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row>
    <row r="19" spans="1:171" ht="15">
      <c r="A19" s="327" t="s">
        <v>207</v>
      </c>
      <c r="B19" s="330" t="s">
        <v>201</v>
      </c>
      <c r="C19" s="20"/>
      <c r="D19" s="3"/>
      <c r="E19" s="3"/>
      <c r="F19" s="3"/>
      <c r="G19" s="3"/>
      <c r="H19" s="3"/>
      <c r="I19" s="3"/>
      <c r="J19" s="3"/>
      <c r="K19" s="3"/>
      <c r="L19" s="13"/>
      <c r="M19" s="13"/>
      <c r="N19" s="21"/>
      <c r="O19" s="26"/>
      <c r="P19" s="13"/>
      <c r="Q19" s="13"/>
      <c r="R19" s="14"/>
      <c r="S19" s="27"/>
      <c r="T19" s="13"/>
      <c r="U19" s="13"/>
      <c r="V19" s="13"/>
      <c r="W19" s="13"/>
      <c r="X19" s="13"/>
      <c r="Y19" s="13"/>
      <c r="Z19" s="21"/>
      <c r="AA19" s="92"/>
      <c r="AB19" s="13"/>
      <c r="AC19" s="13"/>
      <c r="AD19" s="13"/>
      <c r="AE19" s="13"/>
      <c r="AF19" s="13"/>
      <c r="AG19" s="13"/>
      <c r="AH19" s="13"/>
      <c r="AI19" s="13"/>
      <c r="AJ19" s="13"/>
      <c r="AK19" s="13"/>
      <c r="AL19" s="21"/>
      <c r="AM19" s="20"/>
      <c r="AN19" s="3"/>
      <c r="AO19" s="3"/>
      <c r="AP19" s="3"/>
      <c r="AQ19" s="3"/>
      <c r="AR19" s="3"/>
      <c r="AS19" s="3"/>
      <c r="AT19" s="3"/>
      <c r="AU19" s="3"/>
      <c r="AV19" s="3"/>
      <c r="AW19" s="3"/>
      <c r="AX19" s="58"/>
      <c r="AY19" s="20"/>
      <c r="AZ19" s="3"/>
      <c r="BA19" s="3"/>
      <c r="BB19" s="3"/>
      <c r="BC19" s="3"/>
      <c r="BD19" s="3"/>
      <c r="BE19" s="3"/>
      <c r="BF19" s="3"/>
      <c r="BG19" s="3"/>
      <c r="BH19" s="3"/>
      <c r="BI19" s="3"/>
      <c r="BJ19" s="30"/>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row>
    <row r="20" spans="1:171" ht="15">
      <c r="A20" s="327" t="s">
        <v>208</v>
      </c>
      <c r="B20" s="330" t="s">
        <v>188</v>
      </c>
      <c r="C20" s="20"/>
      <c r="D20" s="3"/>
      <c r="E20" s="3"/>
      <c r="F20" s="3"/>
      <c r="G20" s="3"/>
      <c r="H20" s="3"/>
      <c r="I20" s="3"/>
      <c r="J20" s="3"/>
      <c r="K20" s="3"/>
      <c r="L20" s="13"/>
      <c r="M20" s="13"/>
      <c r="N20" s="21"/>
      <c r="O20" s="26"/>
      <c r="P20" s="13"/>
      <c r="Q20" s="13"/>
      <c r="R20" s="13"/>
      <c r="S20" s="14"/>
      <c r="T20" s="13"/>
      <c r="U20" s="13"/>
      <c r="V20" s="13"/>
      <c r="W20" s="13"/>
      <c r="X20" s="13"/>
      <c r="Y20" s="13"/>
      <c r="Z20" s="21"/>
      <c r="AA20" s="92"/>
      <c r="AB20" s="13"/>
      <c r="AC20" s="13"/>
      <c r="AD20" s="13"/>
      <c r="AE20" s="13"/>
      <c r="AF20" s="13"/>
      <c r="AG20" s="13"/>
      <c r="AH20" s="13"/>
      <c r="AI20" s="13"/>
      <c r="AJ20" s="13"/>
      <c r="AK20" s="13"/>
      <c r="AL20" s="21"/>
      <c r="AM20" s="20"/>
      <c r="AN20" s="3"/>
      <c r="AO20" s="3"/>
      <c r="AP20" s="3"/>
      <c r="AQ20" s="3"/>
      <c r="AR20" s="3"/>
      <c r="AS20" s="3"/>
      <c r="AT20" s="3"/>
      <c r="AU20" s="3"/>
      <c r="AV20" s="3"/>
      <c r="AW20" s="3"/>
      <c r="AX20" s="58"/>
      <c r="AY20" s="20"/>
      <c r="AZ20" s="3"/>
      <c r="BA20" s="3"/>
      <c r="BB20" s="3"/>
      <c r="BC20" s="3"/>
      <c r="BD20" s="3"/>
      <c r="BE20" s="3"/>
      <c r="BF20" s="3"/>
      <c r="BG20" s="3"/>
      <c r="BH20" s="3"/>
      <c r="BI20" s="3"/>
      <c r="BJ20" s="30"/>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row>
    <row r="21" spans="1:171" ht="15">
      <c r="A21" s="327" t="s">
        <v>209</v>
      </c>
      <c r="B21" s="330" t="s">
        <v>31</v>
      </c>
      <c r="C21" s="20"/>
      <c r="D21" s="3"/>
      <c r="E21" s="3"/>
      <c r="F21" s="3"/>
      <c r="G21" s="3"/>
      <c r="H21" s="3"/>
      <c r="I21" s="3"/>
      <c r="J21" s="3"/>
      <c r="K21" s="3"/>
      <c r="L21" s="13"/>
      <c r="M21" s="13"/>
      <c r="N21" s="21"/>
      <c r="O21" s="26"/>
      <c r="P21" s="13"/>
      <c r="Q21" s="13"/>
      <c r="R21" s="13"/>
      <c r="S21" s="13"/>
      <c r="T21" s="14"/>
      <c r="U21" s="13"/>
      <c r="V21" s="13"/>
      <c r="W21" s="13"/>
      <c r="X21" s="13"/>
      <c r="Y21" s="13"/>
      <c r="Z21" s="21"/>
      <c r="AA21" s="92"/>
      <c r="AB21" s="13"/>
      <c r="AC21" s="13"/>
      <c r="AD21" s="13"/>
      <c r="AE21" s="13"/>
      <c r="AF21" s="13"/>
      <c r="AG21" s="13"/>
      <c r="AH21" s="13"/>
      <c r="AI21" s="13"/>
      <c r="AJ21" s="13"/>
      <c r="AK21" s="13"/>
      <c r="AL21" s="21"/>
      <c r="AM21" s="20"/>
      <c r="AN21" s="3"/>
      <c r="AO21" s="3"/>
      <c r="AP21" s="3"/>
      <c r="AQ21" s="3"/>
      <c r="AR21" s="3"/>
      <c r="AS21" s="3"/>
      <c r="AT21" s="3"/>
      <c r="AU21" s="3"/>
      <c r="AV21" s="3"/>
      <c r="AW21" s="3"/>
      <c r="AX21" s="58"/>
      <c r="AY21" s="20"/>
      <c r="AZ21" s="3"/>
      <c r="BA21" s="3"/>
      <c r="BB21" s="3"/>
      <c r="BC21" s="3"/>
      <c r="BD21" s="3"/>
      <c r="BE21" s="3"/>
      <c r="BF21" s="3"/>
      <c r="BG21" s="3"/>
      <c r="BH21" s="3"/>
      <c r="BI21" s="3"/>
      <c r="BJ21" s="30"/>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row>
    <row r="22" spans="1:171" ht="15">
      <c r="A22" s="327" t="s">
        <v>210</v>
      </c>
      <c r="B22" s="330" t="s">
        <v>217</v>
      </c>
      <c r="C22" s="20"/>
      <c r="D22" s="3"/>
      <c r="E22" s="3"/>
      <c r="F22" s="3"/>
      <c r="G22" s="3"/>
      <c r="H22" s="3"/>
      <c r="I22" s="3"/>
      <c r="J22" s="3"/>
      <c r="K22" s="3"/>
      <c r="L22" s="13"/>
      <c r="M22" s="13"/>
      <c r="N22" s="21"/>
      <c r="O22" s="26"/>
      <c r="P22" s="13"/>
      <c r="Q22" s="13"/>
      <c r="R22" s="13"/>
      <c r="S22" s="13"/>
      <c r="T22" s="13"/>
      <c r="U22" s="14" t="s">
        <v>53</v>
      </c>
      <c r="V22" s="13"/>
      <c r="W22" s="14" t="s">
        <v>53</v>
      </c>
      <c r="X22" s="13"/>
      <c r="Y22" s="14" t="s">
        <v>54</v>
      </c>
      <c r="Z22" s="21"/>
      <c r="AA22" s="93" t="s">
        <v>53</v>
      </c>
      <c r="AB22" s="13"/>
      <c r="AC22" s="14" t="s">
        <v>53</v>
      </c>
      <c r="AD22" s="13"/>
      <c r="AE22" s="14" t="s">
        <v>54</v>
      </c>
      <c r="AF22" s="13"/>
      <c r="AG22" s="13"/>
      <c r="AH22" s="13"/>
      <c r="AI22" s="13"/>
      <c r="AJ22" s="13"/>
      <c r="AK22" s="13"/>
      <c r="AL22" s="21"/>
      <c r="AM22" s="20"/>
      <c r="AN22" s="3"/>
      <c r="AO22" s="3"/>
      <c r="AP22" s="3"/>
      <c r="AQ22" s="3"/>
      <c r="AR22" s="3"/>
      <c r="AS22" s="3"/>
      <c r="AT22" s="3"/>
      <c r="AU22" s="3"/>
      <c r="AV22" s="3"/>
      <c r="AW22" s="3"/>
      <c r="AX22" s="58"/>
      <c r="AY22" s="20"/>
      <c r="AZ22" s="3"/>
      <c r="BA22" s="3"/>
      <c r="BB22" s="3"/>
      <c r="BC22" s="3"/>
      <c r="BD22" s="3"/>
      <c r="BE22" s="3"/>
      <c r="BF22" s="3"/>
      <c r="BG22" s="3"/>
      <c r="BH22" s="3"/>
      <c r="BI22" s="3"/>
      <c r="BJ22" s="30"/>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row>
    <row r="23" spans="1:171" ht="15">
      <c r="A23" s="327" t="s">
        <v>237</v>
      </c>
      <c r="B23" s="330" t="s">
        <v>242</v>
      </c>
      <c r="C23" s="20"/>
      <c r="D23" s="3"/>
      <c r="E23" s="3"/>
      <c r="F23" s="3"/>
      <c r="G23" s="3"/>
      <c r="H23" s="3"/>
      <c r="I23" s="3"/>
      <c r="J23" s="3"/>
      <c r="K23" s="3"/>
      <c r="L23" s="13"/>
      <c r="M23" s="13"/>
      <c r="N23" s="21"/>
      <c r="O23" s="26"/>
      <c r="P23" s="13"/>
      <c r="Q23" s="13"/>
      <c r="R23" s="13"/>
      <c r="S23" s="13"/>
      <c r="T23" s="13"/>
      <c r="U23" s="13"/>
      <c r="V23" s="13"/>
      <c r="W23" s="13"/>
      <c r="X23" s="13"/>
      <c r="Y23" s="13"/>
      <c r="Z23" s="28"/>
      <c r="AA23" s="93"/>
      <c r="AB23" s="14"/>
      <c r="AC23" s="15"/>
      <c r="AD23" s="14"/>
      <c r="AE23" s="14"/>
      <c r="AF23" s="14"/>
      <c r="AG23" s="15"/>
      <c r="AH23" s="14"/>
      <c r="AI23" s="14"/>
      <c r="AJ23" s="14"/>
      <c r="AK23" s="15"/>
      <c r="AL23" s="28"/>
      <c r="AM23" s="31"/>
      <c r="AN23" s="11"/>
      <c r="AO23" s="16"/>
      <c r="AP23" s="11"/>
      <c r="AQ23" s="11"/>
      <c r="AR23" s="11"/>
      <c r="AS23" s="16"/>
      <c r="AT23" s="11"/>
      <c r="AU23" s="11"/>
      <c r="AV23" s="3"/>
      <c r="AW23" s="3"/>
      <c r="AX23" s="58"/>
      <c r="AY23" s="20"/>
      <c r="AZ23" s="3"/>
      <c r="BA23" s="3"/>
      <c r="BB23" s="3"/>
      <c r="BC23" s="3"/>
      <c r="BD23" s="3"/>
      <c r="BE23" s="3"/>
      <c r="BF23" s="3"/>
      <c r="BG23" s="3"/>
      <c r="BH23" s="3"/>
      <c r="BI23" s="3"/>
      <c r="BJ23" s="30"/>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row>
    <row r="24" spans="1:171" ht="15">
      <c r="A24" s="327" t="s">
        <v>238</v>
      </c>
      <c r="B24" s="330" t="s">
        <v>240</v>
      </c>
      <c r="C24" s="20"/>
      <c r="D24" s="3"/>
      <c r="E24" s="3"/>
      <c r="F24" s="3"/>
      <c r="G24" s="3"/>
      <c r="H24" s="3"/>
      <c r="I24" s="3"/>
      <c r="J24" s="3"/>
      <c r="K24" s="3"/>
      <c r="L24" s="13"/>
      <c r="M24" s="13"/>
      <c r="N24" s="21"/>
      <c r="O24" s="26"/>
      <c r="P24" s="13"/>
      <c r="Q24" s="13"/>
      <c r="R24" s="13"/>
      <c r="S24" s="13"/>
      <c r="T24" s="13"/>
      <c r="U24" s="13"/>
      <c r="V24" s="13"/>
      <c r="W24" s="13"/>
      <c r="X24" s="13"/>
      <c r="Y24" s="13"/>
      <c r="Z24" s="21"/>
      <c r="AA24" s="92"/>
      <c r="AB24" s="13"/>
      <c r="AC24" s="13"/>
      <c r="AD24" s="13"/>
      <c r="AE24" s="13"/>
      <c r="AF24" s="13"/>
      <c r="AG24" s="13"/>
      <c r="AH24" s="13"/>
      <c r="AI24" s="13"/>
      <c r="AJ24" s="13"/>
      <c r="AK24" s="13"/>
      <c r="AL24" s="21"/>
      <c r="AM24" s="20"/>
      <c r="AN24" s="3"/>
      <c r="AO24" s="3"/>
      <c r="AP24" s="3"/>
      <c r="AQ24" s="11"/>
      <c r="AR24" s="3"/>
      <c r="AS24" s="16"/>
      <c r="AT24" s="3"/>
      <c r="AU24" s="11"/>
      <c r="AV24" s="3"/>
      <c r="AW24" s="16"/>
      <c r="AX24" s="58"/>
      <c r="AY24" s="31"/>
      <c r="AZ24" s="3"/>
      <c r="BA24" s="16"/>
      <c r="BB24" s="3"/>
      <c r="BC24" s="11"/>
      <c r="BD24" s="3"/>
      <c r="BE24" s="16"/>
      <c r="BF24" s="3"/>
      <c r="BG24" s="11"/>
      <c r="BH24" s="3"/>
      <c r="BI24" s="11"/>
      <c r="BJ24" s="30"/>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row>
    <row r="25" spans="1:171" ht="15.75" thickBot="1">
      <c r="A25" s="328" t="s">
        <v>239</v>
      </c>
      <c r="B25" s="331" t="s">
        <v>161</v>
      </c>
      <c r="C25" s="20"/>
      <c r="D25" s="3"/>
      <c r="E25" s="3"/>
      <c r="F25" s="3"/>
      <c r="G25" s="3"/>
      <c r="H25" s="3"/>
      <c r="I25" s="3"/>
      <c r="J25" s="3"/>
      <c r="K25" s="3"/>
      <c r="L25" s="13"/>
      <c r="M25" s="13"/>
      <c r="N25" s="21"/>
      <c r="O25" s="26"/>
      <c r="P25" s="13"/>
      <c r="Q25" s="13"/>
      <c r="R25" s="13"/>
      <c r="S25" s="13"/>
      <c r="T25" s="13"/>
      <c r="U25" s="13"/>
      <c r="V25" s="13"/>
      <c r="W25" s="13"/>
      <c r="X25" s="13"/>
      <c r="Y25" s="13"/>
      <c r="Z25" s="21"/>
      <c r="AA25" s="92"/>
      <c r="AB25" s="13"/>
      <c r="AC25" s="13"/>
      <c r="AD25" s="13"/>
      <c r="AE25" s="13"/>
      <c r="AF25" s="13"/>
      <c r="AG25" s="13"/>
      <c r="AH25" s="13"/>
      <c r="AI25" s="13"/>
      <c r="AJ25" s="13"/>
      <c r="AK25" s="13"/>
      <c r="AL25" s="21"/>
      <c r="AM25" s="20"/>
      <c r="AN25" s="3"/>
      <c r="AO25" s="3"/>
      <c r="AP25" s="3"/>
      <c r="AQ25" s="3"/>
      <c r="AR25" s="3"/>
      <c r="AS25" s="3"/>
      <c r="AT25" s="3"/>
      <c r="AU25" s="3"/>
      <c r="AV25" s="3"/>
      <c r="AW25" s="3"/>
      <c r="AX25" s="58"/>
      <c r="AY25" s="20"/>
      <c r="AZ25" s="3"/>
      <c r="BA25" s="3"/>
      <c r="BB25" s="3"/>
      <c r="BC25" s="3"/>
      <c r="BD25" s="3"/>
      <c r="BE25" s="3"/>
      <c r="BF25" s="3"/>
      <c r="BG25" s="3"/>
      <c r="BH25" s="3"/>
      <c r="BI25" s="11"/>
      <c r="BJ25" s="30"/>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row>
    <row r="26" spans="1:256" s="53" customFormat="1" ht="15.75" thickBot="1">
      <c r="A26" s="821" t="s">
        <v>63</v>
      </c>
      <c r="B26" s="822"/>
      <c r="C26" s="811"/>
      <c r="D26" s="812"/>
      <c r="E26" s="812"/>
      <c r="F26" s="812"/>
      <c r="G26" s="812"/>
      <c r="H26" s="812"/>
      <c r="I26" s="812"/>
      <c r="J26" s="812"/>
      <c r="K26" s="812"/>
      <c r="L26" s="812"/>
      <c r="M26" s="812"/>
      <c r="N26" s="813"/>
      <c r="O26" s="811"/>
      <c r="P26" s="812"/>
      <c r="Q26" s="812"/>
      <c r="R26" s="812"/>
      <c r="S26" s="812"/>
      <c r="T26" s="812"/>
      <c r="U26" s="812"/>
      <c r="V26" s="812"/>
      <c r="W26" s="812"/>
      <c r="X26" s="812"/>
      <c r="Y26" s="812"/>
      <c r="Z26" s="813"/>
      <c r="AA26" s="811"/>
      <c r="AB26" s="812"/>
      <c r="AC26" s="812"/>
      <c r="AD26" s="812"/>
      <c r="AE26" s="812"/>
      <c r="AF26" s="812"/>
      <c r="AG26" s="812"/>
      <c r="AH26" s="812"/>
      <c r="AI26" s="812"/>
      <c r="AJ26" s="812"/>
      <c r="AK26" s="812"/>
      <c r="AL26" s="813"/>
      <c r="AM26" s="811"/>
      <c r="AN26" s="812"/>
      <c r="AO26" s="812"/>
      <c r="AP26" s="812"/>
      <c r="AQ26" s="812"/>
      <c r="AR26" s="812"/>
      <c r="AS26" s="812"/>
      <c r="AT26" s="812"/>
      <c r="AU26" s="812"/>
      <c r="AV26" s="812"/>
      <c r="AW26" s="812"/>
      <c r="AX26" s="813"/>
      <c r="AY26" s="811"/>
      <c r="AZ26" s="812"/>
      <c r="BA26" s="812"/>
      <c r="BB26" s="812"/>
      <c r="BC26" s="812"/>
      <c r="BD26" s="812"/>
      <c r="BE26" s="812"/>
      <c r="BF26" s="812"/>
      <c r="BG26" s="812"/>
      <c r="BH26" s="812"/>
      <c r="BI26" s="812"/>
      <c r="BJ26" s="813"/>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1:256" s="5" customFormat="1" ht="15">
      <c r="A27" s="110">
        <v>2.1</v>
      </c>
      <c r="B27" s="48" t="s">
        <v>64</v>
      </c>
      <c r="C27" s="87"/>
      <c r="D27" s="88"/>
      <c r="E27" s="88"/>
      <c r="F27" s="88"/>
      <c r="G27" s="88"/>
      <c r="H27" s="88"/>
      <c r="I27" s="88"/>
      <c r="J27" s="88"/>
      <c r="K27" s="88"/>
      <c r="L27" s="88"/>
      <c r="M27" s="88"/>
      <c r="N27" s="89"/>
      <c r="O27" s="80"/>
      <c r="P27" s="78"/>
      <c r="Q27" s="78"/>
      <c r="R27" s="78"/>
      <c r="S27" s="78"/>
      <c r="T27" s="78"/>
      <c r="U27" s="78"/>
      <c r="V27" s="78"/>
      <c r="W27" s="78"/>
      <c r="X27" s="78"/>
      <c r="Y27" s="78"/>
      <c r="Z27" s="81"/>
      <c r="AA27" s="94"/>
      <c r="AB27" s="88"/>
      <c r="AC27" s="88"/>
      <c r="AD27" s="88"/>
      <c r="AE27" s="88"/>
      <c r="AF27" s="88"/>
      <c r="AG27" s="88"/>
      <c r="AH27" s="88"/>
      <c r="AI27" s="88"/>
      <c r="AJ27" s="88"/>
      <c r="AK27" s="88"/>
      <c r="AL27" s="89"/>
      <c r="AM27" s="80"/>
      <c r="AN27" s="78"/>
      <c r="AO27" s="78"/>
      <c r="AP27" s="78"/>
      <c r="AQ27" s="78"/>
      <c r="AR27" s="78"/>
      <c r="AS27" s="78"/>
      <c r="AT27" s="78"/>
      <c r="AU27" s="78"/>
      <c r="AV27" s="78"/>
      <c r="AW27" s="78"/>
      <c r="AX27" s="81"/>
      <c r="AY27" s="80"/>
      <c r="AZ27" s="78"/>
      <c r="BA27" s="78"/>
      <c r="BB27" s="78"/>
      <c r="BC27" s="78"/>
      <c r="BD27" s="78"/>
      <c r="BE27" s="78"/>
      <c r="BF27" s="78"/>
      <c r="BG27" s="78"/>
      <c r="BH27" s="78"/>
      <c r="BI27" s="78"/>
      <c r="BJ27" s="81"/>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2" customFormat="1" ht="15">
      <c r="A28" s="111"/>
      <c r="B28" s="51" t="s">
        <v>88</v>
      </c>
      <c r="C28" s="37"/>
      <c r="N28" s="36"/>
      <c r="O28" s="37"/>
      <c r="P28" s="11"/>
      <c r="Z28" s="36"/>
      <c r="AA28" s="39"/>
      <c r="AL28" s="36"/>
      <c r="AM28" s="37"/>
      <c r="AX28" s="36"/>
      <c r="AY28" s="37"/>
      <c r="BJ28" s="36"/>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171" ht="15">
      <c r="A29" s="112"/>
      <c r="B29" s="49" t="s">
        <v>65</v>
      </c>
      <c r="C29" s="82"/>
      <c r="D29" s="42"/>
      <c r="E29" s="42"/>
      <c r="F29" s="42"/>
      <c r="G29" s="42"/>
      <c r="H29" s="42"/>
      <c r="I29" s="42"/>
      <c r="J29" s="42"/>
      <c r="K29" s="42"/>
      <c r="L29" s="42"/>
      <c r="M29" s="42"/>
      <c r="N29" s="83"/>
      <c r="O29" s="82"/>
      <c r="P29" s="42"/>
      <c r="Q29" s="42"/>
      <c r="R29" s="42"/>
      <c r="S29" s="42"/>
      <c r="T29" s="42"/>
      <c r="U29" s="54"/>
      <c r="V29" s="54"/>
      <c r="W29" s="42"/>
      <c r="X29" s="42"/>
      <c r="Y29" s="42"/>
      <c r="Z29" s="83"/>
      <c r="AA29" s="95"/>
      <c r="AB29" s="42"/>
      <c r="AC29" s="42"/>
      <c r="AD29" s="42"/>
      <c r="AE29" s="42"/>
      <c r="AF29" s="42"/>
      <c r="AG29" s="42"/>
      <c r="AH29" s="42"/>
      <c r="AI29" s="42"/>
      <c r="AJ29" s="42"/>
      <c r="AK29" s="42"/>
      <c r="AL29" s="83"/>
      <c r="AM29" s="82"/>
      <c r="AN29" s="42"/>
      <c r="AO29" s="42"/>
      <c r="AP29" s="42"/>
      <c r="AQ29" s="42"/>
      <c r="AR29" s="42"/>
      <c r="AS29" s="42"/>
      <c r="AT29" s="42"/>
      <c r="AU29" s="42"/>
      <c r="AV29" s="42"/>
      <c r="AW29" s="42"/>
      <c r="AX29" s="83"/>
      <c r="AY29" s="82"/>
      <c r="AZ29" s="42"/>
      <c r="BA29" s="42"/>
      <c r="BB29" s="42"/>
      <c r="BC29" s="42"/>
      <c r="BD29" s="42"/>
      <c r="BE29" s="42"/>
      <c r="BF29" s="42"/>
      <c r="BG29" s="42"/>
      <c r="BH29" s="42"/>
      <c r="BI29" s="42"/>
      <c r="BJ29" s="83"/>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row>
    <row r="30" spans="1:171" ht="15">
      <c r="A30" s="111"/>
      <c r="B30" s="43" t="s">
        <v>66</v>
      </c>
      <c r="C30" s="37"/>
      <c r="D30" s="2"/>
      <c r="E30" s="2"/>
      <c r="F30" s="2"/>
      <c r="G30" s="2"/>
      <c r="H30" s="2"/>
      <c r="I30" s="2"/>
      <c r="J30" s="2"/>
      <c r="K30" s="2"/>
      <c r="L30" s="2"/>
      <c r="M30" s="2"/>
      <c r="N30" s="36"/>
      <c r="O30" s="37"/>
      <c r="P30" s="3"/>
      <c r="Q30" s="2"/>
      <c r="R30" s="2"/>
      <c r="S30" s="2"/>
      <c r="T30" s="2"/>
      <c r="U30" s="2"/>
      <c r="V30" s="2"/>
      <c r="W30" s="11"/>
      <c r="X30" s="11"/>
      <c r="Y30" s="2"/>
      <c r="Z30" s="36"/>
      <c r="AA30" s="39"/>
      <c r="AB30" s="2"/>
      <c r="AC30" s="2"/>
      <c r="AD30" s="2"/>
      <c r="AE30" s="2"/>
      <c r="AF30" s="2"/>
      <c r="AG30" s="2"/>
      <c r="AH30" s="2"/>
      <c r="AI30" s="2"/>
      <c r="AJ30" s="2"/>
      <c r="AK30" s="2"/>
      <c r="AL30" s="36"/>
      <c r="AM30" s="37"/>
      <c r="AN30" s="2"/>
      <c r="AO30" s="2"/>
      <c r="AP30" s="2"/>
      <c r="AQ30" s="2"/>
      <c r="AR30" s="2"/>
      <c r="AS30" s="2"/>
      <c r="AT30" s="2"/>
      <c r="AU30" s="2"/>
      <c r="AV30" s="2"/>
      <c r="AW30" s="2"/>
      <c r="AX30" s="36"/>
      <c r="AY30" s="37"/>
      <c r="AZ30" s="2"/>
      <c r="BA30" s="2"/>
      <c r="BB30" s="2"/>
      <c r="BC30" s="2"/>
      <c r="BD30" s="2"/>
      <c r="BE30" s="2"/>
      <c r="BF30" s="2"/>
      <c r="BG30" s="2"/>
      <c r="BH30" s="2"/>
      <c r="BI30" s="2"/>
      <c r="BJ30" s="36"/>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row>
    <row r="31" spans="1:171" ht="15">
      <c r="A31" s="111"/>
      <c r="B31" s="51" t="s">
        <v>67</v>
      </c>
      <c r="C31" s="37"/>
      <c r="D31" s="2"/>
      <c r="E31" s="2"/>
      <c r="F31" s="2"/>
      <c r="G31" s="2"/>
      <c r="H31" s="2"/>
      <c r="I31" s="2"/>
      <c r="J31" s="2"/>
      <c r="K31" s="2"/>
      <c r="L31" s="2"/>
      <c r="M31" s="2"/>
      <c r="N31" s="36"/>
      <c r="O31" s="37"/>
      <c r="P31" s="2"/>
      <c r="Q31" s="2"/>
      <c r="R31" s="2"/>
      <c r="S31" s="2"/>
      <c r="T31" s="2"/>
      <c r="U31" s="2"/>
      <c r="V31" s="2"/>
      <c r="W31" s="11"/>
      <c r="X31" s="11"/>
      <c r="Y31" s="11"/>
      <c r="Z31" s="36"/>
      <c r="AA31" s="39"/>
      <c r="AB31" s="2"/>
      <c r="AC31" s="2"/>
      <c r="AD31" s="2"/>
      <c r="AE31" s="2"/>
      <c r="AF31" s="2"/>
      <c r="AG31" s="2"/>
      <c r="AH31" s="2"/>
      <c r="AI31" s="2"/>
      <c r="AJ31" s="2"/>
      <c r="AK31" s="2"/>
      <c r="AL31" s="36"/>
      <c r="AM31" s="37"/>
      <c r="AN31" s="2"/>
      <c r="AO31" s="2"/>
      <c r="AP31" s="2"/>
      <c r="AQ31" s="2"/>
      <c r="AR31" s="2"/>
      <c r="AS31" s="2"/>
      <c r="AT31" s="2"/>
      <c r="AU31" s="2"/>
      <c r="AV31" s="2"/>
      <c r="AW31" s="2"/>
      <c r="AX31" s="36"/>
      <c r="AY31" s="37"/>
      <c r="AZ31" s="2"/>
      <c r="BA31" s="2"/>
      <c r="BB31" s="2"/>
      <c r="BC31" s="2"/>
      <c r="BD31" s="2"/>
      <c r="BE31" s="2"/>
      <c r="BF31" s="2"/>
      <c r="BG31" s="2"/>
      <c r="BH31" s="2"/>
      <c r="BI31" s="2"/>
      <c r="BJ31" s="36"/>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row>
    <row r="32" spans="1:171" ht="15">
      <c r="A32" s="111"/>
      <c r="B32" s="100" t="s">
        <v>68</v>
      </c>
      <c r="C32" s="37"/>
      <c r="D32" s="2"/>
      <c r="E32" s="2"/>
      <c r="F32" s="2"/>
      <c r="G32" s="2"/>
      <c r="H32" s="2"/>
      <c r="I32" s="2"/>
      <c r="J32" s="2"/>
      <c r="K32" s="2"/>
      <c r="L32" s="2"/>
      <c r="M32" s="2"/>
      <c r="N32" s="36"/>
      <c r="O32" s="37"/>
      <c r="P32" s="2"/>
      <c r="Q32" s="2"/>
      <c r="R32" s="2"/>
      <c r="S32" s="2"/>
      <c r="T32" s="2"/>
      <c r="U32" s="2"/>
      <c r="V32" s="2"/>
      <c r="W32" s="2"/>
      <c r="X32" s="11"/>
      <c r="Y32" s="11"/>
      <c r="Z32" s="32"/>
      <c r="AA32" s="96"/>
      <c r="AB32" s="11"/>
      <c r="AC32" s="11"/>
      <c r="AD32" s="11"/>
      <c r="AE32" s="11"/>
      <c r="AF32" s="11"/>
      <c r="AG32" s="11"/>
      <c r="AH32" s="11"/>
      <c r="AI32" s="11"/>
      <c r="AJ32" s="11"/>
      <c r="AK32" s="11"/>
      <c r="AL32" s="32"/>
      <c r="AM32" s="31"/>
      <c r="AN32" s="11"/>
      <c r="AO32" s="11"/>
      <c r="AP32" s="11"/>
      <c r="AQ32" s="11"/>
      <c r="AR32" s="11"/>
      <c r="AS32" s="11"/>
      <c r="AT32" s="11"/>
      <c r="AU32" s="11"/>
      <c r="AV32" s="11"/>
      <c r="AW32" s="11"/>
      <c r="AX32" s="32"/>
      <c r="AY32" s="20"/>
      <c r="AZ32" s="11"/>
      <c r="BA32" s="11"/>
      <c r="BB32" s="11"/>
      <c r="BC32" s="11"/>
      <c r="BD32" s="11"/>
      <c r="BE32" s="11"/>
      <c r="BF32" s="11"/>
      <c r="BG32" s="2"/>
      <c r="BH32" s="2"/>
      <c r="BI32" s="2"/>
      <c r="BJ32" s="36"/>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row>
    <row r="33" spans="1:171" ht="15">
      <c r="A33" s="111"/>
      <c r="B33" s="100" t="s">
        <v>69</v>
      </c>
      <c r="C33" s="37"/>
      <c r="D33" s="2"/>
      <c r="E33" s="2"/>
      <c r="F33" s="2"/>
      <c r="G33" s="2"/>
      <c r="H33" s="2"/>
      <c r="I33" s="2"/>
      <c r="J33" s="2"/>
      <c r="K33" s="2"/>
      <c r="L33" s="2"/>
      <c r="M33" s="2"/>
      <c r="N33" s="36"/>
      <c r="O33" s="37"/>
      <c r="P33" s="2"/>
      <c r="Q33" s="2"/>
      <c r="R33" s="2"/>
      <c r="S33" s="2"/>
      <c r="T33" s="2"/>
      <c r="U33" s="2"/>
      <c r="V33" s="2"/>
      <c r="W33" s="2"/>
      <c r="X33" s="2"/>
      <c r="Y33" s="2"/>
      <c r="Z33" s="36"/>
      <c r="AA33" s="39"/>
      <c r="AB33" s="2"/>
      <c r="AC33" s="2"/>
      <c r="AD33" s="2"/>
      <c r="AE33" s="2"/>
      <c r="AF33" s="2"/>
      <c r="AG33" s="2"/>
      <c r="AH33" s="2"/>
      <c r="AI33" s="2"/>
      <c r="AJ33" s="2"/>
      <c r="AK33" s="2"/>
      <c r="AL33" s="36"/>
      <c r="AM33" s="37"/>
      <c r="AN33" s="2"/>
      <c r="AO33" s="2"/>
      <c r="AP33" s="2"/>
      <c r="AQ33" s="2"/>
      <c r="AR33" s="2"/>
      <c r="AS33" s="2"/>
      <c r="AT33" s="2"/>
      <c r="AU33" s="2"/>
      <c r="AV33" s="2"/>
      <c r="AW33" s="2"/>
      <c r="AX33" s="36"/>
      <c r="AY33" s="31"/>
      <c r="AZ33" s="2"/>
      <c r="BA33" s="2"/>
      <c r="BB33" s="2"/>
      <c r="BC33" s="2"/>
      <c r="BD33" s="2"/>
      <c r="BE33" s="2"/>
      <c r="BF33" s="2"/>
      <c r="BG33" s="2"/>
      <c r="BH33" s="11"/>
      <c r="BI33" s="2"/>
      <c r="BJ33" s="36"/>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row>
    <row r="34" spans="1:256" s="5" customFormat="1" ht="27.75" customHeight="1">
      <c r="A34" s="61">
        <v>2.2</v>
      </c>
      <c r="B34" s="101" t="s">
        <v>87</v>
      </c>
      <c r="C34" s="20"/>
      <c r="D34" s="3"/>
      <c r="E34" s="3"/>
      <c r="F34" s="3"/>
      <c r="G34" s="3"/>
      <c r="H34" s="3"/>
      <c r="I34" s="3"/>
      <c r="J34" s="3"/>
      <c r="K34" s="3"/>
      <c r="L34" s="3"/>
      <c r="M34" s="3"/>
      <c r="N34" s="30"/>
      <c r="O34" s="20"/>
      <c r="P34" s="3"/>
      <c r="Q34" s="3"/>
      <c r="R34" s="3"/>
      <c r="S34" s="3"/>
      <c r="T34" s="3"/>
      <c r="U34" s="3"/>
      <c r="V34" s="3"/>
      <c r="W34" s="3"/>
      <c r="X34" s="3"/>
      <c r="Y34" s="3"/>
      <c r="Z34" s="30"/>
      <c r="AA34" s="40"/>
      <c r="AB34" s="3"/>
      <c r="AC34" s="3"/>
      <c r="AD34" s="3"/>
      <c r="AE34" s="3"/>
      <c r="AF34" s="3"/>
      <c r="AG34" s="3"/>
      <c r="AH34" s="3"/>
      <c r="AI34" s="3"/>
      <c r="AJ34" s="3"/>
      <c r="AK34" s="3"/>
      <c r="AL34" s="30"/>
      <c r="AM34" s="20"/>
      <c r="AN34" s="3"/>
      <c r="AO34" s="3"/>
      <c r="AP34" s="3"/>
      <c r="AQ34" s="3"/>
      <c r="AR34" s="3"/>
      <c r="AS34" s="3"/>
      <c r="AT34" s="3"/>
      <c r="AU34" s="3"/>
      <c r="AV34" s="3"/>
      <c r="AW34" s="3"/>
      <c r="AX34" s="30"/>
      <c r="AY34" s="20"/>
      <c r="AZ34" s="3"/>
      <c r="BA34" s="3"/>
      <c r="BB34" s="3"/>
      <c r="BC34" s="3"/>
      <c r="BD34" s="3"/>
      <c r="BE34" s="3"/>
      <c r="BF34" s="3"/>
      <c r="BG34" s="3"/>
      <c r="BH34" s="3"/>
      <c r="BI34" s="3"/>
      <c r="BJ34" s="30"/>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171" ht="15">
      <c r="A35" s="111"/>
      <c r="B35" s="100" t="s">
        <v>70</v>
      </c>
      <c r="C35" s="20"/>
      <c r="D35" s="3"/>
      <c r="E35" s="3"/>
      <c r="F35" s="3"/>
      <c r="G35" s="3"/>
      <c r="H35" s="3"/>
      <c r="I35" s="3"/>
      <c r="J35" s="3"/>
      <c r="K35" s="3"/>
      <c r="L35" s="3"/>
      <c r="M35" s="3"/>
      <c r="N35" s="30"/>
      <c r="O35" s="20"/>
      <c r="P35" s="3"/>
      <c r="Q35" s="3"/>
      <c r="R35" s="3"/>
      <c r="S35" s="11"/>
      <c r="T35" s="3"/>
      <c r="U35" s="3"/>
      <c r="V35" s="3"/>
      <c r="W35" s="3"/>
      <c r="X35" s="3"/>
      <c r="Y35" s="3"/>
      <c r="Z35" s="30"/>
      <c r="AA35" s="40"/>
      <c r="AB35" s="3"/>
      <c r="AC35" s="3"/>
      <c r="AD35" s="3"/>
      <c r="AE35" s="3"/>
      <c r="AF35" s="11"/>
      <c r="AG35" s="3"/>
      <c r="AH35" s="3"/>
      <c r="AI35" s="3"/>
      <c r="AJ35" s="3"/>
      <c r="AK35" s="3"/>
      <c r="AL35" s="30"/>
      <c r="AM35" s="20"/>
      <c r="AN35" s="3"/>
      <c r="AO35" s="3"/>
      <c r="AP35" s="3"/>
      <c r="AQ35" s="3"/>
      <c r="AR35" s="11"/>
      <c r="AS35" s="3"/>
      <c r="AT35" s="3"/>
      <c r="AU35" s="3"/>
      <c r="AV35" s="3"/>
      <c r="AW35" s="3"/>
      <c r="AX35" s="30"/>
      <c r="AY35" s="20"/>
      <c r="AZ35" s="3"/>
      <c r="BA35" s="3"/>
      <c r="BB35" s="3"/>
      <c r="BC35" s="3"/>
      <c r="BD35" s="11"/>
      <c r="BE35" s="3"/>
      <c r="BF35" s="3"/>
      <c r="BG35" s="3"/>
      <c r="BH35" s="3"/>
      <c r="BI35" s="3"/>
      <c r="BJ35" s="30"/>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row>
    <row r="36" spans="1:171" ht="15">
      <c r="A36" s="111"/>
      <c r="B36" s="100" t="s">
        <v>71</v>
      </c>
      <c r="C36" s="20"/>
      <c r="D36" s="3"/>
      <c r="E36" s="3"/>
      <c r="F36" s="3"/>
      <c r="G36" s="3"/>
      <c r="H36" s="3"/>
      <c r="I36" s="3"/>
      <c r="J36" s="3"/>
      <c r="K36" s="3"/>
      <c r="L36" s="3"/>
      <c r="M36" s="3"/>
      <c r="N36" s="30"/>
      <c r="O36" s="20"/>
      <c r="P36" s="3"/>
      <c r="Q36" s="3"/>
      <c r="R36" s="3"/>
      <c r="S36" s="3"/>
      <c r="T36" s="3"/>
      <c r="U36" s="3"/>
      <c r="V36" s="3"/>
      <c r="W36" s="3"/>
      <c r="X36" s="3"/>
      <c r="Y36" s="3"/>
      <c r="Z36" s="30"/>
      <c r="AA36" s="40"/>
      <c r="AB36" s="3"/>
      <c r="AC36" s="3"/>
      <c r="AD36" s="11"/>
      <c r="AE36" s="3"/>
      <c r="AF36" s="3"/>
      <c r="AG36" s="3"/>
      <c r="AH36" s="3"/>
      <c r="AI36" s="3"/>
      <c r="AJ36" s="3"/>
      <c r="AK36" s="3"/>
      <c r="AL36" s="30"/>
      <c r="AM36" s="20"/>
      <c r="AN36" s="3"/>
      <c r="AO36" s="3"/>
      <c r="AP36" s="3"/>
      <c r="AQ36" s="3"/>
      <c r="AR36" s="3"/>
      <c r="AS36" s="3"/>
      <c r="AT36" s="3"/>
      <c r="AU36" s="3"/>
      <c r="AV36" s="3"/>
      <c r="AW36" s="3"/>
      <c r="AX36" s="30"/>
      <c r="AY36" s="20"/>
      <c r="AZ36" s="3"/>
      <c r="BA36" s="3"/>
      <c r="BB36" s="3"/>
      <c r="BC36" s="3"/>
      <c r="BD36" s="3"/>
      <c r="BE36" s="3"/>
      <c r="BF36" s="3"/>
      <c r="BG36" s="3"/>
      <c r="BH36" s="3"/>
      <c r="BI36" s="3"/>
      <c r="BJ36" s="30"/>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row>
    <row r="37" spans="1:171" ht="15">
      <c r="A37" s="111"/>
      <c r="B37" s="100" t="s">
        <v>72</v>
      </c>
      <c r="C37" s="20"/>
      <c r="D37" s="3"/>
      <c r="E37" s="3"/>
      <c r="F37" s="3"/>
      <c r="G37" s="3"/>
      <c r="H37" s="3"/>
      <c r="I37" s="3"/>
      <c r="J37" s="3"/>
      <c r="K37" s="3"/>
      <c r="L37" s="3"/>
      <c r="M37" s="3"/>
      <c r="N37" s="30"/>
      <c r="O37" s="20"/>
      <c r="P37" s="3"/>
      <c r="Q37" s="3"/>
      <c r="R37" s="3"/>
      <c r="S37" s="3"/>
      <c r="T37" s="3"/>
      <c r="U37" s="3"/>
      <c r="V37" s="3"/>
      <c r="W37" s="3"/>
      <c r="X37" s="3"/>
      <c r="Y37" s="3"/>
      <c r="Z37" s="30"/>
      <c r="AA37" s="40"/>
      <c r="AB37" s="3"/>
      <c r="AC37" s="3"/>
      <c r="AD37" s="3"/>
      <c r="AE37" s="3"/>
      <c r="AF37" s="3"/>
      <c r="AG37" s="3"/>
      <c r="AH37" s="3"/>
      <c r="AI37" s="3"/>
      <c r="AJ37" s="3"/>
      <c r="AK37" s="11"/>
      <c r="AL37" s="30"/>
      <c r="AM37" s="20"/>
      <c r="AN37" s="3"/>
      <c r="AO37" s="3"/>
      <c r="AP37" s="3"/>
      <c r="AQ37" s="3"/>
      <c r="AR37" s="3"/>
      <c r="AS37" s="3"/>
      <c r="AT37" s="3"/>
      <c r="AU37" s="3"/>
      <c r="AV37" s="3"/>
      <c r="AW37" s="3"/>
      <c r="AX37" s="30"/>
      <c r="AY37" s="20"/>
      <c r="AZ37" s="3"/>
      <c r="BA37" s="3"/>
      <c r="BB37" s="3"/>
      <c r="BC37" s="3"/>
      <c r="BD37" s="3"/>
      <c r="BE37" s="3"/>
      <c r="BF37" s="3"/>
      <c r="BG37" s="3"/>
      <c r="BH37" s="3"/>
      <c r="BI37" s="3"/>
      <c r="BJ37" s="30"/>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row>
    <row r="38" spans="1:171" ht="15">
      <c r="A38" s="111"/>
      <c r="B38" s="100" t="s">
        <v>73</v>
      </c>
      <c r="C38" s="20"/>
      <c r="D38" s="3"/>
      <c r="E38" s="3"/>
      <c r="F38" s="3"/>
      <c r="G38" s="3"/>
      <c r="H38" s="3"/>
      <c r="I38" s="3"/>
      <c r="J38" s="3"/>
      <c r="K38" s="3"/>
      <c r="L38" s="3"/>
      <c r="M38" s="3"/>
      <c r="N38" s="30"/>
      <c r="O38" s="20"/>
      <c r="P38" s="3"/>
      <c r="Q38" s="3"/>
      <c r="R38" s="3"/>
      <c r="S38" s="3"/>
      <c r="T38" s="3"/>
      <c r="U38" s="3"/>
      <c r="V38" s="3"/>
      <c r="W38" s="3"/>
      <c r="X38" s="11"/>
      <c r="Y38" s="3"/>
      <c r="Z38" s="30"/>
      <c r="AA38" s="40"/>
      <c r="AB38" s="11"/>
      <c r="AC38" s="3"/>
      <c r="AD38" s="3"/>
      <c r="AE38" s="3"/>
      <c r="AF38" s="11"/>
      <c r="AG38" s="3"/>
      <c r="AH38" s="3"/>
      <c r="AI38" s="3"/>
      <c r="AJ38" s="11"/>
      <c r="AK38" s="3"/>
      <c r="AL38" s="30"/>
      <c r="AM38" s="20"/>
      <c r="AN38" s="11"/>
      <c r="AO38" s="3"/>
      <c r="AP38" s="3"/>
      <c r="AQ38" s="3"/>
      <c r="AR38" s="11"/>
      <c r="AS38" s="3"/>
      <c r="AT38" s="3"/>
      <c r="AU38" s="3"/>
      <c r="AV38" s="11"/>
      <c r="AW38" s="3"/>
      <c r="AX38" s="30"/>
      <c r="AY38" s="20"/>
      <c r="AZ38" s="11"/>
      <c r="BA38" s="3"/>
      <c r="BB38" s="3"/>
      <c r="BC38" s="3"/>
      <c r="BD38" s="11"/>
      <c r="BE38" s="3"/>
      <c r="BF38" s="3"/>
      <c r="BG38" s="3"/>
      <c r="BH38" s="11"/>
      <c r="BI38" s="3"/>
      <c r="BJ38" s="30"/>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row>
    <row r="39" spans="1:171" ht="15">
      <c r="A39" s="111"/>
      <c r="B39" s="100" t="s">
        <v>74</v>
      </c>
      <c r="C39" s="20"/>
      <c r="D39" s="3"/>
      <c r="E39" s="3"/>
      <c r="F39" s="3"/>
      <c r="G39" s="3"/>
      <c r="H39" s="3"/>
      <c r="I39" s="3"/>
      <c r="J39" s="3"/>
      <c r="K39" s="3"/>
      <c r="L39" s="3"/>
      <c r="M39" s="3"/>
      <c r="N39" s="30"/>
      <c r="O39" s="20"/>
      <c r="P39" s="3"/>
      <c r="Q39" s="3"/>
      <c r="R39" s="3"/>
      <c r="S39" s="3"/>
      <c r="T39" s="3"/>
      <c r="U39" s="3"/>
      <c r="V39" s="3"/>
      <c r="W39" s="3"/>
      <c r="X39" s="3"/>
      <c r="Y39" s="3"/>
      <c r="Z39" s="30"/>
      <c r="AA39" s="40"/>
      <c r="AB39" s="3"/>
      <c r="AC39" s="3"/>
      <c r="AD39" s="3"/>
      <c r="AE39" s="3"/>
      <c r="AF39" s="3"/>
      <c r="AG39" s="3"/>
      <c r="AH39" s="3"/>
      <c r="AI39" s="3"/>
      <c r="AJ39" s="3"/>
      <c r="AK39" s="3"/>
      <c r="AL39" s="30"/>
      <c r="AM39" s="20"/>
      <c r="AN39" s="3"/>
      <c r="AO39" s="3"/>
      <c r="AP39" s="3"/>
      <c r="AQ39" s="11"/>
      <c r="AR39" s="11"/>
      <c r="AS39" s="11"/>
      <c r="AT39" s="11"/>
      <c r="AU39" s="11"/>
      <c r="AV39" s="11"/>
      <c r="AW39" s="11"/>
      <c r="AX39" s="32"/>
      <c r="AY39" s="31"/>
      <c r="AZ39" s="11"/>
      <c r="BA39" s="11"/>
      <c r="BB39" s="11"/>
      <c r="BC39" s="11"/>
      <c r="BD39" s="11"/>
      <c r="BE39" s="11"/>
      <c r="BF39" s="11"/>
      <c r="BG39" s="3"/>
      <c r="BH39" s="3"/>
      <c r="BI39" s="3"/>
      <c r="BJ39" s="30"/>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row>
    <row r="40" spans="1:256" s="5" customFormat="1" ht="15">
      <c r="A40" s="61">
        <v>2.3</v>
      </c>
      <c r="B40" s="102" t="s">
        <v>89</v>
      </c>
      <c r="C40" s="20"/>
      <c r="D40" s="3"/>
      <c r="E40" s="3"/>
      <c r="F40" s="3"/>
      <c r="G40" s="3"/>
      <c r="H40" s="3"/>
      <c r="I40" s="3"/>
      <c r="J40" s="3"/>
      <c r="K40" s="3"/>
      <c r="L40" s="3"/>
      <c r="M40" s="3"/>
      <c r="N40" s="30"/>
      <c r="O40" s="20"/>
      <c r="P40" s="3"/>
      <c r="Q40" s="3"/>
      <c r="R40" s="3"/>
      <c r="S40" s="3"/>
      <c r="T40" s="3"/>
      <c r="U40" s="3"/>
      <c r="V40" s="11"/>
      <c r="W40" s="3"/>
      <c r="X40" s="3"/>
      <c r="Y40" s="3"/>
      <c r="Z40" s="32"/>
      <c r="AA40" s="40"/>
      <c r="AB40" s="3"/>
      <c r="AC40" s="3"/>
      <c r="AD40" s="3"/>
      <c r="AE40" s="3"/>
      <c r="AF40" s="3"/>
      <c r="AG40" s="3"/>
      <c r="AH40" s="11"/>
      <c r="AI40" s="3"/>
      <c r="AJ40" s="3"/>
      <c r="AK40" s="3"/>
      <c r="AL40" s="32"/>
      <c r="AM40" s="20"/>
      <c r="AN40" s="3"/>
      <c r="AO40" s="3"/>
      <c r="AP40" s="11"/>
      <c r="AQ40" s="3"/>
      <c r="AR40" s="3"/>
      <c r="AS40" s="3"/>
      <c r="AT40" s="11"/>
      <c r="AU40" s="3"/>
      <c r="AV40" s="3"/>
      <c r="AW40" s="3"/>
      <c r="AX40" s="32"/>
      <c r="AY40" s="20"/>
      <c r="AZ40" s="3"/>
      <c r="BA40" s="3"/>
      <c r="BB40" s="11"/>
      <c r="BC40" s="3"/>
      <c r="BD40" s="3"/>
      <c r="BE40" s="3"/>
      <c r="BF40" s="11"/>
      <c r="BG40" s="3"/>
      <c r="BH40" s="3"/>
      <c r="BI40" s="3"/>
      <c r="BJ40" s="32"/>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171" ht="15">
      <c r="A41" s="61">
        <v>2.4</v>
      </c>
      <c r="B41" s="103" t="s">
        <v>86</v>
      </c>
      <c r="C41" s="20"/>
      <c r="D41" s="3"/>
      <c r="E41" s="3"/>
      <c r="F41" s="3"/>
      <c r="G41" s="3"/>
      <c r="H41" s="3"/>
      <c r="I41" s="3"/>
      <c r="J41" s="3"/>
      <c r="K41" s="3"/>
      <c r="L41" s="3"/>
      <c r="M41" s="3"/>
      <c r="N41" s="30"/>
      <c r="O41" s="20"/>
      <c r="P41" s="11"/>
      <c r="Q41" s="11"/>
      <c r="R41" s="11"/>
      <c r="S41" s="11"/>
      <c r="T41" s="11"/>
      <c r="U41" s="11"/>
      <c r="V41" s="11"/>
      <c r="W41" s="11"/>
      <c r="X41" s="11"/>
      <c r="Y41" s="11"/>
      <c r="Z41" s="32"/>
      <c r="AA41" s="96"/>
      <c r="AB41" s="11"/>
      <c r="AC41" s="11"/>
      <c r="AD41" s="11"/>
      <c r="AE41" s="11"/>
      <c r="AF41" s="11"/>
      <c r="AG41" s="11"/>
      <c r="AH41" s="11"/>
      <c r="AI41" s="11"/>
      <c r="AJ41" s="11"/>
      <c r="AK41" s="11"/>
      <c r="AL41" s="32"/>
      <c r="AM41" s="31"/>
      <c r="AN41" s="11"/>
      <c r="AO41" s="11"/>
      <c r="AP41" s="11"/>
      <c r="AQ41" s="11"/>
      <c r="AR41" s="11"/>
      <c r="AS41" s="11"/>
      <c r="AT41" s="11"/>
      <c r="AU41" s="11"/>
      <c r="AV41" s="11"/>
      <c r="AW41" s="11"/>
      <c r="AX41" s="32"/>
      <c r="AY41" s="31"/>
      <c r="AZ41" s="11"/>
      <c r="BA41" s="11"/>
      <c r="BB41" s="11"/>
      <c r="BC41" s="11"/>
      <c r="BD41" s="11"/>
      <c r="BE41" s="11"/>
      <c r="BF41" s="11"/>
      <c r="BG41" s="11"/>
      <c r="BH41" s="11"/>
      <c r="BI41" s="11"/>
      <c r="BJ41" s="32"/>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row>
    <row r="42" spans="1:171" ht="30" customHeight="1" thickBot="1">
      <c r="A42" s="110">
        <v>2.5</v>
      </c>
      <c r="B42" s="113" t="s">
        <v>75</v>
      </c>
      <c r="C42" s="69"/>
      <c r="D42" s="52"/>
      <c r="E42" s="52"/>
      <c r="F42" s="52"/>
      <c r="G42" s="52"/>
      <c r="H42" s="52"/>
      <c r="I42" s="52"/>
      <c r="J42" s="52"/>
      <c r="K42" s="52"/>
      <c r="L42" s="52"/>
      <c r="M42" s="52"/>
      <c r="N42" s="68"/>
      <c r="O42" s="69"/>
      <c r="P42" s="52"/>
      <c r="Q42" s="52"/>
      <c r="R42" s="52"/>
      <c r="S42" s="52"/>
      <c r="T42" s="52"/>
      <c r="U42" s="52"/>
      <c r="V42" s="52"/>
      <c r="W42" s="52"/>
      <c r="X42" s="52"/>
      <c r="Y42" s="52"/>
      <c r="Z42" s="68"/>
      <c r="AA42" s="67"/>
      <c r="AB42" s="52"/>
      <c r="AC42" s="52"/>
      <c r="AD42" s="52"/>
      <c r="AE42" s="52"/>
      <c r="AF42" s="52"/>
      <c r="AG42" s="52"/>
      <c r="AH42" s="52"/>
      <c r="AI42" s="52"/>
      <c r="AJ42" s="52"/>
      <c r="AK42" s="52"/>
      <c r="AL42" s="68"/>
      <c r="AM42" s="69"/>
      <c r="AN42" s="52"/>
      <c r="AO42" s="52"/>
      <c r="AP42" s="52"/>
      <c r="AQ42" s="107"/>
      <c r="AR42" s="52"/>
      <c r="AS42" s="52"/>
      <c r="AT42" s="52"/>
      <c r="AU42" s="52"/>
      <c r="AV42" s="52"/>
      <c r="AW42" s="52"/>
      <c r="AX42" s="68"/>
      <c r="AY42" s="69"/>
      <c r="AZ42" s="52"/>
      <c r="BA42" s="52"/>
      <c r="BB42" s="52"/>
      <c r="BC42" s="52"/>
      <c r="BD42" s="52"/>
      <c r="BE42" s="52"/>
      <c r="BF42" s="52"/>
      <c r="BG42" s="52"/>
      <c r="BH42" s="52"/>
      <c r="BI42" s="52"/>
      <c r="BJ42" s="68"/>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row>
    <row r="43" spans="1:256" s="75" customFormat="1" ht="15.75" thickBot="1">
      <c r="A43" s="791" t="s">
        <v>90</v>
      </c>
      <c r="B43" s="820"/>
      <c r="C43" s="811"/>
      <c r="D43" s="812"/>
      <c r="E43" s="812"/>
      <c r="F43" s="812"/>
      <c r="G43" s="812"/>
      <c r="H43" s="812"/>
      <c r="I43" s="812"/>
      <c r="J43" s="812"/>
      <c r="K43" s="812"/>
      <c r="L43" s="812"/>
      <c r="M43" s="812"/>
      <c r="N43" s="813"/>
      <c r="O43" s="811"/>
      <c r="P43" s="812"/>
      <c r="Q43" s="812"/>
      <c r="R43" s="812"/>
      <c r="S43" s="812"/>
      <c r="T43" s="812"/>
      <c r="U43" s="812"/>
      <c r="V43" s="812"/>
      <c r="W43" s="812"/>
      <c r="X43" s="812"/>
      <c r="Y43" s="812"/>
      <c r="Z43" s="813"/>
      <c r="AA43" s="811"/>
      <c r="AB43" s="812"/>
      <c r="AC43" s="812"/>
      <c r="AD43" s="812"/>
      <c r="AE43" s="812"/>
      <c r="AF43" s="812"/>
      <c r="AG43" s="812"/>
      <c r="AH43" s="812"/>
      <c r="AI43" s="812"/>
      <c r="AJ43" s="812"/>
      <c r="AK43" s="812"/>
      <c r="AL43" s="813"/>
      <c r="AM43" s="811"/>
      <c r="AN43" s="812"/>
      <c r="AO43" s="812"/>
      <c r="AP43" s="812"/>
      <c r="AQ43" s="812"/>
      <c r="AR43" s="812"/>
      <c r="AS43" s="812"/>
      <c r="AT43" s="812"/>
      <c r="AU43" s="812"/>
      <c r="AV43" s="812"/>
      <c r="AW43" s="812"/>
      <c r="AX43" s="813"/>
      <c r="AY43" s="811"/>
      <c r="AZ43" s="812"/>
      <c r="BA43" s="812"/>
      <c r="BB43" s="812"/>
      <c r="BC43" s="812"/>
      <c r="BD43" s="812"/>
      <c r="BE43" s="812"/>
      <c r="BF43" s="812"/>
      <c r="BG43" s="812"/>
      <c r="BH43" s="812"/>
      <c r="BI43" s="812"/>
      <c r="BJ43" s="813"/>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row>
    <row r="44" spans="1:171" ht="15">
      <c r="A44" s="112">
        <v>3.1</v>
      </c>
      <c r="B44" s="43" t="s">
        <v>92</v>
      </c>
      <c r="C44" s="70"/>
      <c r="D44" s="71"/>
      <c r="E44" s="71"/>
      <c r="F44" s="71"/>
      <c r="G44" s="71"/>
      <c r="H44" s="54"/>
      <c r="I44" s="71"/>
      <c r="J44" s="71"/>
      <c r="K44" s="71"/>
      <c r="L44" s="71"/>
      <c r="M44" s="71"/>
      <c r="N44" s="72"/>
      <c r="O44" s="70"/>
      <c r="P44" s="71"/>
      <c r="Q44" s="71"/>
      <c r="R44" s="71"/>
      <c r="S44" s="71"/>
      <c r="T44" s="71"/>
      <c r="U44" s="71"/>
      <c r="V44" s="71"/>
      <c r="W44" s="71"/>
      <c r="X44" s="71"/>
      <c r="Y44" s="71"/>
      <c r="Z44" s="72"/>
      <c r="AA44" s="90"/>
      <c r="AB44" s="71"/>
      <c r="AC44" s="71"/>
      <c r="AD44" s="71"/>
      <c r="AE44" s="71"/>
      <c r="AF44" s="71"/>
      <c r="AG44" s="71"/>
      <c r="AH44" s="71"/>
      <c r="AI44" s="71"/>
      <c r="AJ44" s="71"/>
      <c r="AK44" s="71"/>
      <c r="AL44" s="72"/>
      <c r="AM44" s="70"/>
      <c r="AN44" s="71"/>
      <c r="AO44" s="71"/>
      <c r="AP44" s="71"/>
      <c r="AQ44" s="71"/>
      <c r="AR44" s="71"/>
      <c r="AS44" s="71"/>
      <c r="AT44" s="71"/>
      <c r="AU44" s="71"/>
      <c r="AV44" s="71"/>
      <c r="AW44" s="71"/>
      <c r="AX44" s="72"/>
      <c r="AY44" s="70"/>
      <c r="AZ44" s="71"/>
      <c r="BA44" s="71"/>
      <c r="BB44" s="71"/>
      <c r="BC44" s="71"/>
      <c r="BD44" s="71"/>
      <c r="BE44" s="71"/>
      <c r="BF44" s="71"/>
      <c r="BG44" s="71"/>
      <c r="BH44" s="71"/>
      <c r="BI44" s="71"/>
      <c r="BJ44" s="72"/>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row>
    <row r="45" spans="1:171" ht="24.75">
      <c r="A45" s="126">
        <v>3.2</v>
      </c>
      <c r="B45" s="125" t="s">
        <v>76</v>
      </c>
      <c r="C45" s="20"/>
      <c r="D45" s="3"/>
      <c r="E45" s="3"/>
      <c r="F45" s="3"/>
      <c r="G45" s="3"/>
      <c r="H45" s="3"/>
      <c r="I45" s="3"/>
      <c r="J45" s="3"/>
      <c r="K45" s="3"/>
      <c r="L45" s="3"/>
      <c r="M45" s="3"/>
      <c r="N45" s="30"/>
      <c r="O45" s="20"/>
      <c r="P45" s="3"/>
      <c r="Q45" s="3"/>
      <c r="R45" s="3"/>
      <c r="S45" s="3"/>
      <c r="T45" s="3"/>
      <c r="U45" s="3"/>
      <c r="V45" s="3"/>
      <c r="W45" s="3"/>
      <c r="X45" s="3"/>
      <c r="Y45" s="3"/>
      <c r="Z45" s="30"/>
      <c r="AA45" s="40"/>
      <c r="AB45" s="3"/>
      <c r="AC45" s="3"/>
      <c r="AD45" s="3"/>
      <c r="AE45" s="3"/>
      <c r="AF45" s="3"/>
      <c r="AG45" s="3"/>
      <c r="AH45" s="3"/>
      <c r="AI45" s="3"/>
      <c r="AJ45" s="3"/>
      <c r="AK45" s="3"/>
      <c r="AL45" s="30"/>
      <c r="AM45" s="20"/>
      <c r="AN45" s="3"/>
      <c r="AO45" s="3"/>
      <c r="AP45" s="3"/>
      <c r="AQ45" s="3"/>
      <c r="AR45" s="3"/>
      <c r="AS45" s="3"/>
      <c r="AT45" s="3"/>
      <c r="AU45" s="3"/>
      <c r="AV45" s="3"/>
      <c r="AW45" s="3"/>
      <c r="AX45" s="30"/>
      <c r="AY45" s="20"/>
      <c r="AZ45" s="3"/>
      <c r="BA45" s="3"/>
      <c r="BB45" s="3"/>
      <c r="BC45" s="3"/>
      <c r="BD45" s="3"/>
      <c r="BE45" s="3"/>
      <c r="BF45" s="3"/>
      <c r="BG45" s="3"/>
      <c r="BH45" s="3"/>
      <c r="BI45" s="3"/>
      <c r="BJ45" s="30"/>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row>
    <row r="46" spans="1:171" ht="15">
      <c r="A46" s="126">
        <v>3.3</v>
      </c>
      <c r="B46" s="125" t="s">
        <v>77</v>
      </c>
      <c r="C46" s="20"/>
      <c r="D46" s="3"/>
      <c r="E46" s="3"/>
      <c r="F46" s="3"/>
      <c r="G46" s="3"/>
      <c r="H46" s="3"/>
      <c r="I46" s="3"/>
      <c r="J46" s="3"/>
      <c r="K46" s="3"/>
      <c r="L46" s="3"/>
      <c r="M46" s="3"/>
      <c r="N46" s="30"/>
      <c r="O46" s="20"/>
      <c r="P46" s="3"/>
      <c r="Q46" s="3"/>
      <c r="R46" s="3"/>
      <c r="S46" s="3"/>
      <c r="T46" s="11"/>
      <c r="U46" s="11"/>
      <c r="V46" s="11"/>
      <c r="W46" s="3"/>
      <c r="X46" s="3"/>
      <c r="Y46" s="3"/>
      <c r="Z46" s="30"/>
      <c r="AA46" s="40"/>
      <c r="AB46" s="3"/>
      <c r="AC46" s="3"/>
      <c r="AD46" s="3"/>
      <c r="AE46" s="3"/>
      <c r="AF46" s="3"/>
      <c r="AG46" s="3"/>
      <c r="AH46" s="3"/>
      <c r="AI46" s="3"/>
      <c r="AJ46" s="3"/>
      <c r="AK46" s="3"/>
      <c r="AL46" s="30"/>
      <c r="AM46" s="20"/>
      <c r="AN46" s="3"/>
      <c r="AO46" s="3"/>
      <c r="AP46" s="3"/>
      <c r="AQ46" s="3"/>
      <c r="AR46" s="3"/>
      <c r="AS46" s="3"/>
      <c r="AT46" s="3"/>
      <c r="AU46" s="3"/>
      <c r="AV46" s="3"/>
      <c r="AW46" s="3"/>
      <c r="AX46" s="30"/>
      <c r="AY46" s="20"/>
      <c r="AZ46" s="3"/>
      <c r="BA46" s="3"/>
      <c r="BB46" s="3"/>
      <c r="BC46" s="3"/>
      <c r="BD46" s="3"/>
      <c r="BE46" s="3"/>
      <c r="BF46" s="3"/>
      <c r="BG46" s="3"/>
      <c r="BH46" s="3"/>
      <c r="BI46" s="3"/>
      <c r="BJ46" s="30"/>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row>
    <row r="47" spans="1:171" ht="24.75">
      <c r="A47" s="126">
        <v>3.4</v>
      </c>
      <c r="B47" s="125" t="s">
        <v>78</v>
      </c>
      <c r="C47" s="20"/>
      <c r="D47" s="3"/>
      <c r="E47" s="3"/>
      <c r="F47" s="3"/>
      <c r="G47" s="3"/>
      <c r="H47" s="3"/>
      <c r="I47" s="3"/>
      <c r="J47" s="3"/>
      <c r="K47" s="3"/>
      <c r="L47" s="3"/>
      <c r="M47" s="3"/>
      <c r="N47" s="30"/>
      <c r="O47" s="20"/>
      <c r="P47" s="3"/>
      <c r="Q47" s="3"/>
      <c r="R47" s="3"/>
      <c r="S47" s="3"/>
      <c r="T47" s="3"/>
      <c r="U47" s="3"/>
      <c r="V47" s="3"/>
      <c r="W47" s="11"/>
      <c r="X47" s="3"/>
      <c r="Y47" s="3"/>
      <c r="Z47" s="30"/>
      <c r="AA47" s="40"/>
      <c r="AB47" s="3"/>
      <c r="AC47" s="3"/>
      <c r="AD47" s="3"/>
      <c r="AE47" s="3"/>
      <c r="AF47" s="3"/>
      <c r="AG47" s="3"/>
      <c r="AH47" s="3"/>
      <c r="AI47" s="3"/>
      <c r="AJ47" s="3"/>
      <c r="AK47" s="3"/>
      <c r="AL47" s="30"/>
      <c r="AM47" s="20"/>
      <c r="AN47" s="3"/>
      <c r="AO47" s="3"/>
      <c r="AP47" s="3"/>
      <c r="AQ47" s="3"/>
      <c r="AR47" s="3"/>
      <c r="AS47" s="3"/>
      <c r="AT47" s="3"/>
      <c r="AU47" s="3"/>
      <c r="AV47" s="3"/>
      <c r="AW47" s="3"/>
      <c r="AX47" s="30"/>
      <c r="AY47" s="20"/>
      <c r="AZ47" s="3"/>
      <c r="BA47" s="3"/>
      <c r="BB47" s="3"/>
      <c r="BC47" s="3"/>
      <c r="BD47" s="3"/>
      <c r="BE47" s="3"/>
      <c r="BF47" s="3"/>
      <c r="BG47" s="3"/>
      <c r="BH47" s="3"/>
      <c r="BI47" s="3"/>
      <c r="BJ47" s="30"/>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row>
    <row r="48" spans="1:171" ht="28.5" customHeight="1">
      <c r="A48" s="126">
        <v>3.5</v>
      </c>
      <c r="B48" s="125" t="s">
        <v>93</v>
      </c>
      <c r="C48" s="20"/>
      <c r="D48" s="3"/>
      <c r="E48" s="3"/>
      <c r="F48" s="3"/>
      <c r="G48" s="3"/>
      <c r="H48" s="3"/>
      <c r="I48" s="3"/>
      <c r="J48" s="3"/>
      <c r="K48" s="3"/>
      <c r="L48" s="3"/>
      <c r="M48" s="3"/>
      <c r="N48" s="30"/>
      <c r="O48" s="20"/>
      <c r="P48" s="3"/>
      <c r="Q48" s="3"/>
      <c r="R48" s="3"/>
      <c r="S48" s="3"/>
      <c r="T48" s="3"/>
      <c r="U48" s="3"/>
      <c r="V48" s="3"/>
      <c r="W48" s="3"/>
      <c r="X48" s="3"/>
      <c r="Y48" s="3"/>
      <c r="Z48" s="30"/>
      <c r="AA48" s="40"/>
      <c r="AB48" s="3"/>
      <c r="AC48" s="3"/>
      <c r="AD48" s="3"/>
      <c r="AE48" s="3"/>
      <c r="AF48" s="3"/>
      <c r="AG48" s="3"/>
      <c r="AH48" s="3"/>
      <c r="AI48" s="3"/>
      <c r="AJ48" s="3"/>
      <c r="AK48" s="3"/>
      <c r="AL48" s="30"/>
      <c r="AM48" s="20"/>
      <c r="AN48" s="3"/>
      <c r="AO48" s="3"/>
      <c r="AP48" s="3"/>
      <c r="AQ48" s="3"/>
      <c r="AR48" s="3"/>
      <c r="AS48" s="3"/>
      <c r="AT48" s="3"/>
      <c r="AU48" s="3"/>
      <c r="AV48" s="3"/>
      <c r="AW48" s="3"/>
      <c r="AX48" s="30"/>
      <c r="AY48" s="20"/>
      <c r="AZ48" s="3"/>
      <c r="BA48" s="3"/>
      <c r="BB48" s="3"/>
      <c r="BC48" s="3"/>
      <c r="BD48" s="3"/>
      <c r="BE48" s="3"/>
      <c r="BF48" s="3"/>
      <c r="BG48" s="3"/>
      <c r="BH48" s="3"/>
      <c r="BI48" s="3"/>
      <c r="BJ48" s="30"/>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row>
    <row r="49" spans="1:171" ht="15">
      <c r="A49" s="126">
        <v>3.6</v>
      </c>
      <c r="B49" s="125" t="s">
        <v>79</v>
      </c>
      <c r="C49" s="20"/>
      <c r="D49" s="3"/>
      <c r="E49" s="3"/>
      <c r="F49" s="3"/>
      <c r="G49" s="3"/>
      <c r="H49" s="3"/>
      <c r="I49" s="3"/>
      <c r="J49" s="3"/>
      <c r="K49" s="3"/>
      <c r="L49" s="3"/>
      <c r="M49" s="3"/>
      <c r="N49" s="30"/>
      <c r="O49" s="20"/>
      <c r="P49" s="3"/>
      <c r="Q49" s="3"/>
      <c r="R49" s="3"/>
      <c r="S49" s="3"/>
      <c r="T49" s="3"/>
      <c r="U49" s="3"/>
      <c r="V49" s="3"/>
      <c r="W49" s="3"/>
      <c r="X49" s="3"/>
      <c r="Y49" s="3"/>
      <c r="Z49" s="30"/>
      <c r="AA49" s="40"/>
      <c r="AB49" s="3"/>
      <c r="AC49" s="3"/>
      <c r="AD49" s="3"/>
      <c r="AE49" s="3"/>
      <c r="AF49" s="3"/>
      <c r="AG49" s="3"/>
      <c r="AH49" s="3"/>
      <c r="AI49" s="3"/>
      <c r="AJ49" s="3"/>
      <c r="AK49" s="3"/>
      <c r="AL49" s="30"/>
      <c r="AM49" s="20"/>
      <c r="AN49" s="3"/>
      <c r="AO49" s="3"/>
      <c r="AP49" s="3"/>
      <c r="AQ49" s="3"/>
      <c r="AR49" s="3"/>
      <c r="AS49" s="3"/>
      <c r="AT49" s="3"/>
      <c r="AU49" s="3"/>
      <c r="AV49" s="3"/>
      <c r="AW49" s="3"/>
      <c r="AX49" s="30"/>
      <c r="AY49" s="20"/>
      <c r="AZ49" s="3"/>
      <c r="BA49" s="3"/>
      <c r="BB49" s="3"/>
      <c r="BC49" s="3"/>
      <c r="BD49" s="3"/>
      <c r="BE49" s="3"/>
      <c r="BF49" s="3"/>
      <c r="BG49" s="3"/>
      <c r="BH49" s="3"/>
      <c r="BI49" s="3"/>
      <c r="BJ49" s="30"/>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row>
    <row r="50" spans="1:171" ht="15">
      <c r="A50" s="126">
        <v>3.7</v>
      </c>
      <c r="B50" s="125" t="s">
        <v>80</v>
      </c>
      <c r="C50" s="20"/>
      <c r="D50" s="3"/>
      <c r="E50" s="3"/>
      <c r="F50" s="3"/>
      <c r="G50" s="3"/>
      <c r="H50" s="3"/>
      <c r="I50" s="3"/>
      <c r="J50" s="3"/>
      <c r="K50" s="3"/>
      <c r="L50" s="3"/>
      <c r="M50" s="3"/>
      <c r="N50" s="30"/>
      <c r="O50" s="20"/>
      <c r="P50" s="3"/>
      <c r="Q50" s="3"/>
      <c r="R50" s="3"/>
      <c r="S50" s="3"/>
      <c r="T50" s="3"/>
      <c r="U50" s="3"/>
      <c r="V50" s="3"/>
      <c r="W50" s="11"/>
      <c r="X50" s="11"/>
      <c r="Y50" s="11"/>
      <c r="Z50" s="32"/>
      <c r="AA50" s="40"/>
      <c r="AB50" s="3"/>
      <c r="AC50" s="3"/>
      <c r="AD50" s="3"/>
      <c r="AE50" s="3"/>
      <c r="AF50" s="3"/>
      <c r="AG50" s="3"/>
      <c r="AH50" s="3"/>
      <c r="AI50" s="11"/>
      <c r="AJ50" s="11"/>
      <c r="AK50" s="11"/>
      <c r="AL50" s="32"/>
      <c r="AM50" s="20"/>
      <c r="AN50" s="3"/>
      <c r="AO50" s="3"/>
      <c r="AP50" s="3"/>
      <c r="AQ50" s="3"/>
      <c r="AR50" s="3"/>
      <c r="AS50" s="3"/>
      <c r="AT50" s="3"/>
      <c r="AU50" s="11"/>
      <c r="AV50" s="11"/>
      <c r="AW50" s="11"/>
      <c r="AX50" s="32"/>
      <c r="AY50" s="20"/>
      <c r="AZ50" s="3"/>
      <c r="BA50" s="3"/>
      <c r="BB50" s="3"/>
      <c r="BC50" s="3"/>
      <c r="BD50" s="3"/>
      <c r="BE50" s="3"/>
      <c r="BF50" s="3"/>
      <c r="BG50" s="11"/>
      <c r="BH50" s="11"/>
      <c r="BI50" s="11"/>
      <c r="BJ50" s="32"/>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row>
    <row r="51" spans="1:171" ht="15">
      <c r="A51" s="111">
        <v>3.8</v>
      </c>
      <c r="B51" s="38" t="s">
        <v>81</v>
      </c>
      <c r="C51" s="20"/>
      <c r="D51" s="3"/>
      <c r="E51" s="3"/>
      <c r="F51" s="3"/>
      <c r="G51" s="3"/>
      <c r="H51" s="3"/>
      <c r="I51" s="3"/>
      <c r="J51" s="3"/>
      <c r="K51" s="3"/>
      <c r="L51" s="3"/>
      <c r="M51" s="3"/>
      <c r="N51" s="30"/>
      <c r="O51" s="20"/>
      <c r="P51" s="3"/>
      <c r="Q51" s="3"/>
      <c r="R51" s="3"/>
      <c r="S51" s="3"/>
      <c r="T51" s="3"/>
      <c r="U51" s="3"/>
      <c r="V51" s="3"/>
      <c r="W51" s="3"/>
      <c r="X51" s="3"/>
      <c r="Y51" s="3"/>
      <c r="Z51" s="30"/>
      <c r="AA51" s="40"/>
      <c r="AB51" s="3"/>
      <c r="AC51" s="11"/>
      <c r="AD51" s="11"/>
      <c r="AE51" s="3"/>
      <c r="AF51" s="3"/>
      <c r="AG51" s="11"/>
      <c r="AH51" s="11"/>
      <c r="AI51" s="3"/>
      <c r="AJ51" s="3"/>
      <c r="AK51" s="11"/>
      <c r="AL51" s="32"/>
      <c r="AM51" s="20"/>
      <c r="AN51" s="3"/>
      <c r="AO51" s="11"/>
      <c r="AP51" s="11"/>
      <c r="AQ51" s="3"/>
      <c r="AR51" s="3"/>
      <c r="AS51" s="11"/>
      <c r="AT51" s="11"/>
      <c r="AU51" s="3"/>
      <c r="AV51" s="3"/>
      <c r="AW51" s="11"/>
      <c r="AX51" s="32"/>
      <c r="AY51" s="20"/>
      <c r="AZ51" s="3"/>
      <c r="BA51" s="11"/>
      <c r="BB51" s="11"/>
      <c r="BC51" s="3"/>
      <c r="BD51" s="11"/>
      <c r="BE51" s="11"/>
      <c r="BF51" s="3"/>
      <c r="BG51" s="3"/>
      <c r="BH51" s="11"/>
      <c r="BI51" s="11"/>
      <c r="BJ51" s="30"/>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row>
    <row r="52" spans="1:171" ht="15">
      <c r="A52" s="111">
        <v>3.9</v>
      </c>
      <c r="B52" s="100" t="s">
        <v>82</v>
      </c>
      <c r="C52" s="20"/>
      <c r="D52" s="3"/>
      <c r="E52" s="3"/>
      <c r="F52" s="3"/>
      <c r="G52" s="3"/>
      <c r="H52" s="3"/>
      <c r="I52" s="3"/>
      <c r="J52" s="3"/>
      <c r="K52" s="3"/>
      <c r="L52" s="3"/>
      <c r="M52" s="3"/>
      <c r="N52" s="30"/>
      <c r="O52" s="20"/>
      <c r="P52" s="3"/>
      <c r="Q52" s="3"/>
      <c r="R52" s="3"/>
      <c r="S52" s="3"/>
      <c r="T52" s="3"/>
      <c r="U52" s="3"/>
      <c r="V52" s="3"/>
      <c r="W52" s="3"/>
      <c r="X52" s="3"/>
      <c r="Y52" s="3"/>
      <c r="Z52" s="30"/>
      <c r="AA52" s="40"/>
      <c r="AB52" s="3"/>
      <c r="AC52" s="3"/>
      <c r="AD52" s="3"/>
      <c r="AE52" s="3"/>
      <c r="AF52" s="3"/>
      <c r="AG52" s="3"/>
      <c r="AH52" s="3"/>
      <c r="AI52" s="3"/>
      <c r="AJ52" s="3"/>
      <c r="AK52" s="3"/>
      <c r="AL52" s="30"/>
      <c r="AM52" s="20"/>
      <c r="AN52" s="3"/>
      <c r="AO52" s="3"/>
      <c r="AP52" s="3"/>
      <c r="AQ52" s="3"/>
      <c r="AR52" s="3"/>
      <c r="AS52" s="3"/>
      <c r="AT52" s="3"/>
      <c r="AU52" s="3"/>
      <c r="AV52" s="3"/>
      <c r="AW52" s="3"/>
      <c r="AX52" s="30"/>
      <c r="AY52" s="20"/>
      <c r="AZ52" s="3"/>
      <c r="BA52" s="3"/>
      <c r="BB52" s="3"/>
      <c r="BC52" s="3"/>
      <c r="BD52" s="3"/>
      <c r="BE52" s="3"/>
      <c r="BF52" s="3"/>
      <c r="BG52" s="3"/>
      <c r="BH52" s="3"/>
      <c r="BI52" s="3"/>
      <c r="BJ52" s="30"/>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row>
    <row r="53" spans="1:171" ht="15.75" thickBot="1">
      <c r="A53" s="127">
        <v>3.1</v>
      </c>
      <c r="B53" s="100" t="s">
        <v>83</v>
      </c>
      <c r="C53" s="20"/>
      <c r="D53" s="3"/>
      <c r="E53" s="3"/>
      <c r="F53" s="3"/>
      <c r="G53" s="3"/>
      <c r="H53" s="3"/>
      <c r="I53" s="3"/>
      <c r="J53" s="3"/>
      <c r="K53" s="3"/>
      <c r="L53" s="3"/>
      <c r="M53" s="3"/>
      <c r="N53" s="30"/>
      <c r="O53" s="20"/>
      <c r="P53" s="3"/>
      <c r="Q53" s="3"/>
      <c r="R53" s="11"/>
      <c r="S53" s="11"/>
      <c r="T53" s="11"/>
      <c r="U53" s="11"/>
      <c r="V53" s="11"/>
      <c r="W53" s="11"/>
      <c r="X53" s="11"/>
      <c r="Y53" s="11"/>
      <c r="Z53" s="32"/>
      <c r="AA53" s="96"/>
      <c r="AB53" s="11"/>
      <c r="AC53" s="11"/>
      <c r="AD53" s="11"/>
      <c r="AE53" s="11"/>
      <c r="AF53" s="11"/>
      <c r="AG53" s="11"/>
      <c r="AH53" s="11"/>
      <c r="AI53" s="11"/>
      <c r="AJ53" s="11"/>
      <c r="AK53" s="11"/>
      <c r="AL53" s="32"/>
      <c r="AM53" s="31"/>
      <c r="AN53" s="11"/>
      <c r="AO53" s="11"/>
      <c r="AP53" s="11"/>
      <c r="AQ53" s="11"/>
      <c r="AR53" s="11"/>
      <c r="AS53" s="11"/>
      <c r="AT53" s="11"/>
      <c r="AU53" s="11"/>
      <c r="AV53" s="11"/>
      <c r="AW53" s="11"/>
      <c r="AX53" s="32"/>
      <c r="AY53" s="31"/>
      <c r="AZ53" s="11"/>
      <c r="BA53" s="11"/>
      <c r="BB53" s="11"/>
      <c r="BC53" s="11"/>
      <c r="BD53" s="11"/>
      <c r="BE53" s="11"/>
      <c r="BF53" s="11"/>
      <c r="BG53" s="11"/>
      <c r="BH53" s="11"/>
      <c r="BI53" s="11"/>
      <c r="BJ53" s="32"/>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row>
    <row r="54" spans="1:256" s="75" customFormat="1" ht="15.75" thickBot="1">
      <c r="A54" s="791" t="s">
        <v>91</v>
      </c>
      <c r="B54" s="819"/>
      <c r="C54" s="811"/>
      <c r="D54" s="812"/>
      <c r="E54" s="812"/>
      <c r="F54" s="812"/>
      <c r="G54" s="812"/>
      <c r="H54" s="812"/>
      <c r="I54" s="812"/>
      <c r="J54" s="812"/>
      <c r="K54" s="812"/>
      <c r="L54" s="812"/>
      <c r="M54" s="812"/>
      <c r="N54" s="813"/>
      <c r="O54" s="811"/>
      <c r="P54" s="812"/>
      <c r="Q54" s="812"/>
      <c r="R54" s="812"/>
      <c r="S54" s="812"/>
      <c r="T54" s="812"/>
      <c r="U54" s="812"/>
      <c r="V54" s="812"/>
      <c r="W54" s="812"/>
      <c r="X54" s="812"/>
      <c r="Y54" s="812"/>
      <c r="Z54" s="813"/>
      <c r="AA54" s="811"/>
      <c r="AB54" s="812"/>
      <c r="AC54" s="812"/>
      <c r="AD54" s="812"/>
      <c r="AE54" s="812"/>
      <c r="AF54" s="812"/>
      <c r="AG54" s="812"/>
      <c r="AH54" s="812"/>
      <c r="AI54" s="812"/>
      <c r="AJ54" s="812"/>
      <c r="AK54" s="812"/>
      <c r="AL54" s="813"/>
      <c r="AM54" s="811"/>
      <c r="AN54" s="812"/>
      <c r="AO54" s="812"/>
      <c r="AP54" s="812"/>
      <c r="AQ54" s="812"/>
      <c r="AR54" s="812"/>
      <c r="AS54" s="812"/>
      <c r="AT54" s="812"/>
      <c r="AU54" s="812"/>
      <c r="AV54" s="812"/>
      <c r="AW54" s="812"/>
      <c r="AX54" s="813"/>
      <c r="AY54" s="811"/>
      <c r="AZ54" s="812"/>
      <c r="BA54" s="812"/>
      <c r="BB54" s="812"/>
      <c r="BC54" s="812"/>
      <c r="BD54" s="812"/>
      <c r="BE54" s="812"/>
      <c r="BF54" s="812"/>
      <c r="BG54" s="812"/>
      <c r="BH54" s="812"/>
      <c r="BI54" s="812"/>
      <c r="BJ54" s="813"/>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row>
    <row r="55" spans="1:171" ht="15">
      <c r="A55" s="129">
        <v>4.1</v>
      </c>
      <c r="B55" s="132" t="s">
        <v>94</v>
      </c>
      <c r="C55" s="70"/>
      <c r="D55" s="71"/>
      <c r="E55" s="71"/>
      <c r="F55" s="71"/>
      <c r="G55" s="71"/>
      <c r="H55" s="71"/>
      <c r="I55" s="71"/>
      <c r="J55" s="71"/>
      <c r="K55" s="71"/>
      <c r="L55" s="71"/>
      <c r="M55" s="71"/>
      <c r="N55" s="72"/>
      <c r="O55" s="70"/>
      <c r="P55" s="71"/>
      <c r="Q55" s="71"/>
      <c r="R55" s="71"/>
      <c r="S55" s="71"/>
      <c r="T55" s="71"/>
      <c r="U55" s="71"/>
      <c r="V55" s="71"/>
      <c r="W55" s="54"/>
      <c r="X55" s="71"/>
      <c r="Y55" s="71"/>
      <c r="Z55" s="72"/>
      <c r="AA55" s="97"/>
      <c r="AB55" s="71"/>
      <c r="AC55" s="71"/>
      <c r="AD55" s="71"/>
      <c r="AE55" s="54"/>
      <c r="AF55" s="71"/>
      <c r="AG55" s="71"/>
      <c r="AH55" s="71"/>
      <c r="AI55" s="54"/>
      <c r="AJ55" s="71"/>
      <c r="AK55" s="71"/>
      <c r="AL55" s="72"/>
      <c r="AM55" s="84"/>
      <c r="AN55" s="71"/>
      <c r="AO55" s="71"/>
      <c r="AP55" s="71"/>
      <c r="AQ55" s="54"/>
      <c r="AR55" s="71"/>
      <c r="AS55" s="71"/>
      <c r="AT55" s="71"/>
      <c r="AU55" s="54"/>
      <c r="AV55" s="71"/>
      <c r="AW55" s="71"/>
      <c r="AX55" s="72"/>
      <c r="AY55" s="84"/>
      <c r="AZ55" s="71"/>
      <c r="BA55" s="71"/>
      <c r="BB55" s="71"/>
      <c r="BC55" s="54"/>
      <c r="BD55" s="71"/>
      <c r="BE55" s="71"/>
      <c r="BF55" s="71"/>
      <c r="BG55" s="54"/>
      <c r="BH55" s="71"/>
      <c r="BI55" s="71"/>
      <c r="BJ55" s="72"/>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row>
    <row r="56" spans="1:171" ht="15">
      <c r="A56" s="130">
        <v>4.2</v>
      </c>
      <c r="B56" s="133" t="s">
        <v>95</v>
      </c>
      <c r="C56" s="85"/>
      <c r="D56" s="66"/>
      <c r="E56" s="66"/>
      <c r="F56" s="66"/>
      <c r="G56" s="66"/>
      <c r="H56" s="66"/>
      <c r="I56" s="66"/>
      <c r="J56" s="66"/>
      <c r="K56" s="66"/>
      <c r="L56" s="66"/>
      <c r="M56" s="66"/>
      <c r="N56" s="86"/>
      <c r="O56" s="85"/>
      <c r="P56" s="66"/>
      <c r="Q56" s="66"/>
      <c r="R56" s="66"/>
      <c r="S56" s="66"/>
      <c r="T56" s="66"/>
      <c r="U56" s="66"/>
      <c r="V56" s="66"/>
      <c r="W56" s="66"/>
      <c r="X56" s="66"/>
      <c r="Y56" s="66"/>
      <c r="Z56" s="86"/>
      <c r="AA56" s="98"/>
      <c r="AB56" s="66"/>
      <c r="AC56" s="66"/>
      <c r="AD56" s="66"/>
      <c r="AE56" s="66"/>
      <c r="AF56" s="66"/>
      <c r="AG56" s="66"/>
      <c r="AH56" s="66"/>
      <c r="AI56" s="66"/>
      <c r="AJ56" s="66"/>
      <c r="AK56" s="66"/>
      <c r="AL56" s="86"/>
      <c r="AM56" s="85"/>
      <c r="AN56" s="66"/>
      <c r="AO56" s="66"/>
      <c r="AP56" s="66"/>
      <c r="AQ56" s="66"/>
      <c r="AR56" s="66"/>
      <c r="AS56" s="66"/>
      <c r="AT56" s="66"/>
      <c r="AU56" s="66"/>
      <c r="AV56" s="66"/>
      <c r="AW56" s="66"/>
      <c r="AX56" s="86"/>
      <c r="AY56" s="85"/>
      <c r="AZ56" s="66"/>
      <c r="BA56" s="66"/>
      <c r="BB56" s="66"/>
      <c r="BC56" s="66"/>
      <c r="BD56" s="66"/>
      <c r="BE56" s="66"/>
      <c r="BF56" s="66"/>
      <c r="BG56" s="66"/>
      <c r="BH56" s="66"/>
      <c r="BI56" s="66"/>
      <c r="BJ56" s="86"/>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row>
    <row r="57" spans="1:171" ht="15">
      <c r="A57" s="131">
        <v>4.3</v>
      </c>
      <c r="B57" s="134" t="s">
        <v>96</v>
      </c>
      <c r="C57" s="105"/>
      <c r="D57" s="50"/>
      <c r="E57" s="50"/>
      <c r="F57" s="2"/>
      <c r="G57" s="2"/>
      <c r="H57" s="2"/>
      <c r="I57" s="2"/>
      <c r="J57" s="2"/>
      <c r="K57" s="2"/>
      <c r="L57" s="2"/>
      <c r="M57" s="2"/>
      <c r="N57" s="36"/>
      <c r="O57" s="37"/>
      <c r="P57" s="2"/>
      <c r="Q57" s="2"/>
      <c r="R57" s="2"/>
      <c r="S57" s="2"/>
      <c r="T57" s="2"/>
      <c r="U57" s="2"/>
      <c r="V57" s="2"/>
      <c r="W57" s="2"/>
      <c r="X57" s="2"/>
      <c r="Y57" s="2"/>
      <c r="Z57" s="36"/>
      <c r="AA57" s="39"/>
      <c r="AB57" s="2"/>
      <c r="AC57" s="2"/>
      <c r="AD57" s="2"/>
      <c r="AE57" s="2"/>
      <c r="AF57" s="2"/>
      <c r="AG57" s="2"/>
      <c r="AH57" s="2"/>
      <c r="AI57" s="2"/>
      <c r="AJ57" s="2"/>
      <c r="AK57" s="2"/>
      <c r="AL57" s="36"/>
      <c r="AM57" s="37"/>
      <c r="AN57" s="2"/>
      <c r="AO57" s="2"/>
      <c r="AP57" s="2"/>
      <c r="AQ57" s="2"/>
      <c r="AR57" s="2"/>
      <c r="AS57" s="2"/>
      <c r="AT57" s="2"/>
      <c r="AU57" s="2"/>
      <c r="AV57" s="2"/>
      <c r="AW57" s="2"/>
      <c r="AX57" s="36"/>
      <c r="AY57" s="37"/>
      <c r="AZ57" s="2"/>
      <c r="BA57" s="2"/>
      <c r="BB57" s="2"/>
      <c r="BC57" s="2"/>
      <c r="BD57" s="2"/>
      <c r="BE57" s="2"/>
      <c r="BF57" s="2"/>
      <c r="BG57" s="2"/>
      <c r="BH57" s="2"/>
      <c r="BI57" s="2"/>
      <c r="BJ57" s="36"/>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row>
    <row r="58" spans="1:171" ht="15">
      <c r="A58" s="131">
        <v>4.4</v>
      </c>
      <c r="B58" s="134" t="s">
        <v>97</v>
      </c>
      <c r="C58" s="105"/>
      <c r="D58" s="50"/>
      <c r="E58" s="50"/>
      <c r="F58" s="41"/>
      <c r="G58" s="41"/>
      <c r="H58" s="2"/>
      <c r="I58" s="2"/>
      <c r="J58" s="2"/>
      <c r="K58" s="2"/>
      <c r="L58" s="2"/>
      <c r="M58" s="2"/>
      <c r="N58" s="36"/>
      <c r="O58" s="37"/>
      <c r="P58" s="2"/>
      <c r="Q58" s="2"/>
      <c r="R58" s="2"/>
      <c r="S58" s="2"/>
      <c r="T58" s="2"/>
      <c r="U58" s="2"/>
      <c r="V58" s="2"/>
      <c r="W58" s="2"/>
      <c r="X58" s="2"/>
      <c r="Y58" s="2"/>
      <c r="Z58" s="36"/>
      <c r="AA58" s="39"/>
      <c r="AB58" s="2"/>
      <c r="AC58" s="2"/>
      <c r="AD58" s="2"/>
      <c r="AE58" s="2"/>
      <c r="AF58" s="2"/>
      <c r="AG58" s="2"/>
      <c r="AH58" s="2"/>
      <c r="AI58" s="2"/>
      <c r="AJ58" s="2"/>
      <c r="AK58" s="2"/>
      <c r="AL58" s="36"/>
      <c r="AM58" s="37"/>
      <c r="AN58" s="2"/>
      <c r="AO58" s="2"/>
      <c r="AP58" s="2"/>
      <c r="AQ58" s="2"/>
      <c r="AR58" s="2"/>
      <c r="AS58" s="2"/>
      <c r="AT58" s="2"/>
      <c r="AU58" s="2"/>
      <c r="AV58" s="2"/>
      <c r="AW58" s="2"/>
      <c r="AX58" s="36"/>
      <c r="AY58" s="37"/>
      <c r="AZ58" s="2"/>
      <c r="BA58" s="2"/>
      <c r="BB58" s="2"/>
      <c r="BC58" s="2"/>
      <c r="BD58" s="2"/>
      <c r="BE58" s="2"/>
      <c r="BF58" s="2"/>
      <c r="BG58" s="2"/>
      <c r="BH58" s="2"/>
      <c r="BI58" s="2"/>
      <c r="BJ58" s="36"/>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row>
    <row r="59" spans="1:171" ht="36.75">
      <c r="A59" s="131">
        <v>4.5</v>
      </c>
      <c r="B59" s="134" t="s">
        <v>98</v>
      </c>
      <c r="C59" s="105"/>
      <c r="D59" s="50"/>
      <c r="E59" s="50"/>
      <c r="F59" s="1"/>
      <c r="G59" s="62"/>
      <c r="H59" s="2"/>
      <c r="I59" s="2"/>
      <c r="J59" s="2"/>
      <c r="K59" s="2"/>
      <c r="L59" s="2"/>
      <c r="M59" s="2"/>
      <c r="N59" s="36"/>
      <c r="O59" s="37"/>
      <c r="P59" s="2"/>
      <c r="Q59" s="2"/>
      <c r="R59" s="2"/>
      <c r="S59" s="2"/>
      <c r="T59" s="2"/>
      <c r="U59" s="2"/>
      <c r="V59" s="2"/>
      <c r="W59" s="2"/>
      <c r="X59" s="2"/>
      <c r="Y59" s="2"/>
      <c r="Z59" s="36"/>
      <c r="AA59" s="39"/>
      <c r="AB59" s="2"/>
      <c r="AC59" s="2"/>
      <c r="AD59" s="2"/>
      <c r="AE59" s="2"/>
      <c r="AF59" s="2"/>
      <c r="AG59" s="2"/>
      <c r="AH59" s="2"/>
      <c r="AI59" s="2"/>
      <c r="AJ59" s="2"/>
      <c r="AK59" s="2"/>
      <c r="AL59" s="36"/>
      <c r="AM59" s="37"/>
      <c r="AN59" s="2"/>
      <c r="AO59" s="2"/>
      <c r="AP59" s="2"/>
      <c r="AQ59" s="2"/>
      <c r="AR59" s="2"/>
      <c r="AS59" s="2"/>
      <c r="AT59" s="2"/>
      <c r="AU59" s="2"/>
      <c r="AV59" s="2"/>
      <c r="AW59" s="2"/>
      <c r="AX59" s="36"/>
      <c r="AY59" s="37"/>
      <c r="AZ59" s="2"/>
      <c r="BA59" s="2"/>
      <c r="BB59" s="2"/>
      <c r="BC59" s="2"/>
      <c r="BD59" s="2"/>
      <c r="BE59" s="2"/>
      <c r="BF59" s="2"/>
      <c r="BG59" s="2"/>
      <c r="BH59" s="2"/>
      <c r="BI59" s="2"/>
      <c r="BJ59" s="36"/>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row>
    <row r="60" spans="3:171" ht="1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row>
    <row r="61" spans="3:171" ht="1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row>
    <row r="62" spans="3:171" ht="1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row>
    <row r="63" spans="3:171" ht="1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row>
    <row r="64" spans="3:171" ht="1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row>
    <row r="65" spans="3:171" ht="1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row>
    <row r="66" spans="3:171" ht="1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row>
    <row r="67" spans="3:171" ht="1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row>
    <row r="68" spans="3:171" ht="1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row>
    <row r="69" spans="3:171" ht="1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row>
    <row r="70" spans="3:171" ht="1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row>
    <row r="71" spans="3:171" ht="1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row>
    <row r="72" spans="3:171" ht="1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row>
    <row r="73" spans="3:171" ht="1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row>
    <row r="74" spans="3:171" ht="1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row>
    <row r="75" spans="3:171" ht="1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row>
    <row r="76" spans="3:171" ht="1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row>
    <row r="77" spans="3:171" ht="1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row>
    <row r="78" spans="3:171" ht="1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row>
    <row r="79" spans="3:171" ht="1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row>
    <row r="80" spans="3:171" ht="1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row>
    <row r="81" spans="3:171" ht="1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row>
    <row r="82" spans="3:171" ht="1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row>
    <row r="83" spans="3:171" ht="1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row>
    <row r="84" spans="3:171" ht="1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row>
    <row r="85" spans="3:171" ht="1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row>
    <row r="86" spans="3:171" ht="1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row>
    <row r="87" spans="3:171" ht="1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row>
    <row r="88" spans="3:171" ht="1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row>
    <row r="89" spans="3:171" ht="1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row>
    <row r="90" spans="3:171" ht="1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row>
    <row r="91" spans="3:171" ht="1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row>
    <row r="92" spans="3:171" ht="1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row>
    <row r="93" spans="3:171" ht="1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row>
    <row r="94" spans="3:171" ht="1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row>
    <row r="95" spans="3:171" ht="1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row>
    <row r="96" spans="3:171" ht="1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row>
    <row r="97" spans="3:171" ht="1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row>
    <row r="98" spans="3:171" ht="1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row>
    <row r="99" spans="3:171" ht="1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row>
    <row r="100" spans="3:171" ht="1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row>
    <row r="101" spans="3:171" ht="1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row>
    <row r="102" spans="3:171" ht="1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row>
    <row r="103" spans="3:171" ht="1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row>
    <row r="104" spans="3:171" ht="1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row>
    <row r="105" spans="3:171" ht="1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row>
    <row r="106" spans="3:171" ht="1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row>
    <row r="107" spans="3:171" ht="1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row>
    <row r="108" spans="3:171" ht="1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row>
    <row r="109" spans="3:171" ht="1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row>
    <row r="110" spans="3:171" ht="1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row>
    <row r="111" spans="3:171" ht="1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row>
    <row r="112" spans="3:171" ht="1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row>
    <row r="113" spans="3:171" ht="1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row>
    <row r="114" spans="3:171" ht="1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row>
    <row r="115" spans="3:171" ht="1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row>
    <row r="116" spans="3:171" ht="1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row>
    <row r="117" spans="3:171" ht="1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row>
    <row r="118" spans="3:171" ht="1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row>
    <row r="119" spans="3:171" ht="1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row>
    <row r="120" spans="3:171" ht="1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row>
    <row r="121" spans="3:171" ht="1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row>
    <row r="122" spans="3:171" ht="1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row>
    <row r="123" spans="3:171" ht="1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row>
    <row r="124" spans="3:171" ht="1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row>
    <row r="125" spans="3:171" ht="1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row>
    <row r="126" spans="3:171" ht="1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row>
    <row r="127" spans="3:62" ht="1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row>
    <row r="128" spans="3:62" ht="1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row>
    <row r="129" spans="3:62" ht="1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row>
    <row r="130" spans="3:62" ht="1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row>
    <row r="131" spans="3:62" ht="1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row>
    <row r="132" spans="3:62" ht="1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row>
    <row r="133" spans="3:62" ht="1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row>
    <row r="134" spans="3:62" ht="1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row>
    <row r="135" spans="3:62" ht="1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row>
    <row r="136" spans="3:62" ht="1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row>
    <row r="137" spans="3:62" ht="1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row>
    <row r="138" spans="3:62" ht="1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row>
    <row r="139" spans="3:62" ht="1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row>
    <row r="140" spans="3:62" ht="1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row>
  </sheetData>
  <sheetProtection/>
  <mergeCells count="51">
    <mergeCell ref="C9:N9"/>
    <mergeCell ref="C4:D4"/>
    <mergeCell ref="C6:N6"/>
    <mergeCell ref="O6:Z6"/>
    <mergeCell ref="AA6:AL6"/>
    <mergeCell ref="C7:F7"/>
    <mergeCell ref="G7:J7"/>
    <mergeCell ref="K7:N7"/>
    <mergeCell ref="O7:R7"/>
    <mergeCell ref="AI7:AL7"/>
    <mergeCell ref="AA16:AL16"/>
    <mergeCell ref="AY9:BJ9"/>
    <mergeCell ref="BC7:BF7"/>
    <mergeCell ref="BG7:BJ7"/>
    <mergeCell ref="AM7:AP7"/>
    <mergeCell ref="AQ7:AT7"/>
    <mergeCell ref="AE7:AH7"/>
    <mergeCell ref="AM16:AX16"/>
    <mergeCell ref="AY16:BJ16"/>
    <mergeCell ref="AY26:BJ26"/>
    <mergeCell ref="AM26:AX26"/>
    <mergeCell ref="AM6:AX6"/>
    <mergeCell ref="AY6:BJ6"/>
    <mergeCell ref="AY7:BB7"/>
    <mergeCell ref="AM9:AX9"/>
    <mergeCell ref="AY43:BJ43"/>
    <mergeCell ref="AM54:AX54"/>
    <mergeCell ref="AY54:BJ54"/>
    <mergeCell ref="AA43:AL43"/>
    <mergeCell ref="O54:Z54"/>
    <mergeCell ref="AA54:AL54"/>
    <mergeCell ref="A54:B54"/>
    <mergeCell ref="AA26:AL26"/>
    <mergeCell ref="C54:N54"/>
    <mergeCell ref="C43:N43"/>
    <mergeCell ref="O43:Z43"/>
    <mergeCell ref="AU7:AX7"/>
    <mergeCell ref="AM43:AX43"/>
    <mergeCell ref="O26:Z26"/>
    <mergeCell ref="A43:B43"/>
    <mergeCell ref="A26:B26"/>
    <mergeCell ref="O9:Z9"/>
    <mergeCell ref="AA9:AL9"/>
    <mergeCell ref="A16:B16"/>
    <mergeCell ref="A9:B9"/>
    <mergeCell ref="C26:N26"/>
    <mergeCell ref="S7:V7"/>
    <mergeCell ref="W7:Z7"/>
    <mergeCell ref="AA7:AD7"/>
    <mergeCell ref="C16:N16"/>
    <mergeCell ref="O16:Z16"/>
  </mergeCells>
  <printOptions/>
  <pageMargins left="0.7" right="0.7" top="0.75" bottom="0.75" header="0.3" footer="0.3"/>
  <pageSetup fitToHeight="4" fitToWidth="1" horizontalDpi="600" verticalDpi="600" orientation="landscape" scale="3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DELL</cp:lastModifiedBy>
  <cp:lastPrinted>2013-12-10T09:23:25Z</cp:lastPrinted>
  <dcterms:created xsi:type="dcterms:W3CDTF">2011-11-11T20:56:06Z</dcterms:created>
  <dcterms:modified xsi:type="dcterms:W3CDTF">2017-08-09T06:43:24Z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