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435" windowHeight="62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" i="1" l="1"/>
  <c r="E15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3" i="1"/>
  <c r="E11" i="1"/>
  <c r="E6" i="1"/>
  <c r="E5" i="1"/>
  <c r="F17" i="1" l="1"/>
  <c r="D11" i="1" l="1"/>
  <c r="D8" i="1"/>
  <c r="D7" i="1"/>
  <c r="D6" i="1" l="1"/>
  <c r="D15" i="1" l="1"/>
  <c r="D4" i="1"/>
  <c r="C15" i="1" l="1"/>
  <c r="C11" i="1"/>
  <c r="C10" i="1"/>
  <c r="C8" i="1"/>
  <c r="B11" i="1"/>
  <c r="B15" i="1"/>
  <c r="B8" i="1"/>
</calcChain>
</file>

<file path=xl/sharedStrings.xml><?xml version="1.0" encoding="utf-8"?>
<sst xmlns="http://schemas.openxmlformats.org/spreadsheetml/2006/main" count="21" uniqueCount="20">
  <si>
    <t>Groceries and Food</t>
  </si>
  <si>
    <t>Total</t>
  </si>
  <si>
    <t>School Fees for external students</t>
  </si>
  <si>
    <t>School Uniforms for internal students</t>
  </si>
  <si>
    <t>Uni Grants for the University Fees in Zimbabwe</t>
  </si>
  <si>
    <t>Leadership Camps and other school expenses</t>
  </si>
  <si>
    <t>Fuel &amp; Transport for students to and from school and other activities</t>
  </si>
  <si>
    <t xml:space="preserve">Running of Resource Centre - bills and general costs - gas, electricity, water, chemicals, clean </t>
  </si>
  <si>
    <t>Students Outing to a Movie and Camp</t>
  </si>
  <si>
    <t>Breakdown of Expenses for GG - 18 April to 16 July 2018</t>
  </si>
  <si>
    <t>June 2018</t>
  </si>
  <si>
    <t>May 2018</t>
  </si>
  <si>
    <t>July 2018</t>
  </si>
  <si>
    <t>18th - 30th April 2018</t>
  </si>
  <si>
    <t>Fittings and cupboards - Resource Centre</t>
  </si>
  <si>
    <t>Insurance and Liciensing</t>
  </si>
  <si>
    <t>Exam Fees for internal students</t>
  </si>
  <si>
    <t>Mobile Laboratory Workshop - transport, eats, volunteeers and chemicals/solutions</t>
  </si>
  <si>
    <t>Medical assistance - including treatment of colds and flus and any other infections</t>
  </si>
  <si>
    <t>Printing &amp; Stationery - including print cartridges, Toner and Drum for Brother Printer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</si>
</sst>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wrapText="1"/>
    </xf>
    <xf numFmtId="0" fontId="2" fillId="0" borderId="0" xfId="0" applyFont="1"/>
    <xf numFmtId="0" fontId="2" fillId="2" borderId="1" xfId="0" applyFont="1" applyFill="1" applyBorder="1"/>
    <xf numFmtId="43" fontId="2" fillId="2" borderId="1" xfId="0" applyNumberFormat="1" applyFont="1" applyFill="1" applyBorder="1"/>
    <xf numFmtId="17" fontId="2" fillId="2" borderId="1" xfId="0" quotePrefix="1" applyNumberFormat="1" applyFont="1" applyFill="1" applyBorder="1"/>
    <xf numFmtId="0" fontId="0" fillId="0" borderId="1" xfId="0" applyFill="1" applyBorder="1"/>
    <xf numFmtId="43" fontId="0" fillId="0" borderId="1" xfId="1" applyFont="1" applyFill="1" applyBorder="1"/>
    <xf numFmtId="0" fontId="0" fillId="0" borderId="1" xfId="0" applyFill="1" applyBorder="1" applyAlignment="1">
      <alignment wrapText="1"/>
    </xf>
    <xf numFmtId="0" fontId="0" fillId="0" borderId="2" xfId="0" applyFill="1" applyBorder="1"/>
    <xf numFmtId="43" fontId="0" fillId="0" borderId="2" xfId="1" applyFont="1" applyBorder="1"/>
    <xf numFmtId="43" fontId="2" fillId="2" borderId="2" xfId="0" applyNumberFormat="1" applyFont="1" applyFill="1" applyBorder="1"/>
    <xf numFmtId="43" fontId="2" fillId="0" borderId="5" xfId="0" applyNumberFormat="1" applyFont="1" applyBorder="1"/>
    <xf numFmtId="0" fontId="2" fillId="0" borderId="3" xfId="0" applyFont="1" applyFill="1" applyBorder="1" applyAlignment="1">
      <alignment wrapText="1"/>
    </xf>
    <xf numFmtId="0" fontId="2" fillId="0" borderId="4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18" sqref="E18"/>
    </sheetView>
  </sheetViews>
  <sheetFormatPr defaultRowHeight="15" x14ac:dyDescent="0.25"/>
  <cols>
    <col min="1" max="1" width="54.28515625" customWidth="1"/>
    <col min="2" max="2" width="15" bestFit="1" customWidth="1"/>
    <col min="3" max="3" width="14" bestFit="1" customWidth="1"/>
    <col min="4" max="4" width="12.140625" bestFit="1" customWidth="1"/>
    <col min="5" max="5" width="12.140625" customWidth="1"/>
    <col min="6" max="6" width="10.5703125" style="5" bestFit="1" customWidth="1"/>
  </cols>
  <sheetData>
    <row r="1" spans="1:6" x14ac:dyDescent="0.25">
      <c r="A1" s="1" t="s">
        <v>9</v>
      </c>
    </row>
    <row r="2" spans="1:6" x14ac:dyDescent="0.25">
      <c r="A2" s="2"/>
      <c r="B2" s="8" t="s">
        <v>13</v>
      </c>
      <c r="C2" s="8" t="s">
        <v>11</v>
      </c>
      <c r="D2" s="8" t="s">
        <v>10</v>
      </c>
      <c r="E2" s="8" t="s">
        <v>12</v>
      </c>
      <c r="F2" s="6" t="s">
        <v>1</v>
      </c>
    </row>
    <row r="3" spans="1:6" x14ac:dyDescent="0.25">
      <c r="A3" s="2" t="s">
        <v>2</v>
      </c>
      <c r="B3" s="3">
        <v>0</v>
      </c>
      <c r="C3" s="3">
        <v>3490.7</v>
      </c>
      <c r="D3" s="3">
        <v>0</v>
      </c>
      <c r="E3" s="3">
        <v>0</v>
      </c>
      <c r="F3" s="7">
        <f>SUM(B3:E3)</f>
        <v>3490.7</v>
      </c>
    </row>
    <row r="4" spans="1:6" x14ac:dyDescent="0.25">
      <c r="A4" s="2" t="s">
        <v>3</v>
      </c>
      <c r="B4" s="3">
        <v>0</v>
      </c>
      <c r="C4" s="3">
        <v>307</v>
      </c>
      <c r="D4" s="3">
        <f>328+45.49</f>
        <v>373.49</v>
      </c>
      <c r="E4" s="3">
        <v>40</v>
      </c>
      <c r="F4" s="7">
        <f t="shared" ref="F4:F16" si="0">SUM(B4:E4)</f>
        <v>720.49</v>
      </c>
    </row>
    <row r="5" spans="1:6" x14ac:dyDescent="0.25">
      <c r="A5" s="2" t="s">
        <v>16</v>
      </c>
      <c r="B5" s="3">
        <v>0</v>
      </c>
      <c r="C5" s="3">
        <v>1554</v>
      </c>
      <c r="D5" s="3">
        <v>1605</v>
      </c>
      <c r="E5" s="3">
        <f>880+737.1</f>
        <v>1617.1</v>
      </c>
      <c r="F5" s="7">
        <f t="shared" si="0"/>
        <v>4776.1000000000004</v>
      </c>
    </row>
    <row r="6" spans="1:6" ht="30" x14ac:dyDescent="0.25">
      <c r="A6" s="4" t="s">
        <v>19</v>
      </c>
      <c r="B6" s="3">
        <v>2</v>
      </c>
      <c r="C6" s="3">
        <v>35</v>
      </c>
      <c r="D6" s="3">
        <f>525+3.49</f>
        <v>528.49</v>
      </c>
      <c r="E6" s="3">
        <f>43+5.6</f>
        <v>48.6</v>
      </c>
      <c r="F6" s="7">
        <f t="shared" si="0"/>
        <v>614.09</v>
      </c>
    </row>
    <row r="7" spans="1:6" x14ac:dyDescent="0.25">
      <c r="A7" s="2" t="s">
        <v>0</v>
      </c>
      <c r="B7" s="3">
        <v>9.93</v>
      </c>
      <c r="C7" s="3">
        <v>1659.31</v>
      </c>
      <c r="D7" s="3">
        <f>381.92+97.58+95</f>
        <v>574.5</v>
      </c>
      <c r="E7" s="3">
        <f>399.56+32.5</f>
        <v>432.06</v>
      </c>
      <c r="F7" s="7">
        <f t="shared" si="0"/>
        <v>2675.7999999999997</v>
      </c>
    </row>
    <row r="8" spans="1:6" ht="30" x14ac:dyDescent="0.25">
      <c r="A8" s="4" t="s">
        <v>7</v>
      </c>
      <c r="B8" s="3">
        <f>160+33+239+152</f>
        <v>584</v>
      </c>
      <c r="C8" s="3">
        <f>200+130.05</f>
        <v>330.05</v>
      </c>
      <c r="D8" s="3">
        <f>15+320.76+35</f>
        <v>370.76</v>
      </c>
      <c r="E8" s="3">
        <v>130</v>
      </c>
      <c r="F8" s="7">
        <f t="shared" si="0"/>
        <v>1414.81</v>
      </c>
    </row>
    <row r="9" spans="1:6" x14ac:dyDescent="0.25">
      <c r="A9" s="4" t="s">
        <v>14</v>
      </c>
      <c r="B9" s="3">
        <v>160</v>
      </c>
      <c r="C9" s="3">
        <v>260</v>
      </c>
      <c r="D9" s="3">
        <v>380</v>
      </c>
      <c r="E9" s="3">
        <v>200</v>
      </c>
      <c r="F9" s="7">
        <f t="shared" si="0"/>
        <v>1000</v>
      </c>
    </row>
    <row r="10" spans="1:6" x14ac:dyDescent="0.25">
      <c r="A10" s="2" t="s">
        <v>5</v>
      </c>
      <c r="B10" s="3">
        <v>0</v>
      </c>
      <c r="C10" s="3">
        <f>83+35.93</f>
        <v>118.93</v>
      </c>
      <c r="D10" s="3">
        <v>125.84</v>
      </c>
      <c r="E10" s="3">
        <v>11</v>
      </c>
      <c r="F10" s="7">
        <f t="shared" si="0"/>
        <v>255.77</v>
      </c>
    </row>
    <row r="11" spans="1:6" ht="30" x14ac:dyDescent="0.25">
      <c r="A11" s="4" t="s">
        <v>6</v>
      </c>
      <c r="B11" s="3">
        <f>10.5+81</f>
        <v>91.5</v>
      </c>
      <c r="C11" s="3">
        <f>56.2+206.52+163.58+57</f>
        <v>483.30000000000007</v>
      </c>
      <c r="D11" s="3">
        <f>431.88+148.55+46.5+6</f>
        <v>632.93000000000006</v>
      </c>
      <c r="E11" s="3">
        <f>248+27</f>
        <v>275</v>
      </c>
      <c r="F11" s="7">
        <f t="shared" si="0"/>
        <v>1482.73</v>
      </c>
    </row>
    <row r="12" spans="1:6" x14ac:dyDescent="0.25">
      <c r="A12" s="2" t="s">
        <v>4</v>
      </c>
      <c r="B12" s="3">
        <v>3289</v>
      </c>
      <c r="C12" s="3">
        <v>150</v>
      </c>
      <c r="D12" s="3">
        <v>1223</v>
      </c>
      <c r="E12" s="3">
        <v>8975</v>
      </c>
      <c r="F12" s="7">
        <f t="shared" si="0"/>
        <v>13637</v>
      </c>
    </row>
    <row r="13" spans="1:6" ht="30" x14ac:dyDescent="0.25">
      <c r="A13" s="4" t="s">
        <v>18</v>
      </c>
      <c r="B13" s="3">
        <v>0</v>
      </c>
      <c r="C13" s="3">
        <v>52</v>
      </c>
      <c r="D13" s="3">
        <v>115</v>
      </c>
      <c r="E13" s="3">
        <v>0</v>
      </c>
      <c r="F13" s="7">
        <f t="shared" si="0"/>
        <v>167</v>
      </c>
    </row>
    <row r="14" spans="1:6" x14ac:dyDescent="0.25">
      <c r="A14" s="9" t="s">
        <v>8</v>
      </c>
      <c r="B14" s="10"/>
      <c r="C14" s="3">
        <v>52.59</v>
      </c>
      <c r="D14" s="3"/>
      <c r="E14" s="3">
        <v>0</v>
      </c>
      <c r="F14" s="7">
        <f t="shared" si="0"/>
        <v>52.59</v>
      </c>
    </row>
    <row r="15" spans="1:6" ht="30" x14ac:dyDescent="0.25">
      <c r="A15" s="11" t="s">
        <v>17</v>
      </c>
      <c r="B15" s="2">
        <f>250+160</f>
        <v>410</v>
      </c>
      <c r="C15" s="2">
        <f>50+45.13+480</f>
        <v>575.13</v>
      </c>
      <c r="D15" s="2">
        <f>98.57+90.62+500</f>
        <v>689.19</v>
      </c>
      <c r="E15" s="2">
        <f>60.07+600+60</f>
        <v>720.07</v>
      </c>
      <c r="F15" s="7">
        <f t="shared" si="0"/>
        <v>2394.3900000000003</v>
      </c>
    </row>
    <row r="16" spans="1:6" ht="15.75" thickBot="1" x14ac:dyDescent="0.3">
      <c r="A16" s="12" t="s">
        <v>15</v>
      </c>
      <c r="B16" s="13">
        <v>0</v>
      </c>
      <c r="C16" s="13">
        <v>1410.75</v>
      </c>
      <c r="D16" s="13">
        <v>0</v>
      </c>
      <c r="E16" s="13">
        <v>0</v>
      </c>
      <c r="F16" s="14">
        <f t="shared" si="0"/>
        <v>1410.75</v>
      </c>
    </row>
    <row r="17" spans="1:6" ht="15.75" thickBot="1" x14ac:dyDescent="0.3">
      <c r="A17" s="16" t="s">
        <v>1</v>
      </c>
      <c r="B17" s="17"/>
      <c r="C17" s="17"/>
      <c r="D17" s="17"/>
      <c r="E17" s="17"/>
      <c r="F17" s="15">
        <f>SUM(F3:F16)</f>
        <v>34092.22</v>
      </c>
    </row>
  </sheetData>
  <pageMargins left="0.7" right="0.7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2018-01-19T16:03:16Z</cp:lastPrinted>
  <dcterms:created xsi:type="dcterms:W3CDTF">2017-01-30T07:15:24Z</dcterms:created>
  <dcterms:modified xsi:type="dcterms:W3CDTF">2018-07-16T09:34:20Z</dcterms:modified>
</cp:coreProperties>
</file>