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ummary Sheet" sheetId="1" r:id="rId1"/>
    <sheet name="Schedules of Actual Expenses" sheetId="2" r:id="rId2"/>
    <sheet name="Main Budget Sheet " sheetId="10" r:id="rId3"/>
  </sheets>
  <definedNames>
    <definedName name="_xlnm.Print_Area" localSheetId="1">'Schedules of Actual Expenses'!$A:$H</definedName>
  </definedNames>
  <calcPr calcId="152511"/>
</workbook>
</file>

<file path=xl/calcChain.xml><?xml version="1.0" encoding="utf-8"?>
<calcChain xmlns="http://schemas.openxmlformats.org/spreadsheetml/2006/main">
  <c r="D6" i="1" l="1"/>
  <c r="D18" i="1" s="1"/>
  <c r="H27" i="10"/>
  <c r="G27" i="10"/>
  <c r="D101" i="10"/>
  <c r="C101" i="10"/>
  <c r="E100" i="10"/>
  <c r="F100" i="10" s="1"/>
  <c r="E99" i="10"/>
  <c r="F99" i="10" s="1"/>
  <c r="E98" i="10"/>
  <c r="F98" i="10" s="1"/>
  <c r="F97" i="10"/>
  <c r="E95" i="10"/>
  <c r="D95" i="10"/>
  <c r="C95" i="10"/>
  <c r="F95" i="10" s="1"/>
  <c r="F94" i="10"/>
  <c r="F93" i="10"/>
  <c r="F92" i="10"/>
  <c r="F91" i="10"/>
  <c r="E89" i="10"/>
  <c r="D89" i="10"/>
  <c r="C89" i="10"/>
  <c r="F88" i="10"/>
  <c r="F87" i="10"/>
  <c r="F86" i="10"/>
  <c r="F89" i="10" s="1"/>
  <c r="E84" i="10"/>
  <c r="D84" i="10"/>
  <c r="C84" i="10"/>
  <c r="F83" i="10"/>
  <c r="F82" i="10"/>
  <c r="F84" i="10" s="1"/>
  <c r="E72" i="10"/>
  <c r="C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6" i="10"/>
  <c r="F55" i="10"/>
  <c r="F53" i="10"/>
  <c r="F51" i="10"/>
  <c r="F50" i="10"/>
  <c r="F48" i="10"/>
  <c r="F46" i="10"/>
  <c r="F45" i="10"/>
  <c r="F41" i="10"/>
  <c r="F40" i="10"/>
  <c r="F38" i="10"/>
  <c r="F36" i="10"/>
  <c r="F35" i="10"/>
  <c r="F33" i="10"/>
  <c r="F31" i="10"/>
  <c r="F30" i="10"/>
  <c r="F26" i="10"/>
  <c r="F25" i="10"/>
  <c r="F23" i="10"/>
  <c r="F22" i="10"/>
  <c r="F21" i="10"/>
  <c r="F20" i="10"/>
  <c r="F19" i="10"/>
  <c r="E16" i="10"/>
  <c r="D16" i="10"/>
  <c r="D102" i="10" s="1"/>
  <c r="F15" i="10"/>
  <c r="F14" i="10"/>
  <c r="F13" i="10"/>
  <c r="F12" i="10"/>
  <c r="F11" i="10"/>
  <c r="F16" i="10" s="1"/>
  <c r="C18" i="1"/>
  <c r="B18" i="1"/>
  <c r="H13" i="1"/>
  <c r="I13" i="1" s="1"/>
  <c r="H12" i="1"/>
  <c r="I12" i="1" s="1"/>
  <c r="H7" i="1"/>
  <c r="I7" i="1" s="1"/>
  <c r="G18" i="1"/>
  <c r="H73" i="2"/>
  <c r="H16" i="1" s="1"/>
  <c r="I16" i="1" s="1"/>
  <c r="H72" i="2"/>
  <c r="F74" i="2"/>
  <c r="H74" i="2" s="1"/>
  <c r="H17" i="1" s="1"/>
  <c r="I17" i="1" s="1"/>
  <c r="F73" i="2"/>
  <c r="F72" i="2"/>
  <c r="H33" i="2"/>
  <c r="H8" i="1" s="1"/>
  <c r="I8" i="1" s="1"/>
  <c r="H43" i="2"/>
  <c r="H9" i="1" s="1"/>
  <c r="I9" i="1" s="1"/>
  <c r="H56" i="2"/>
  <c r="H10" i="1" s="1"/>
  <c r="I10" i="1" s="1"/>
  <c r="H65" i="2"/>
  <c r="H22" i="2"/>
  <c r="H12" i="2"/>
  <c r="H6" i="1" s="1"/>
  <c r="C102" i="10" l="1"/>
  <c r="H75" i="2"/>
  <c r="H78" i="2" s="1"/>
  <c r="H15" i="1"/>
  <c r="I15" i="1" s="1"/>
  <c r="F42" i="10"/>
  <c r="F57" i="10"/>
  <c r="F72" i="10"/>
  <c r="F27" i="10"/>
  <c r="E101" i="10"/>
  <c r="I6" i="1"/>
  <c r="H18" i="1" l="1"/>
  <c r="I18" i="1"/>
  <c r="F101" i="10"/>
  <c r="F102" i="10" s="1"/>
  <c r="C7" i="10" s="1"/>
  <c r="E102" i="10"/>
  <c r="C6" i="10" s="1"/>
</calcChain>
</file>

<file path=xl/sharedStrings.xml><?xml version="1.0" encoding="utf-8"?>
<sst xmlns="http://schemas.openxmlformats.org/spreadsheetml/2006/main" count="255" uniqueCount="193">
  <si>
    <t xml:space="preserve">Project Budget Vs Actual Expenses  Report </t>
  </si>
  <si>
    <t>Sources of Fund</t>
  </si>
  <si>
    <t>Budgeted</t>
  </si>
  <si>
    <t>Actual</t>
  </si>
  <si>
    <t>Application of Fund</t>
  </si>
  <si>
    <t>Amount Received for the Project</t>
  </si>
  <si>
    <t>Variation</t>
  </si>
  <si>
    <t>Prjoect:- School Reconstruction and Health &amp; Sanitation Awareness Program for Earthquake Victims' Relief Support</t>
  </si>
  <si>
    <t>Schedule of Actual Expenses</t>
  </si>
  <si>
    <t>Truss-T1</t>
  </si>
  <si>
    <t>Truss-T2</t>
  </si>
  <si>
    <t>Stair Cover</t>
  </si>
  <si>
    <t>28 Gauge G.I. Roofing Sheet</t>
  </si>
  <si>
    <t>4 MM THK Covering PVC Sheet</t>
  </si>
  <si>
    <t>Labour</t>
  </si>
  <si>
    <t>Skilled</t>
  </si>
  <si>
    <t>Unskilled</t>
  </si>
  <si>
    <t>Variation ( Excess/Shortage)</t>
  </si>
  <si>
    <t>Sch_1</t>
  </si>
  <si>
    <t>Sch_2</t>
  </si>
  <si>
    <t>Sch_3</t>
  </si>
  <si>
    <t>Sch_4</t>
  </si>
  <si>
    <t>Sch_5</t>
  </si>
  <si>
    <t>Sch_6</t>
  </si>
  <si>
    <t>Schedules of Actual Expenses</t>
  </si>
  <si>
    <t>Schedule_1</t>
  </si>
  <si>
    <t>Particulars</t>
  </si>
  <si>
    <t>Amount</t>
  </si>
  <si>
    <t>S.No</t>
  </si>
  <si>
    <t>Purling</t>
  </si>
  <si>
    <t xml:space="preserve">MS Metal Piping </t>
  </si>
  <si>
    <t>Metal Primer</t>
  </si>
  <si>
    <t>Hilty SS Crew</t>
  </si>
  <si>
    <t>Site Sheet Covering</t>
  </si>
  <si>
    <t>Total</t>
  </si>
  <si>
    <t xml:space="preserve">Celling Sheet Covering </t>
  </si>
  <si>
    <t xml:space="preserve">Falls Celling Sheet </t>
  </si>
  <si>
    <t>Fall Celling Framing</t>
  </si>
  <si>
    <t>Schedule_2</t>
  </si>
  <si>
    <t>MS Metal Piping</t>
  </si>
  <si>
    <t>Water Tank Framing</t>
  </si>
  <si>
    <t>G.I. Roofing Sheet</t>
  </si>
  <si>
    <t>Schedule_4</t>
  </si>
  <si>
    <t>Roofing Sheet Painting</t>
  </si>
  <si>
    <t xml:space="preserve">28 Gauge G.I.  Roofing Sheet </t>
  </si>
  <si>
    <t xml:space="preserve">Roofing Sheet SS Crew </t>
  </si>
  <si>
    <t>Schedule_3</t>
  </si>
  <si>
    <t>Schedule_5</t>
  </si>
  <si>
    <t>28 Gauge G I Roofing Sheet</t>
  </si>
  <si>
    <t xml:space="preserve">4 MM Thick Covering PVC Sheet </t>
  </si>
  <si>
    <t>10 MM Thick Cement Covering Board</t>
  </si>
  <si>
    <t>SS Crew</t>
  </si>
  <si>
    <t>Metal Framing</t>
  </si>
  <si>
    <t>Wall Putting</t>
  </si>
  <si>
    <t>Wall Painting</t>
  </si>
  <si>
    <t>Schedule_6</t>
  </si>
  <si>
    <t xml:space="preserve">Labour wages </t>
  </si>
  <si>
    <t>Unskilled ( Helper)</t>
  </si>
  <si>
    <t>Skilled (Mechanic)</t>
  </si>
  <si>
    <t>TDS Expenses( @1%)</t>
  </si>
  <si>
    <t>Grand Total</t>
  </si>
  <si>
    <t>Project Coordinator (Full Time) (Salary 25,000 per months for 8 month in 2016 and 3 month in 2017)</t>
  </si>
  <si>
    <t>Construction Coordinator (Full Time)(Salary 20,000 per months for 8 month in 2016 and 3 month in 2017)</t>
  </si>
  <si>
    <t>Accountant (Full Time)(Salary 15,000 per months for 8 month in 2016 and 3 month in 2017)</t>
  </si>
  <si>
    <t>Staff Cost</t>
  </si>
  <si>
    <t xml:space="preserve">Project Coordinator (Full Time) (Salary 25,000 per months for 3 month with TDS Expenses ) </t>
  </si>
  <si>
    <t>Construction Coordinator (Full Time)(Salary 20,000 per months for 3 month with TDS Expenses)</t>
  </si>
  <si>
    <t>Accountant (Full Time)(Salary 15,000 per months for 3 month with TDS Expenses )</t>
  </si>
  <si>
    <t>Project Staff Cost</t>
  </si>
  <si>
    <t xml:space="preserve">Project Coordinator </t>
  </si>
  <si>
    <t>Construction Coordinator</t>
  </si>
  <si>
    <t>Accountant</t>
  </si>
  <si>
    <t>Schedule_7</t>
  </si>
  <si>
    <t>Sch_7</t>
  </si>
  <si>
    <t>Out of 176184 Amount of Rs 22735 used in Current project as excess amount incurred and Rest of Amount Rs  153449  to be used for 2nd phase Projects</t>
  </si>
  <si>
    <t xml:space="preserve">Actual Receipt </t>
  </si>
  <si>
    <t>Notes for Variation</t>
  </si>
  <si>
    <t xml:space="preserve">For Reviewing Main Budget sheet Please Click Below </t>
  </si>
  <si>
    <t xml:space="preserve">Main Budget Sheet </t>
  </si>
  <si>
    <t>S.N.</t>
  </si>
  <si>
    <t>Name of Organisation</t>
  </si>
  <si>
    <t>Volunteers' Community Nepal</t>
  </si>
  <si>
    <t>i.</t>
  </si>
  <si>
    <t>Project Name</t>
  </si>
  <si>
    <t>School Reconstruction and Health &amp; Sanitation Awareness Program for Earthquake Victims' Relief Support</t>
  </si>
  <si>
    <t>ii.</t>
  </si>
  <si>
    <t>Total Cost of Project NPR</t>
  </si>
  <si>
    <t>iii.</t>
  </si>
  <si>
    <t>Total Cost of Project GBP</t>
  </si>
  <si>
    <t>150 NRP = 1 GBP</t>
  </si>
  <si>
    <t>ITEM</t>
  </si>
  <si>
    <t>Total Cost NRP</t>
  </si>
  <si>
    <t>Total in GBP</t>
  </si>
  <si>
    <t>Notes/Remarks</t>
  </si>
  <si>
    <t>CAPITAL EXPENDITURE FOR HEALTH AND SANITATION EDUCATION PROGRAM</t>
  </si>
  <si>
    <t>Purchase of one Projector</t>
  </si>
  <si>
    <t>One LCD Porjector</t>
  </si>
  <si>
    <t>Purchase of one Laptop</t>
  </si>
  <si>
    <t>One Laptop for Awereness Programe and Other official purpose</t>
  </si>
  <si>
    <t xml:space="preserve">Installation of Power Back Up </t>
  </si>
  <si>
    <t xml:space="preserve">One  Power Back for awerness /training class </t>
  </si>
  <si>
    <t>Training Stationaries</t>
  </si>
  <si>
    <t xml:space="preserve">Includes copy, Pen, Pencils, Chart Papers, Files and others </t>
  </si>
  <si>
    <t>Others</t>
  </si>
  <si>
    <t>Other materials which might required during the awareness period</t>
  </si>
  <si>
    <t>Sub-Total 'A'</t>
  </si>
  <si>
    <t xml:space="preserve"> CAPITAL AND LABOR EXPENDITURE FOR CONSTRUCTION PROGRAM( Janapremi School)</t>
  </si>
  <si>
    <t xml:space="preserve">Roofing and Covering </t>
  </si>
  <si>
    <t>4 Classroom will be Constructed</t>
  </si>
  <si>
    <t>Sub-Total'B'</t>
  </si>
  <si>
    <t xml:space="preserve"> CAPITALAND LABOR EXPENDITURE FOR CONSTRUCTION PROGRAM(Gyanbikash School-Block-1)</t>
  </si>
  <si>
    <t xml:space="preserve">ROOFING </t>
  </si>
  <si>
    <t>1 Program hall/combine learning centre  for students in one Block will be constructed</t>
  </si>
  <si>
    <t xml:space="preserve">TRUSS‐(12'X19') </t>
  </si>
  <si>
    <t>28 GAUGE ROOFING SHEET</t>
  </si>
  <si>
    <t xml:space="preserve">9" WALL </t>
  </si>
  <si>
    <t xml:space="preserve">9" BRICK WALL </t>
  </si>
  <si>
    <t xml:space="preserve">OPENINGS </t>
  </si>
  <si>
    <t xml:space="preserve">DOOR </t>
  </si>
  <si>
    <t xml:space="preserve">WINDOW </t>
  </si>
  <si>
    <t xml:space="preserve">PCC AND PUNNING </t>
  </si>
  <si>
    <t xml:space="preserve">SOLING+PCC+PUNNING </t>
  </si>
  <si>
    <t xml:space="preserve">LABOUR </t>
  </si>
  <si>
    <t xml:space="preserve">SKILLED </t>
  </si>
  <si>
    <t xml:space="preserve">UNSKILLED </t>
  </si>
  <si>
    <t>Sub-total 'C'</t>
  </si>
  <si>
    <t>CAPITAL EXPENDITURE AND LABOUR FOR CONSTRUCTION PROGRAM( Gyanbikash School-Block-2)</t>
  </si>
  <si>
    <t>3 Classroom in one Block will be constructed</t>
  </si>
  <si>
    <t xml:space="preserve">TRUSS‐(12'X36') </t>
  </si>
  <si>
    <t xml:space="preserve">28 GAUGE G.I. ROOFING SHEET </t>
  </si>
  <si>
    <t xml:space="preserve">9" 1ST CLASS BRICK WALL </t>
  </si>
  <si>
    <t xml:space="preserve">WOODEN PANEL DOOR WOODEN FRAME WINDOW </t>
  </si>
  <si>
    <t xml:space="preserve">WOODEN FRAME WINDOW </t>
  </si>
  <si>
    <t>Sub-Total'D'</t>
  </si>
  <si>
    <t xml:space="preserve"> CAPITAL EXPENDITURE AND LABOUR  FOR CONSTRUCTION PROGRAM( Subarneshwor School)</t>
  </si>
  <si>
    <t xml:space="preserve">Dismantling of wall </t>
  </si>
  <si>
    <t>3 class will be reconstructed, 8 classroom will undergo maintenance and one toilet completely reconstructed</t>
  </si>
  <si>
    <t xml:space="preserve">Scrap clearance and transportation </t>
  </si>
  <si>
    <t xml:space="preserve">WALL </t>
  </si>
  <si>
    <t xml:space="preserve">9" WALL </t>
  </si>
  <si>
    <t xml:space="preserve">Class Room and Stairs Maintenanc </t>
  </si>
  <si>
    <t>Rectro Mentainence</t>
  </si>
  <si>
    <t>Toilet dismissal and rebuilding</t>
  </si>
  <si>
    <t xml:space="preserve">FINISHING </t>
  </si>
  <si>
    <t>Includes building wall, fitting pipes and panels, plaster and painting</t>
  </si>
  <si>
    <t xml:space="preserve">Plastering </t>
  </si>
  <si>
    <t>Coloring</t>
  </si>
  <si>
    <t>Sub-Total'E'</t>
  </si>
  <si>
    <t>PROJECT ACTIVITIES</t>
  </si>
  <si>
    <t>6'E'</t>
  </si>
  <si>
    <t>Awareness on Health and Sanitaion for 5 Schools</t>
  </si>
  <si>
    <t xml:space="preserve">1200 students will benefited from the 5 schools </t>
  </si>
  <si>
    <t>a.</t>
  </si>
  <si>
    <t xml:space="preserve">General Health Awareness Program </t>
  </si>
  <si>
    <t>b.</t>
  </si>
  <si>
    <t xml:space="preserve">General Sanitation Awareness Program </t>
  </si>
  <si>
    <t>c.</t>
  </si>
  <si>
    <t>General Awareness about Safe drinking water</t>
  </si>
  <si>
    <t>d.</t>
  </si>
  <si>
    <t xml:space="preserve">General Awareness about Waste management training </t>
  </si>
  <si>
    <t>e.</t>
  </si>
  <si>
    <t xml:space="preserve">General Awareness about clean classroom environment training </t>
  </si>
  <si>
    <t>f.</t>
  </si>
  <si>
    <t xml:space="preserve">Video Documentary and  Demnostration Program </t>
  </si>
  <si>
    <t>g.</t>
  </si>
  <si>
    <t>Full Training  Programmes and Expenses (Includes 25,000 each for 5 schools)</t>
  </si>
  <si>
    <t>h.</t>
  </si>
  <si>
    <t>Trainers Fees ( Includes 25,000 each for 5 schools)</t>
  </si>
  <si>
    <t>Sub-total 'F"</t>
  </si>
  <si>
    <r>
      <t xml:space="preserve">ALL STAFF COSTS
</t>
    </r>
    <r>
      <rPr>
        <i/>
        <sz val="10"/>
        <rFont val="Arial"/>
        <family val="2"/>
      </rPr>
      <t>For each staff member please provide job title, location, and % time spent on the project expressed as a full time equivalent (FTE)</t>
    </r>
  </si>
  <si>
    <t>1,60,000</t>
  </si>
  <si>
    <t>1,20,000</t>
  </si>
  <si>
    <t>Sub-total'G'</t>
  </si>
  <si>
    <t xml:space="preserve">OTHER ADMINISTRATION COSTS </t>
  </si>
  <si>
    <t>Contribution by Volunteers' Community Nepal</t>
  </si>
  <si>
    <t xml:space="preserve">Program travel </t>
  </si>
  <si>
    <t>Program communication (phone, internet etc)</t>
  </si>
  <si>
    <t xml:space="preserve">Logistic, Rent, legel fees and office expenses, meetings </t>
  </si>
  <si>
    <t xml:space="preserve">Webiste development </t>
  </si>
  <si>
    <t>Sub-total'H'</t>
  </si>
  <si>
    <t xml:space="preserve"> MONITORING, EVALUATION &amp; LESSON LEARNING</t>
  </si>
  <si>
    <t>Contribute to prepare Disaster Accountability Tool Kit</t>
  </si>
  <si>
    <t xml:space="preserve">Program Reflection meetings with volunteers and Stakeholders </t>
  </si>
  <si>
    <t xml:space="preserve">Team meetings,  field visit </t>
  </si>
  <si>
    <t>Grant Reporting</t>
  </si>
  <si>
    <t>Included in staff costs above</t>
  </si>
  <si>
    <t>Sub-total'I'</t>
  </si>
  <si>
    <t>Total{Sub-Total(A+B+C+D+E+F+G+H+I)</t>
  </si>
  <si>
    <t xml:space="preserve">Please Refer Yellow Highlighted Portion for Phase 1 Report </t>
  </si>
  <si>
    <t xml:space="preserve">Actual Cost </t>
  </si>
  <si>
    <t xml:space="preserve">No Variation </t>
  </si>
  <si>
    <t>VOLUNTEETRS COMMUNITY NEPAL 
Kattunje -2, Bhaktapur</t>
  </si>
  <si>
    <t>Amount In NPR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</si>
</sst>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0"/>
      <color theme="1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164" fontId="0" fillId="0" borderId="0" xfId="1" applyNumberFormat="1" applyFont="1"/>
    <xf numFmtId="0" fontId="0" fillId="0" borderId="1" xfId="0" applyBorder="1"/>
    <xf numFmtId="164" fontId="0" fillId="0" borderId="1" xfId="1" applyNumberFormat="1" applyFont="1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164" fontId="2" fillId="0" borderId="1" xfId="1" applyNumberFormat="1" applyFont="1" applyBorder="1"/>
    <xf numFmtId="0" fontId="2" fillId="0" borderId="1" xfId="0" applyFont="1" applyBorder="1" applyAlignment="1"/>
    <xf numFmtId="164" fontId="4" fillId="0" borderId="1" xfId="1" applyNumberFormat="1" applyFont="1" applyBorder="1"/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left"/>
    </xf>
    <xf numFmtId="164" fontId="2" fillId="0" borderId="0" xfId="1" applyNumberFormat="1" applyFont="1" applyBorder="1"/>
    <xf numFmtId="0" fontId="2" fillId="0" borderId="0" xfId="0" applyFont="1" applyBorder="1" applyAlignment="1">
      <alignment horizontal="left" wrapText="1"/>
    </xf>
    <xf numFmtId="164" fontId="2" fillId="0" borderId="1" xfId="1" applyNumberFormat="1" applyFont="1" applyBorder="1" applyAlignment="1"/>
    <xf numFmtId="164" fontId="0" fillId="0" borderId="1" xfId="1" applyNumberFormat="1" applyFont="1" applyBorder="1" applyAlignment="1"/>
    <xf numFmtId="0" fontId="0" fillId="0" borderId="0" xfId="0" applyAlignment="1"/>
    <xf numFmtId="164" fontId="2" fillId="0" borderId="0" xfId="1" applyNumberFormat="1" applyFont="1" applyBorder="1" applyAlignment="1"/>
    <xf numFmtId="0" fontId="2" fillId="0" borderId="1" xfId="0" applyFont="1" applyBorder="1" applyAlignment="1">
      <alignment horizontal="left"/>
    </xf>
    <xf numFmtId="0" fontId="11" fillId="3" borderId="1" xfId="0" applyFont="1" applyFill="1" applyBorder="1"/>
    <xf numFmtId="0" fontId="11" fillId="3" borderId="1" xfId="0" applyFont="1" applyFill="1" applyBorder="1" applyAlignment="1">
      <alignment wrapText="1"/>
    </xf>
    <xf numFmtId="0" fontId="3" fillId="0" borderId="0" xfId="0" applyFont="1"/>
    <xf numFmtId="164" fontId="3" fillId="0" borderId="1" xfId="1" applyNumberFormat="1" applyFont="1" applyBorder="1"/>
    <xf numFmtId="164" fontId="12" fillId="0" borderId="1" xfId="1" applyNumberFormat="1" applyFont="1" applyBorder="1"/>
    <xf numFmtId="164" fontId="3" fillId="0" borderId="1" xfId="1" applyNumberFormat="1" applyFont="1" applyBorder="1" applyAlignment="1">
      <alignment wrapText="1"/>
    </xf>
    <xf numFmtId="164" fontId="3" fillId="0" borderId="1" xfId="1" applyNumberFormat="1" applyFont="1" applyFill="1" applyBorder="1" applyAlignment="1">
      <alignment wrapText="1"/>
    </xf>
    <xf numFmtId="164" fontId="11" fillId="0" borderId="1" xfId="1" applyNumberFormat="1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64" fontId="11" fillId="0" borderId="1" xfId="1" applyNumberFormat="1" applyFont="1" applyFill="1" applyBorder="1" applyAlignment="1">
      <alignment wrapText="1"/>
    </xf>
    <xf numFmtId="164" fontId="11" fillId="3" borderId="1" xfId="0" applyNumberFormat="1" applyFont="1" applyFill="1" applyBorder="1"/>
    <xf numFmtId="0" fontId="3" fillId="3" borderId="1" xfId="0" applyFont="1" applyFill="1" applyBorder="1" applyAlignment="1">
      <alignment wrapText="1"/>
    </xf>
    <xf numFmtId="164" fontId="3" fillId="0" borderId="1" xfId="1" applyNumberFormat="1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164" fontId="11" fillId="0" borderId="1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1" fillId="3" borderId="1" xfId="0" applyNumberFormat="1" applyFont="1" applyFill="1" applyBorder="1" applyAlignment="1">
      <alignment vertical="center"/>
    </xf>
    <xf numFmtId="164" fontId="11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0" fontId="6" fillId="0" borderId="17" xfId="0" applyFont="1" applyBorder="1" applyAlignment="1">
      <alignment wrapText="1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wrapText="1"/>
    </xf>
    <xf numFmtId="0" fontId="7" fillId="4" borderId="6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3" fontId="6" fillId="0" borderId="1" xfId="0" applyNumberFormat="1" applyFont="1" applyBorder="1" applyAlignment="1">
      <alignment horizontal="left" wrapText="1"/>
    </xf>
    <xf numFmtId="0" fontId="1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vertical="top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6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3" fontId="6" fillId="0" borderId="1" xfId="0" applyNumberFormat="1" applyFont="1" applyBorder="1" applyAlignment="1">
      <alignment horizontal="left" vertical="top" wrapText="1"/>
    </xf>
    <xf numFmtId="0" fontId="16" fillId="0" borderId="20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wrapText="1"/>
    </xf>
    <xf numFmtId="0" fontId="14" fillId="0" borderId="6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4" fillId="4" borderId="1" xfId="0" applyFont="1" applyFill="1" applyBorder="1" applyAlignment="1" applyProtection="1">
      <alignment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3" fontId="7" fillId="4" borderId="1" xfId="0" applyNumberFormat="1" applyFont="1" applyFill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4" borderId="1" xfId="0" applyFont="1" applyFill="1" applyBorder="1" applyAlignment="1">
      <alignment horizontal="right" wrapText="1"/>
    </xf>
    <xf numFmtId="164" fontId="6" fillId="0" borderId="1" xfId="1" applyNumberFormat="1" applyFont="1" applyBorder="1" applyAlignment="1">
      <alignment horizontal="right" wrapText="1"/>
    </xf>
    <xf numFmtId="164" fontId="7" fillId="4" borderId="1" xfId="1" applyNumberFormat="1" applyFont="1" applyFill="1" applyBorder="1" applyAlignment="1">
      <alignment horizontal="right" wrapText="1"/>
    </xf>
    <xf numFmtId="164" fontId="7" fillId="4" borderId="1" xfId="0" applyNumberFormat="1" applyFont="1" applyFill="1" applyBorder="1" applyAlignment="1">
      <alignment horizontal="left" wrapText="1"/>
    </xf>
    <xf numFmtId="0" fontId="6" fillId="0" borderId="0" xfId="0" applyFont="1" applyAlignment="1"/>
    <xf numFmtId="43" fontId="6" fillId="0" borderId="0" xfId="1" applyFont="1" applyAlignment="1"/>
    <xf numFmtId="0" fontId="7" fillId="0" borderId="1" xfId="0" applyFont="1" applyBorder="1" applyAlignment="1">
      <alignment horizontal="left"/>
    </xf>
    <xf numFmtId="0" fontId="6" fillId="0" borderId="1" xfId="0" applyFont="1" applyBorder="1" applyAlignment="1"/>
    <xf numFmtId="0" fontId="7" fillId="0" borderId="1" xfId="0" applyFont="1" applyBorder="1" applyAlignment="1"/>
    <xf numFmtId="0" fontId="7" fillId="0" borderId="0" xfId="0" applyFont="1" applyBorder="1" applyAlignment="1"/>
    <xf numFmtId="43" fontId="7" fillId="0" borderId="0" xfId="1" applyFont="1" applyBorder="1" applyAlignment="1"/>
    <xf numFmtId="0" fontId="6" fillId="0" borderId="0" xfId="0" applyFont="1" applyBorder="1" applyAlignment="1"/>
    <xf numFmtId="43" fontId="6" fillId="0" borderId="0" xfId="1" applyFont="1" applyBorder="1" applyAlignment="1"/>
    <xf numFmtId="0" fontId="6" fillId="0" borderId="17" xfId="0" applyFont="1" applyBorder="1" applyAlignment="1"/>
    <xf numFmtId="43" fontId="6" fillId="0" borderId="17" xfId="1" applyFont="1" applyBorder="1" applyAlignment="1"/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43" fontId="7" fillId="4" borderId="1" xfId="1" applyFont="1" applyFill="1" applyBorder="1" applyAlignment="1"/>
    <xf numFmtId="3" fontId="6" fillId="0" borderId="1" xfId="0" applyNumberFormat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0" borderId="1" xfId="1" applyNumberFormat="1" applyFont="1" applyBorder="1" applyAlignment="1">
      <alignment horizontal="left"/>
    </xf>
    <xf numFmtId="0" fontId="6" fillId="0" borderId="1" xfId="0" applyFont="1" applyFill="1" applyBorder="1" applyAlignment="1"/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/>
    <xf numFmtId="3" fontId="7" fillId="4" borderId="1" xfId="0" applyNumberFormat="1" applyFont="1" applyFill="1" applyBorder="1" applyAlignment="1">
      <alignment horizontal="left"/>
    </xf>
    <xf numFmtId="164" fontId="7" fillId="4" borderId="1" xfId="1" applyNumberFormat="1" applyFont="1" applyFill="1" applyBorder="1" applyAlignment="1">
      <alignment horizontal="left"/>
    </xf>
    <xf numFmtId="164" fontId="6" fillId="0" borderId="1" xfId="1" applyNumberFormat="1" applyFont="1" applyBorder="1" applyAlignment="1">
      <alignment horizontal="left" vertical="top"/>
    </xf>
    <xf numFmtId="0" fontId="6" fillId="0" borderId="1" xfId="0" applyFont="1" applyBorder="1" applyAlignment="1">
      <alignment horizontal="left"/>
    </xf>
    <xf numFmtId="164" fontId="6" fillId="0" borderId="1" xfId="1" applyNumberFormat="1" applyFont="1" applyBorder="1" applyAlignment="1"/>
    <xf numFmtId="43" fontId="6" fillId="0" borderId="6" xfId="1" applyFont="1" applyBorder="1" applyAlignment="1"/>
    <xf numFmtId="164" fontId="7" fillId="0" borderId="1" xfId="1" applyNumberFormat="1" applyFont="1" applyBorder="1" applyAlignment="1">
      <alignment horizontal="left" vertical="top"/>
    </xf>
    <xf numFmtId="164" fontId="6" fillId="0" borderId="1" xfId="1" applyNumberFormat="1" applyFont="1" applyBorder="1" applyAlignment="1">
      <alignment horizontal="center"/>
    </xf>
    <xf numFmtId="0" fontId="7" fillId="5" borderId="1" xfId="0" applyFont="1" applyFill="1" applyBorder="1" applyAlignment="1"/>
    <xf numFmtId="164" fontId="7" fillId="5" borderId="1" xfId="1" applyNumberFormat="1" applyFont="1" applyFill="1" applyBorder="1" applyAlignment="1">
      <alignment horizontal="left"/>
    </xf>
    <xf numFmtId="43" fontId="6" fillId="0" borderId="12" xfId="1" applyFont="1" applyBorder="1" applyAlignment="1"/>
    <xf numFmtId="164" fontId="6" fillId="0" borderId="0" xfId="1" applyNumberFormat="1" applyFont="1" applyAlignment="1">
      <alignment horizontal="left"/>
    </xf>
    <xf numFmtId="0" fontId="16" fillId="0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left"/>
    </xf>
    <xf numFmtId="43" fontId="6" fillId="0" borderId="1" xfId="1" applyFont="1" applyBorder="1" applyAlignment="1">
      <alignment horizontal="left" vertical="top"/>
    </xf>
    <xf numFmtId="43" fontId="6" fillId="0" borderId="1" xfId="1" applyFont="1" applyBorder="1" applyAlignment="1">
      <alignment horizontal="left"/>
    </xf>
    <xf numFmtId="43" fontId="6" fillId="0" borderId="1" xfId="1" applyFont="1" applyBorder="1" applyAlignment="1"/>
    <xf numFmtId="164" fontId="7" fillId="4" borderId="1" xfId="1" applyNumberFormat="1" applyFont="1" applyFill="1" applyBorder="1" applyAlignment="1"/>
    <xf numFmtId="3" fontId="7" fillId="4" borderId="1" xfId="0" applyNumberFormat="1" applyFont="1" applyFill="1" applyBorder="1" applyAlignment="1">
      <alignment horizontal="right"/>
    </xf>
    <xf numFmtId="3" fontId="7" fillId="4" borderId="1" xfId="1" applyNumberFormat="1" applyFont="1" applyFill="1" applyBorder="1" applyAlignment="1">
      <alignment horizontal="right"/>
    </xf>
    <xf numFmtId="3" fontId="6" fillId="0" borderId="1" xfId="1" applyNumberFormat="1" applyFont="1" applyBorder="1" applyAlignment="1"/>
    <xf numFmtId="0" fontId="6" fillId="0" borderId="1" xfId="0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43" fontId="6" fillId="4" borderId="1" xfId="1" applyFont="1" applyFill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left"/>
    </xf>
    <xf numFmtId="43" fontId="6" fillId="0" borderId="0" xfId="1" applyFont="1" applyBorder="1" applyAlignment="1">
      <alignment horizontal="left"/>
    </xf>
    <xf numFmtId="0" fontId="7" fillId="7" borderId="1" xfId="0" applyFont="1" applyFill="1" applyBorder="1" applyAlignment="1">
      <alignment wrapText="1"/>
    </xf>
    <xf numFmtId="43" fontId="7" fillId="7" borderId="1" xfId="1" applyFont="1" applyFill="1" applyBorder="1" applyAlignment="1"/>
    <xf numFmtId="0" fontId="6" fillId="7" borderId="1" xfId="0" applyFont="1" applyFill="1" applyBorder="1" applyAlignment="1">
      <alignment wrapText="1"/>
    </xf>
    <xf numFmtId="43" fontId="7" fillId="7" borderId="1" xfId="1" applyFont="1" applyFill="1" applyBorder="1" applyAlignment="1">
      <alignment horizontal="left" vertical="top"/>
    </xf>
    <xf numFmtId="0" fontId="14" fillId="7" borderId="1" xfId="0" applyFont="1" applyFill="1" applyBorder="1" applyAlignment="1" applyProtection="1">
      <alignment vertical="center" wrapText="1"/>
      <protection locked="0"/>
    </xf>
    <xf numFmtId="43" fontId="6" fillId="7" borderId="1" xfId="1" applyFont="1" applyFill="1" applyBorder="1" applyAlignment="1"/>
    <xf numFmtId="0" fontId="9" fillId="7" borderId="1" xfId="0" applyFont="1" applyFill="1" applyBorder="1" applyAlignment="1" applyProtection="1">
      <alignment vertical="center" wrapText="1"/>
      <protection locked="0"/>
    </xf>
    <xf numFmtId="3" fontId="6" fillId="7" borderId="1" xfId="1" applyNumberFormat="1" applyFont="1" applyFill="1" applyBorder="1" applyAlignment="1">
      <alignment horizontal="right"/>
    </xf>
    <xf numFmtId="164" fontId="3" fillId="7" borderId="1" xfId="1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/>
    </xf>
    <xf numFmtId="0" fontId="0" fillId="0" borderId="0" xfId="0" applyFill="1"/>
    <xf numFmtId="0" fontId="7" fillId="0" borderId="6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43" fontId="7" fillId="0" borderId="1" xfId="1" applyFont="1" applyFill="1" applyBorder="1" applyAlignment="1"/>
    <xf numFmtId="0" fontId="1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horizontal="left"/>
    </xf>
    <xf numFmtId="0" fontId="6" fillId="0" borderId="1" xfId="0" applyFont="1" applyFill="1" applyBorder="1" applyAlignment="1">
      <alignment horizontal="left" wrapText="1"/>
    </xf>
    <xf numFmtId="164" fontId="6" fillId="0" borderId="1" xfId="1" applyNumberFormat="1" applyFont="1" applyFill="1" applyBorder="1" applyAlignment="1">
      <alignment horizontal="left"/>
    </xf>
    <xf numFmtId="164" fontId="6" fillId="0" borderId="1" xfId="1" applyNumberFormat="1" applyFont="1" applyFill="1" applyBorder="1" applyAlignment="1"/>
    <xf numFmtId="0" fontId="6" fillId="0" borderId="6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1" applyNumberFormat="1" applyFont="1" applyFill="1" applyBorder="1" applyAlignment="1">
      <alignment horizontal="left" vertical="top"/>
    </xf>
    <xf numFmtId="43" fontId="7" fillId="0" borderId="1" xfId="1" applyFont="1" applyFill="1" applyBorder="1" applyAlignment="1">
      <alignment horizontal="left" vertical="top"/>
    </xf>
    <xf numFmtId="43" fontId="6" fillId="0" borderId="1" xfId="1" applyFont="1" applyFill="1" applyBorder="1" applyAlignment="1"/>
    <xf numFmtId="3" fontId="6" fillId="0" borderId="1" xfId="0" applyNumberFormat="1" applyFont="1" applyFill="1" applyBorder="1" applyAlignment="1">
      <alignment horizontal="right" wrapText="1"/>
    </xf>
    <xf numFmtId="3" fontId="6" fillId="0" borderId="1" xfId="0" applyNumberFormat="1" applyFont="1" applyFill="1" applyBorder="1" applyAlignment="1">
      <alignment horizontal="right"/>
    </xf>
    <xf numFmtId="3" fontId="6" fillId="0" borderId="1" xfId="1" applyNumberFormat="1" applyFont="1" applyFill="1" applyBorder="1" applyAlignment="1">
      <alignment horizontal="right"/>
    </xf>
    <xf numFmtId="164" fontId="11" fillId="0" borderId="16" xfId="1" applyNumberFormat="1" applyFont="1" applyBorder="1" applyAlignment="1">
      <alignment vertical="center" wrapText="1"/>
    </xf>
    <xf numFmtId="164" fontId="11" fillId="0" borderId="15" xfId="1" applyNumberFormat="1" applyFont="1" applyBorder="1" applyAlignment="1">
      <alignment vertical="center" wrapText="1"/>
    </xf>
    <xf numFmtId="164" fontId="11" fillId="0" borderId="17" xfId="1" applyNumberFormat="1" applyFont="1" applyBorder="1" applyAlignment="1">
      <alignment vertical="center" wrapText="1"/>
    </xf>
    <xf numFmtId="0" fontId="4" fillId="0" borderId="13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14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10" fillId="0" borderId="12" xfId="2" applyBorder="1" applyAlignment="1">
      <alignment horizontal="center"/>
    </xf>
    <xf numFmtId="0" fontId="10" fillId="0" borderId="13" xfId="2" applyBorder="1" applyAlignment="1">
      <alignment horizontal="center"/>
    </xf>
    <xf numFmtId="0" fontId="10" fillId="0" borderId="6" xfId="2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0" fontId="0" fillId="0" borderId="13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center"/>
    </xf>
    <xf numFmtId="3" fontId="18" fillId="7" borderId="16" xfId="1" applyNumberFormat="1" applyFont="1" applyFill="1" applyBorder="1" applyAlignment="1">
      <alignment horizontal="center" vertical="center" wrapText="1"/>
    </xf>
    <xf numFmtId="3" fontId="18" fillId="7" borderId="15" xfId="1" applyNumberFormat="1" applyFont="1" applyFill="1" applyBorder="1" applyAlignment="1">
      <alignment horizontal="center" vertical="center" wrapText="1"/>
    </xf>
    <xf numFmtId="3" fontId="18" fillId="7" borderId="17" xfId="1" applyNumberFormat="1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13" fillId="7" borderId="0" xfId="0" applyFont="1" applyFill="1" applyAlignment="1">
      <alignment horizontal="center" wrapText="1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13" xfId="0" applyFont="1" applyFill="1" applyBorder="1" applyAlignment="1" applyProtection="1">
      <alignment horizontal="center" vertical="center"/>
      <protection locked="0"/>
    </xf>
    <xf numFmtId="0" fontId="14" fillId="0" borderId="6" xfId="0" applyFont="1" applyFill="1" applyBorder="1" applyAlignment="1" applyProtection="1">
      <alignment horizontal="center" vertical="center"/>
      <protection locked="0"/>
    </xf>
    <xf numFmtId="0" fontId="7" fillId="0" borderId="12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3" fillId="0" borderId="1" xfId="1" applyNumberFormat="1" applyFont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activeCell="I6" sqref="I6"/>
    </sheetView>
  </sheetViews>
  <sheetFormatPr defaultRowHeight="15" x14ac:dyDescent="0.25"/>
  <cols>
    <col min="1" max="1" width="30.5703125" bestFit="1" customWidth="1"/>
    <col min="2" max="2" width="15" bestFit="1" customWidth="1"/>
    <col min="3" max="3" width="15.85546875" bestFit="1" customWidth="1"/>
    <col min="4" max="4" width="10" customWidth="1"/>
    <col min="5" max="5" width="21.85546875" style="1" customWidth="1"/>
    <col min="6" max="6" width="24.5703125" bestFit="1" customWidth="1"/>
    <col min="7" max="7" width="12.42578125" bestFit="1" customWidth="1"/>
    <col min="8" max="8" width="9.5703125" customWidth="1"/>
    <col min="9" max="9" width="21.85546875" style="1" customWidth="1"/>
    <col min="10" max="10" width="19.42578125" style="1" customWidth="1"/>
  </cols>
  <sheetData>
    <row r="1" spans="1:10" ht="24" thickBot="1" x14ac:dyDescent="0.4">
      <c r="A1" s="184" t="s">
        <v>0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0" ht="43.5" customHeight="1" x14ac:dyDescent="0.35">
      <c r="A2" s="179" t="s">
        <v>191</v>
      </c>
      <c r="B2" s="180"/>
      <c r="C2" s="181"/>
      <c r="D2" s="181"/>
      <c r="E2" s="181"/>
      <c r="F2" s="181"/>
      <c r="G2" s="181"/>
      <c r="H2" s="181"/>
      <c r="I2" s="181"/>
      <c r="J2" s="181"/>
    </row>
    <row r="3" spans="1:10" ht="18.75" x14ac:dyDescent="0.3">
      <c r="A3" s="182" t="s">
        <v>7</v>
      </c>
      <c r="B3" s="183"/>
      <c r="C3" s="183"/>
      <c r="D3" s="183"/>
      <c r="E3" s="183"/>
      <c r="F3" s="183"/>
      <c r="G3" s="183"/>
      <c r="H3" s="183"/>
      <c r="I3" s="183"/>
      <c r="J3" s="183"/>
    </row>
    <row r="4" spans="1:10" ht="18.75" x14ac:dyDescent="0.3">
      <c r="A4" s="168" t="s">
        <v>192</v>
      </c>
      <c r="B4" s="168"/>
      <c r="C4" s="168"/>
      <c r="D4" s="168"/>
      <c r="E4" s="168"/>
      <c r="F4" s="168"/>
      <c r="G4" s="168"/>
      <c r="H4" s="168"/>
      <c r="I4" s="168"/>
      <c r="J4" s="169"/>
    </row>
    <row r="5" spans="1:10" s="27" customFormat="1" ht="31.5" x14ac:dyDescent="0.25">
      <c r="A5" s="25" t="s">
        <v>1</v>
      </c>
      <c r="B5" s="25" t="s">
        <v>2</v>
      </c>
      <c r="C5" s="25" t="s">
        <v>75</v>
      </c>
      <c r="D5" s="25" t="s">
        <v>6</v>
      </c>
      <c r="E5" s="26" t="s">
        <v>76</v>
      </c>
      <c r="F5" s="25" t="s">
        <v>4</v>
      </c>
      <c r="G5" s="25" t="s">
        <v>2</v>
      </c>
      <c r="H5" s="25" t="s">
        <v>3</v>
      </c>
      <c r="I5" s="26" t="s">
        <v>17</v>
      </c>
      <c r="J5" s="26" t="s">
        <v>8</v>
      </c>
    </row>
    <row r="6" spans="1:10" s="27" customFormat="1" ht="141.75" x14ac:dyDescent="0.25">
      <c r="A6" s="30" t="s">
        <v>5</v>
      </c>
      <c r="B6" s="28">
        <v>686752</v>
      </c>
      <c r="C6" s="29">
        <v>862936</v>
      </c>
      <c r="D6" s="28">
        <f>+C6-B6</f>
        <v>176184</v>
      </c>
      <c r="E6" s="30" t="s">
        <v>74</v>
      </c>
      <c r="F6" s="31" t="s">
        <v>9</v>
      </c>
      <c r="G6" s="30">
        <v>122477.55</v>
      </c>
      <c r="H6" s="216">
        <f>+'Schedules of Actual Expenses'!H12</f>
        <v>121978.02</v>
      </c>
      <c r="I6" s="30">
        <f>+H6-G6</f>
        <v>-499.52999999999884</v>
      </c>
      <c r="J6" s="32" t="s">
        <v>18</v>
      </c>
    </row>
    <row r="7" spans="1:10" s="27" customFormat="1" ht="15.75" x14ac:dyDescent="0.25">
      <c r="A7" s="28"/>
      <c r="B7" s="28"/>
      <c r="C7" s="28"/>
      <c r="D7" s="28"/>
      <c r="E7" s="30"/>
      <c r="F7" s="31" t="s">
        <v>10</v>
      </c>
      <c r="G7" s="38">
        <v>58325.760000000002</v>
      </c>
      <c r="H7" s="39">
        <f>+'Schedules of Actual Expenses'!H22</f>
        <v>57825</v>
      </c>
      <c r="I7" s="38">
        <f t="shared" ref="I7:I13" si="0">+H7-G7</f>
        <v>-500.76000000000204</v>
      </c>
      <c r="J7" s="40" t="s">
        <v>19</v>
      </c>
    </row>
    <row r="8" spans="1:10" s="27" customFormat="1" ht="15.75" x14ac:dyDescent="0.25">
      <c r="A8" s="28"/>
      <c r="B8" s="28"/>
      <c r="C8" s="28"/>
      <c r="D8" s="28"/>
      <c r="E8" s="30"/>
      <c r="F8" s="31" t="s">
        <v>11</v>
      </c>
      <c r="G8" s="38">
        <v>30082.32</v>
      </c>
      <c r="H8" s="39">
        <f>+'Schedules of Actual Expenses'!H33</f>
        <v>31082</v>
      </c>
      <c r="I8" s="38">
        <f t="shared" si="0"/>
        <v>999.68000000000029</v>
      </c>
      <c r="J8" s="40" t="s">
        <v>20</v>
      </c>
    </row>
    <row r="9" spans="1:10" s="27" customFormat="1" ht="31.5" x14ac:dyDescent="0.25">
      <c r="A9" s="28"/>
      <c r="B9" s="28"/>
      <c r="C9" s="28"/>
      <c r="D9" s="28"/>
      <c r="E9" s="30"/>
      <c r="F9" s="31" t="s">
        <v>12</v>
      </c>
      <c r="G9" s="38">
        <v>100496</v>
      </c>
      <c r="H9" s="39">
        <f>+'Schedules of Actual Expenses'!H43</f>
        <v>97496</v>
      </c>
      <c r="I9" s="38">
        <f t="shared" si="0"/>
        <v>-3000</v>
      </c>
      <c r="J9" s="40" t="s">
        <v>21</v>
      </c>
    </row>
    <row r="10" spans="1:10" s="27" customFormat="1" ht="31.5" x14ac:dyDescent="0.25">
      <c r="A10" s="28"/>
      <c r="B10" s="28"/>
      <c r="C10" s="28"/>
      <c r="D10" s="28"/>
      <c r="E10" s="30"/>
      <c r="F10" s="31" t="s">
        <v>13</v>
      </c>
      <c r="G10" s="38">
        <v>146370</v>
      </c>
      <c r="H10" s="39">
        <f>+'Schedules of Actual Expenses'!H56</f>
        <v>173105.5</v>
      </c>
      <c r="I10" s="38">
        <f t="shared" si="0"/>
        <v>26735.5</v>
      </c>
      <c r="J10" s="40" t="s">
        <v>22</v>
      </c>
    </row>
    <row r="11" spans="1:10" s="27" customFormat="1" ht="15.75" x14ac:dyDescent="0.25">
      <c r="A11" s="28"/>
      <c r="B11" s="28"/>
      <c r="C11" s="28"/>
      <c r="D11" s="28"/>
      <c r="E11" s="30"/>
      <c r="F11" s="32" t="s">
        <v>14</v>
      </c>
      <c r="G11" s="38"/>
      <c r="H11" s="39"/>
      <c r="I11" s="38"/>
      <c r="J11" s="165" t="s">
        <v>23</v>
      </c>
    </row>
    <row r="12" spans="1:10" s="27" customFormat="1" ht="15.75" x14ac:dyDescent="0.25">
      <c r="A12" s="28"/>
      <c r="B12" s="28"/>
      <c r="C12" s="28"/>
      <c r="D12" s="28"/>
      <c r="E12" s="30"/>
      <c r="F12" s="31" t="s">
        <v>15</v>
      </c>
      <c r="G12" s="38">
        <v>22000</v>
      </c>
      <c r="H12" s="39">
        <f>+'Schedules of Actual Expenses'!H63</f>
        <v>21000</v>
      </c>
      <c r="I12" s="38">
        <f t="shared" si="0"/>
        <v>-1000</v>
      </c>
      <c r="J12" s="166"/>
    </row>
    <row r="13" spans="1:10" s="27" customFormat="1" ht="15.75" x14ac:dyDescent="0.25">
      <c r="A13" s="28"/>
      <c r="B13" s="28"/>
      <c r="C13" s="28"/>
      <c r="D13" s="28"/>
      <c r="E13" s="30"/>
      <c r="F13" s="31" t="s">
        <v>16</v>
      </c>
      <c r="G13" s="38">
        <v>27000</v>
      </c>
      <c r="H13" s="39">
        <f>+'Schedules of Actual Expenses'!H64</f>
        <v>27000</v>
      </c>
      <c r="I13" s="38">
        <f t="shared" si="0"/>
        <v>0</v>
      </c>
      <c r="J13" s="167"/>
    </row>
    <row r="14" spans="1:10" s="27" customFormat="1" ht="15.75" x14ac:dyDescent="0.25">
      <c r="A14" s="33"/>
      <c r="B14" s="33"/>
      <c r="C14" s="33"/>
      <c r="D14" s="33"/>
      <c r="E14" s="34"/>
      <c r="F14" s="35" t="s">
        <v>68</v>
      </c>
      <c r="G14" s="41"/>
      <c r="H14" s="42"/>
      <c r="I14" s="43"/>
      <c r="J14" s="44"/>
    </row>
    <row r="15" spans="1:10" s="27" customFormat="1" ht="15.75" x14ac:dyDescent="0.25">
      <c r="A15" s="33"/>
      <c r="B15" s="33"/>
      <c r="C15" s="33"/>
      <c r="D15" s="33"/>
      <c r="E15" s="34"/>
      <c r="F15" s="33" t="s">
        <v>69</v>
      </c>
      <c r="G15" s="45">
        <v>75000</v>
      </c>
      <c r="H15" s="45">
        <f>+'Schedules of Actual Expenses'!H72</f>
        <v>75000</v>
      </c>
      <c r="I15" s="46">
        <f>+H15-G15</f>
        <v>0</v>
      </c>
      <c r="J15" s="165" t="s">
        <v>73</v>
      </c>
    </row>
    <row r="16" spans="1:10" s="27" customFormat="1" ht="15.75" x14ac:dyDescent="0.25">
      <c r="A16" s="33"/>
      <c r="B16" s="33"/>
      <c r="C16" s="33"/>
      <c r="D16" s="33"/>
      <c r="E16" s="34"/>
      <c r="F16" s="33" t="s">
        <v>70</v>
      </c>
      <c r="G16" s="45">
        <v>60000</v>
      </c>
      <c r="H16" s="45">
        <f>+'Schedules of Actual Expenses'!H73</f>
        <v>60000</v>
      </c>
      <c r="I16" s="46">
        <f t="shared" ref="I16:I17" si="1">+H16-G16</f>
        <v>0</v>
      </c>
      <c r="J16" s="166"/>
    </row>
    <row r="17" spans="1:10" s="27" customFormat="1" ht="15.75" x14ac:dyDescent="0.25">
      <c r="A17" s="33"/>
      <c r="B17" s="33"/>
      <c r="C17" s="33"/>
      <c r="D17" s="33"/>
      <c r="E17" s="34"/>
      <c r="F17" s="33" t="s">
        <v>71</v>
      </c>
      <c r="G17" s="45">
        <v>45000</v>
      </c>
      <c r="H17" s="45">
        <f>+'Schedules of Actual Expenses'!H74</f>
        <v>45000</v>
      </c>
      <c r="I17" s="46">
        <f t="shared" si="1"/>
        <v>0</v>
      </c>
      <c r="J17" s="167"/>
    </row>
    <row r="18" spans="1:10" s="27" customFormat="1" ht="15.75" x14ac:dyDescent="0.25">
      <c r="A18" s="25" t="s">
        <v>34</v>
      </c>
      <c r="B18" s="36">
        <f>SUM(B6:B17)</f>
        <v>686752</v>
      </c>
      <c r="C18" s="36">
        <f t="shared" ref="C18:D18" si="2">SUM(C6:C17)</f>
        <v>862936</v>
      </c>
      <c r="D18" s="36">
        <f t="shared" si="2"/>
        <v>176184</v>
      </c>
      <c r="E18" s="37"/>
      <c r="F18" s="25" t="s">
        <v>34</v>
      </c>
      <c r="G18" s="47">
        <f>SUM(G6:G17)</f>
        <v>686751.63</v>
      </c>
      <c r="H18" s="47">
        <f>SUM(H6:H17)</f>
        <v>709486.52</v>
      </c>
      <c r="I18" s="48">
        <f>SUM(I6:I17)</f>
        <v>22734.89</v>
      </c>
      <c r="J18" s="49"/>
    </row>
    <row r="22" spans="1:10" ht="18.75" customHeight="1" x14ac:dyDescent="0.25">
      <c r="A22" s="170" t="s">
        <v>77</v>
      </c>
      <c r="B22" s="171"/>
      <c r="C22" s="172"/>
    </row>
    <row r="23" spans="1:10" ht="18.75" customHeight="1" x14ac:dyDescent="0.25">
      <c r="A23" s="173"/>
      <c r="B23" s="174"/>
      <c r="C23" s="175"/>
    </row>
    <row r="24" spans="1:10" x14ac:dyDescent="0.25">
      <c r="A24" s="176" t="s">
        <v>78</v>
      </c>
      <c r="B24" s="177"/>
      <c r="C24" s="178"/>
    </row>
  </sheetData>
  <mergeCells count="8">
    <mergeCell ref="A1:J1"/>
    <mergeCell ref="J11:J13"/>
    <mergeCell ref="J15:J17"/>
    <mergeCell ref="A4:J4"/>
    <mergeCell ref="A22:C23"/>
    <mergeCell ref="A24:C24"/>
    <mergeCell ref="A2:J2"/>
    <mergeCell ref="A3:J3"/>
  </mergeCells>
  <hyperlinks>
    <hyperlink ref="A24:C24" location="'Main Budget Sheet '!A1" display="Main Budget Sheet "/>
  </hyperlinks>
  <pageMargins left="0.7" right="0.7" top="0.75" bottom="0.75" header="0.3" footer="0.3"/>
  <pageSetup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zoomScaleNormal="100" workbookViewId="0">
      <selection activeCell="K2" sqref="K2"/>
    </sheetView>
  </sheetViews>
  <sheetFormatPr defaultRowHeight="15" x14ac:dyDescent="0.25"/>
  <cols>
    <col min="1" max="1" width="5.140625" bestFit="1" customWidth="1"/>
    <col min="2" max="2" width="26.7109375" style="1" bestFit="1" customWidth="1"/>
    <col min="7" max="7" width="19.5703125" bestFit="1" customWidth="1"/>
    <col min="8" max="8" width="12.28515625" style="7" bestFit="1" customWidth="1"/>
  </cols>
  <sheetData>
    <row r="1" spans="1:8" ht="21" x14ac:dyDescent="0.35">
      <c r="A1" s="201" t="s">
        <v>24</v>
      </c>
      <c r="B1" s="201"/>
      <c r="C1" s="201"/>
      <c r="D1" s="201"/>
      <c r="E1" s="201"/>
      <c r="F1" s="201"/>
      <c r="G1" s="201"/>
      <c r="H1" s="201"/>
    </row>
    <row r="2" spans="1:8" ht="15.75" thickBot="1" x14ac:dyDescent="0.3"/>
    <row r="3" spans="1:8" x14ac:dyDescent="0.25">
      <c r="A3" s="186" t="s">
        <v>25</v>
      </c>
      <c r="B3" s="187"/>
      <c r="C3" s="187"/>
      <c r="D3" s="187"/>
      <c r="E3" s="187"/>
      <c r="F3" s="187"/>
      <c r="G3" s="187"/>
      <c r="H3" s="187"/>
    </row>
    <row r="4" spans="1:8" ht="15.75" thickBot="1" x14ac:dyDescent="0.3">
      <c r="A4" s="188"/>
      <c r="B4" s="189"/>
      <c r="C4" s="189"/>
      <c r="D4" s="189"/>
      <c r="E4" s="189"/>
      <c r="F4" s="189"/>
      <c r="G4" s="189"/>
      <c r="H4" s="189"/>
    </row>
    <row r="5" spans="1:8" ht="18.75" x14ac:dyDescent="0.25">
      <c r="A5" s="190" t="s">
        <v>9</v>
      </c>
      <c r="B5" s="190"/>
      <c r="C5" s="190"/>
      <c r="D5" s="190"/>
      <c r="E5" s="190"/>
      <c r="F5" s="190"/>
      <c r="G5" s="190"/>
      <c r="H5" s="190"/>
    </row>
    <row r="6" spans="1:8" x14ac:dyDescent="0.25">
      <c r="A6" s="10" t="s">
        <v>28</v>
      </c>
      <c r="B6" s="191" t="s">
        <v>26</v>
      </c>
      <c r="C6" s="191"/>
      <c r="D6" s="191"/>
      <c r="E6" s="191"/>
      <c r="F6" s="191"/>
      <c r="G6" s="191"/>
      <c r="H6" s="12" t="s">
        <v>27</v>
      </c>
    </row>
    <row r="7" spans="1:8" x14ac:dyDescent="0.25">
      <c r="A7" s="11">
        <v>1</v>
      </c>
      <c r="B7" s="200" t="s">
        <v>29</v>
      </c>
      <c r="C7" s="200"/>
      <c r="D7" s="200"/>
      <c r="E7" s="200"/>
      <c r="F7" s="200"/>
      <c r="G7" s="200"/>
      <c r="H7" s="9">
        <v>37727</v>
      </c>
    </row>
    <row r="8" spans="1:8" x14ac:dyDescent="0.25">
      <c r="A8" s="11">
        <v>2</v>
      </c>
      <c r="B8" s="200" t="s">
        <v>30</v>
      </c>
      <c r="C8" s="200"/>
      <c r="D8" s="200"/>
      <c r="E8" s="200"/>
      <c r="F8" s="200"/>
      <c r="G8" s="200"/>
      <c r="H8" s="9">
        <v>25151.02</v>
      </c>
    </row>
    <row r="9" spans="1:8" x14ac:dyDescent="0.25">
      <c r="A9" s="11">
        <v>3</v>
      </c>
      <c r="B9" s="200" t="s">
        <v>31</v>
      </c>
      <c r="C9" s="200"/>
      <c r="D9" s="200"/>
      <c r="E9" s="200"/>
      <c r="F9" s="200"/>
      <c r="G9" s="200"/>
      <c r="H9" s="9">
        <v>22325</v>
      </c>
    </row>
    <row r="10" spans="1:8" x14ac:dyDescent="0.25">
      <c r="A10" s="11">
        <v>4</v>
      </c>
      <c r="B10" s="200" t="s">
        <v>32</v>
      </c>
      <c r="C10" s="200"/>
      <c r="D10" s="200"/>
      <c r="E10" s="200"/>
      <c r="F10" s="200"/>
      <c r="G10" s="200"/>
      <c r="H10" s="9">
        <v>15290</v>
      </c>
    </row>
    <row r="11" spans="1:8" x14ac:dyDescent="0.25">
      <c r="A11" s="11">
        <v>5</v>
      </c>
      <c r="B11" s="200" t="s">
        <v>33</v>
      </c>
      <c r="C11" s="200"/>
      <c r="D11" s="200"/>
      <c r="E11" s="200"/>
      <c r="F11" s="200"/>
      <c r="G11" s="200"/>
      <c r="H11" s="9">
        <v>21485</v>
      </c>
    </row>
    <row r="12" spans="1:8" x14ac:dyDescent="0.25">
      <c r="A12" s="193" t="s">
        <v>34</v>
      </c>
      <c r="B12" s="193"/>
      <c r="C12" s="193"/>
      <c r="D12" s="193"/>
      <c r="E12" s="193"/>
      <c r="F12" s="193"/>
      <c r="G12" s="193"/>
      <c r="H12" s="12">
        <f>SUM(H7:H11)</f>
        <v>121978.02</v>
      </c>
    </row>
    <row r="14" spans="1:8" ht="15.75" thickBot="1" x14ac:dyDescent="0.3"/>
    <row r="15" spans="1:8" x14ac:dyDescent="0.25">
      <c r="A15" s="186" t="s">
        <v>38</v>
      </c>
      <c r="B15" s="187"/>
      <c r="C15" s="187"/>
      <c r="D15" s="187"/>
      <c r="E15" s="187"/>
      <c r="F15" s="187"/>
      <c r="G15" s="187"/>
      <c r="H15" s="187"/>
    </row>
    <row r="16" spans="1:8" ht="15.75" thickBot="1" x14ac:dyDescent="0.3">
      <c r="A16" s="188"/>
      <c r="B16" s="189"/>
      <c r="C16" s="189"/>
      <c r="D16" s="189"/>
      <c r="E16" s="189"/>
      <c r="F16" s="189"/>
      <c r="G16" s="189"/>
      <c r="H16" s="189"/>
    </row>
    <row r="17" spans="1:8" ht="18.75" x14ac:dyDescent="0.25">
      <c r="A17" s="190" t="s">
        <v>10</v>
      </c>
      <c r="B17" s="190"/>
      <c r="C17" s="190"/>
      <c r="D17" s="190"/>
      <c r="E17" s="190"/>
      <c r="F17" s="190"/>
      <c r="G17" s="190"/>
      <c r="H17" s="190"/>
    </row>
    <row r="18" spans="1:8" x14ac:dyDescent="0.25">
      <c r="A18" s="10" t="s">
        <v>28</v>
      </c>
      <c r="B18" s="191" t="s">
        <v>26</v>
      </c>
      <c r="C18" s="191"/>
      <c r="D18" s="191"/>
      <c r="E18" s="191"/>
      <c r="F18" s="191"/>
      <c r="G18" s="191"/>
      <c r="H18" s="12" t="s">
        <v>27</v>
      </c>
    </row>
    <row r="19" spans="1:8" x14ac:dyDescent="0.25">
      <c r="A19" s="8">
        <v>1</v>
      </c>
      <c r="B19" s="200" t="s">
        <v>35</v>
      </c>
      <c r="C19" s="200"/>
      <c r="D19" s="200"/>
      <c r="E19" s="200"/>
      <c r="F19" s="200"/>
      <c r="G19" s="200"/>
      <c r="H19" s="9">
        <v>34695</v>
      </c>
    </row>
    <row r="20" spans="1:8" x14ac:dyDescent="0.25">
      <c r="A20" s="8">
        <v>2</v>
      </c>
      <c r="B20" s="200" t="s">
        <v>36</v>
      </c>
      <c r="C20" s="200"/>
      <c r="D20" s="200"/>
      <c r="E20" s="200"/>
      <c r="F20" s="200"/>
      <c r="G20" s="200"/>
      <c r="H20" s="9">
        <v>12721.5</v>
      </c>
    </row>
    <row r="21" spans="1:8" x14ac:dyDescent="0.25">
      <c r="A21" s="8">
        <v>3</v>
      </c>
      <c r="B21" s="200" t="s">
        <v>37</v>
      </c>
      <c r="C21" s="200"/>
      <c r="D21" s="200"/>
      <c r="E21" s="200"/>
      <c r="F21" s="200"/>
      <c r="G21" s="200"/>
      <c r="H21" s="9">
        <v>10408.5</v>
      </c>
    </row>
    <row r="22" spans="1:8" x14ac:dyDescent="0.25">
      <c r="A22" s="193" t="s">
        <v>34</v>
      </c>
      <c r="B22" s="193"/>
      <c r="C22" s="193"/>
      <c r="D22" s="193"/>
      <c r="E22" s="193"/>
      <c r="F22" s="193"/>
      <c r="G22" s="193"/>
      <c r="H22" s="12">
        <f>SUM(H19:H21)</f>
        <v>57825</v>
      </c>
    </row>
    <row r="24" spans="1:8" ht="15.75" thickBot="1" x14ac:dyDescent="0.3"/>
    <row r="25" spans="1:8" x14ac:dyDescent="0.25">
      <c r="A25" s="186" t="s">
        <v>46</v>
      </c>
      <c r="B25" s="187"/>
      <c r="C25" s="187"/>
      <c r="D25" s="187"/>
      <c r="E25" s="187"/>
      <c r="F25" s="187"/>
      <c r="G25" s="187"/>
      <c r="H25" s="187"/>
    </row>
    <row r="26" spans="1:8" ht="15.75" thickBot="1" x14ac:dyDescent="0.3">
      <c r="A26" s="188"/>
      <c r="B26" s="189"/>
      <c r="C26" s="189"/>
      <c r="D26" s="189"/>
      <c r="E26" s="189"/>
      <c r="F26" s="189"/>
      <c r="G26" s="189"/>
      <c r="H26" s="189"/>
    </row>
    <row r="27" spans="1:8" ht="18.75" x14ac:dyDescent="0.25">
      <c r="A27" s="190" t="s">
        <v>11</v>
      </c>
      <c r="B27" s="190"/>
      <c r="C27" s="190"/>
      <c r="D27" s="190"/>
      <c r="E27" s="190"/>
      <c r="F27" s="190"/>
      <c r="G27" s="190"/>
      <c r="H27" s="190"/>
    </row>
    <row r="28" spans="1:8" x14ac:dyDescent="0.25">
      <c r="A28" s="10" t="s">
        <v>28</v>
      </c>
      <c r="B28" s="191" t="s">
        <v>26</v>
      </c>
      <c r="C28" s="191"/>
      <c r="D28" s="191"/>
      <c r="E28" s="191"/>
      <c r="F28" s="191"/>
      <c r="G28" s="191"/>
      <c r="H28" s="12" t="s">
        <v>27</v>
      </c>
    </row>
    <row r="29" spans="1:8" x14ac:dyDescent="0.25">
      <c r="A29" s="8">
        <v>1</v>
      </c>
      <c r="B29" s="200" t="s">
        <v>39</v>
      </c>
      <c r="C29" s="200"/>
      <c r="D29" s="200"/>
      <c r="E29" s="200"/>
      <c r="F29" s="200"/>
      <c r="G29" s="200"/>
      <c r="H29" s="9">
        <v>12432.800000000001</v>
      </c>
    </row>
    <row r="30" spans="1:8" x14ac:dyDescent="0.25">
      <c r="A30" s="8">
        <v>2</v>
      </c>
      <c r="B30" s="200" t="s">
        <v>31</v>
      </c>
      <c r="C30" s="200"/>
      <c r="D30" s="200"/>
      <c r="E30" s="200"/>
      <c r="F30" s="200"/>
      <c r="G30" s="200"/>
      <c r="H30" s="9">
        <v>3108.2000000000003</v>
      </c>
    </row>
    <row r="31" spans="1:8" x14ac:dyDescent="0.25">
      <c r="A31" s="8">
        <v>3</v>
      </c>
      <c r="B31" s="200" t="s">
        <v>40</v>
      </c>
      <c r="C31" s="200"/>
      <c r="D31" s="200"/>
      <c r="E31" s="200"/>
      <c r="F31" s="200"/>
      <c r="G31" s="200"/>
      <c r="H31" s="9">
        <v>4662.3</v>
      </c>
    </row>
    <row r="32" spans="1:8" x14ac:dyDescent="0.25">
      <c r="A32" s="8">
        <v>4</v>
      </c>
      <c r="B32" s="200" t="s">
        <v>41</v>
      </c>
      <c r="C32" s="200"/>
      <c r="D32" s="200"/>
      <c r="E32" s="200"/>
      <c r="F32" s="200"/>
      <c r="G32" s="200"/>
      <c r="H32" s="9">
        <v>10878.699999999999</v>
      </c>
    </row>
    <row r="33" spans="1:8" x14ac:dyDescent="0.25">
      <c r="A33" s="193" t="s">
        <v>34</v>
      </c>
      <c r="B33" s="193"/>
      <c r="C33" s="193"/>
      <c r="D33" s="193"/>
      <c r="E33" s="193"/>
      <c r="F33" s="193"/>
      <c r="G33" s="193"/>
      <c r="H33" s="12">
        <f>SUM(H29:H32)</f>
        <v>31082</v>
      </c>
    </row>
    <row r="35" spans="1:8" ht="15.75" thickBot="1" x14ac:dyDescent="0.3"/>
    <row r="36" spans="1:8" x14ac:dyDescent="0.25">
      <c r="A36" s="186" t="s">
        <v>42</v>
      </c>
      <c r="B36" s="187"/>
      <c r="C36" s="187"/>
      <c r="D36" s="187"/>
      <c r="E36" s="187"/>
      <c r="F36" s="187"/>
      <c r="G36" s="187"/>
      <c r="H36" s="187"/>
    </row>
    <row r="37" spans="1:8" ht="15.75" thickBot="1" x14ac:dyDescent="0.3">
      <c r="A37" s="188"/>
      <c r="B37" s="189"/>
      <c r="C37" s="189"/>
      <c r="D37" s="189"/>
      <c r="E37" s="189"/>
      <c r="F37" s="189"/>
      <c r="G37" s="189"/>
      <c r="H37" s="189"/>
    </row>
    <row r="38" spans="1:8" ht="18.75" x14ac:dyDescent="0.25">
      <c r="A38" s="190" t="s">
        <v>48</v>
      </c>
      <c r="B38" s="190"/>
      <c r="C38" s="190"/>
      <c r="D38" s="190"/>
      <c r="E38" s="190"/>
      <c r="F38" s="190"/>
      <c r="G38" s="190"/>
      <c r="H38" s="190"/>
    </row>
    <row r="39" spans="1:8" x14ac:dyDescent="0.25">
      <c r="A39" s="10" t="s">
        <v>28</v>
      </c>
      <c r="B39" s="191" t="s">
        <v>26</v>
      </c>
      <c r="C39" s="191"/>
      <c r="D39" s="191"/>
      <c r="E39" s="191"/>
      <c r="F39" s="191"/>
      <c r="G39" s="191"/>
      <c r="H39" s="12" t="s">
        <v>27</v>
      </c>
    </row>
    <row r="40" spans="1:8" x14ac:dyDescent="0.25">
      <c r="A40" s="8">
        <v>1</v>
      </c>
      <c r="B40" s="200" t="s">
        <v>44</v>
      </c>
      <c r="C40" s="200"/>
      <c r="D40" s="200"/>
      <c r="E40" s="200"/>
      <c r="F40" s="200"/>
      <c r="G40" s="200"/>
      <c r="H40" s="9">
        <v>82871.599999999991</v>
      </c>
    </row>
    <row r="41" spans="1:8" x14ac:dyDescent="0.25">
      <c r="A41" s="8">
        <v>2</v>
      </c>
      <c r="B41" s="200" t="s">
        <v>43</v>
      </c>
      <c r="C41" s="200"/>
      <c r="D41" s="200"/>
      <c r="E41" s="200"/>
      <c r="F41" s="200"/>
      <c r="G41" s="200"/>
      <c r="H41" s="9">
        <v>9749.6</v>
      </c>
    </row>
    <row r="42" spans="1:8" x14ac:dyDescent="0.25">
      <c r="A42" s="8">
        <v>3</v>
      </c>
      <c r="B42" s="200" t="s">
        <v>45</v>
      </c>
      <c r="C42" s="200"/>
      <c r="D42" s="200"/>
      <c r="E42" s="200"/>
      <c r="F42" s="200"/>
      <c r="G42" s="200"/>
      <c r="H42" s="9">
        <v>4874.8</v>
      </c>
    </row>
    <row r="43" spans="1:8" x14ac:dyDescent="0.25">
      <c r="A43" s="193" t="s">
        <v>34</v>
      </c>
      <c r="B43" s="193"/>
      <c r="C43" s="193"/>
      <c r="D43" s="193"/>
      <c r="E43" s="193"/>
      <c r="F43" s="193"/>
      <c r="G43" s="193"/>
      <c r="H43" s="12">
        <f>SUM(H40:H42)</f>
        <v>97496</v>
      </c>
    </row>
    <row r="45" spans="1:8" ht="15.75" thickBot="1" x14ac:dyDescent="0.3"/>
    <row r="46" spans="1:8" x14ac:dyDescent="0.25">
      <c r="A46" s="186" t="s">
        <v>47</v>
      </c>
      <c r="B46" s="187"/>
      <c r="C46" s="187"/>
      <c r="D46" s="187"/>
      <c r="E46" s="187"/>
      <c r="F46" s="187"/>
      <c r="G46" s="187"/>
      <c r="H46" s="187"/>
    </row>
    <row r="47" spans="1:8" ht="15.75" thickBot="1" x14ac:dyDescent="0.3">
      <c r="A47" s="188"/>
      <c r="B47" s="189"/>
      <c r="C47" s="189"/>
      <c r="D47" s="189"/>
      <c r="E47" s="189"/>
      <c r="F47" s="189"/>
      <c r="G47" s="189"/>
      <c r="H47" s="189"/>
    </row>
    <row r="48" spans="1:8" ht="18.75" x14ac:dyDescent="0.25">
      <c r="A48" s="190" t="s">
        <v>49</v>
      </c>
      <c r="B48" s="190"/>
      <c r="C48" s="190"/>
      <c r="D48" s="190"/>
      <c r="E48" s="190"/>
      <c r="F48" s="190"/>
      <c r="G48" s="190"/>
      <c r="H48" s="190"/>
    </row>
    <row r="49" spans="1:8" x14ac:dyDescent="0.25">
      <c r="A49" s="10" t="s">
        <v>28</v>
      </c>
      <c r="B49" s="191" t="s">
        <v>26</v>
      </c>
      <c r="C49" s="191"/>
      <c r="D49" s="191"/>
      <c r="E49" s="191"/>
      <c r="F49" s="191"/>
      <c r="G49" s="191"/>
      <c r="H49" s="12" t="s">
        <v>27</v>
      </c>
    </row>
    <row r="50" spans="1:8" x14ac:dyDescent="0.25">
      <c r="A50" s="8">
        <v>1</v>
      </c>
      <c r="B50" s="200" t="s">
        <v>50</v>
      </c>
      <c r="C50" s="200"/>
      <c r="D50" s="200"/>
      <c r="E50" s="200"/>
      <c r="F50" s="200"/>
      <c r="G50" s="200"/>
      <c r="H50" s="9">
        <v>121235.6</v>
      </c>
    </row>
    <row r="51" spans="1:8" x14ac:dyDescent="0.25">
      <c r="A51" s="8">
        <v>2</v>
      </c>
      <c r="B51" s="200" t="s">
        <v>51</v>
      </c>
      <c r="C51" s="200"/>
      <c r="D51" s="200"/>
      <c r="E51" s="200"/>
      <c r="F51" s="200"/>
      <c r="G51" s="200"/>
      <c r="H51" s="9">
        <v>5193.1499999999996</v>
      </c>
    </row>
    <row r="52" spans="1:8" x14ac:dyDescent="0.25">
      <c r="A52" s="8">
        <v>3</v>
      </c>
      <c r="B52" s="200" t="s">
        <v>52</v>
      </c>
      <c r="C52" s="200"/>
      <c r="D52" s="200"/>
      <c r="E52" s="200"/>
      <c r="F52" s="200"/>
      <c r="G52" s="200"/>
      <c r="H52" s="9">
        <v>17311</v>
      </c>
    </row>
    <row r="53" spans="1:8" x14ac:dyDescent="0.25">
      <c r="A53" s="8">
        <v>4</v>
      </c>
      <c r="B53" s="200" t="s">
        <v>31</v>
      </c>
      <c r="C53" s="200"/>
      <c r="D53" s="200"/>
      <c r="E53" s="200"/>
      <c r="F53" s="200"/>
      <c r="G53" s="200"/>
      <c r="H53" s="9">
        <v>2000</v>
      </c>
    </row>
    <row r="54" spans="1:8" x14ac:dyDescent="0.25">
      <c r="A54" s="8">
        <v>5</v>
      </c>
      <c r="B54" s="200" t="s">
        <v>53</v>
      </c>
      <c r="C54" s="200"/>
      <c r="D54" s="200"/>
      <c r="E54" s="200"/>
      <c r="F54" s="200"/>
      <c r="G54" s="200"/>
      <c r="H54" s="9">
        <v>1400</v>
      </c>
    </row>
    <row r="55" spans="1:8" x14ac:dyDescent="0.25">
      <c r="A55" s="8">
        <v>6</v>
      </c>
      <c r="B55" s="200" t="s">
        <v>54</v>
      </c>
      <c r="C55" s="200"/>
      <c r="D55" s="200"/>
      <c r="E55" s="200"/>
      <c r="F55" s="200"/>
      <c r="G55" s="200"/>
      <c r="H55" s="9">
        <v>25965.75</v>
      </c>
    </row>
    <row r="56" spans="1:8" x14ac:dyDescent="0.25">
      <c r="A56" s="193" t="s">
        <v>34</v>
      </c>
      <c r="B56" s="193"/>
      <c r="C56" s="193"/>
      <c r="D56" s="193"/>
      <c r="E56" s="193"/>
      <c r="F56" s="193"/>
      <c r="G56" s="193"/>
      <c r="H56" s="12">
        <f>SUM(H50:H55)</f>
        <v>173105.5</v>
      </c>
    </row>
    <row r="58" spans="1:8" ht="15.75" thickBot="1" x14ac:dyDescent="0.3"/>
    <row r="59" spans="1:8" x14ac:dyDescent="0.25">
      <c r="A59" s="186" t="s">
        <v>55</v>
      </c>
      <c r="B59" s="187"/>
      <c r="C59" s="187"/>
      <c r="D59" s="187"/>
      <c r="E59" s="187"/>
      <c r="F59" s="187"/>
      <c r="G59" s="187"/>
      <c r="H59" s="187"/>
    </row>
    <row r="60" spans="1:8" ht="15.75" thickBot="1" x14ac:dyDescent="0.3">
      <c r="A60" s="188"/>
      <c r="B60" s="189"/>
      <c r="C60" s="189"/>
      <c r="D60" s="189"/>
      <c r="E60" s="189"/>
      <c r="F60" s="189"/>
      <c r="G60" s="189"/>
      <c r="H60" s="189"/>
    </row>
    <row r="61" spans="1:8" ht="18.75" x14ac:dyDescent="0.25">
      <c r="A61" s="190" t="s">
        <v>56</v>
      </c>
      <c r="B61" s="190"/>
      <c r="C61" s="190"/>
      <c r="D61" s="190"/>
      <c r="E61" s="190"/>
      <c r="F61" s="190"/>
      <c r="G61" s="190"/>
      <c r="H61" s="190"/>
    </row>
    <row r="62" spans="1:8" x14ac:dyDescent="0.25">
      <c r="A62" s="10" t="s">
        <v>28</v>
      </c>
      <c r="B62" s="194" t="s">
        <v>26</v>
      </c>
      <c r="C62" s="195"/>
      <c r="D62" s="195"/>
      <c r="E62" s="196"/>
      <c r="F62" s="12" t="s">
        <v>27</v>
      </c>
      <c r="G62" s="13" t="s">
        <v>59</v>
      </c>
      <c r="H62" s="9" t="s">
        <v>34</v>
      </c>
    </row>
    <row r="63" spans="1:8" x14ac:dyDescent="0.25">
      <c r="A63" s="8">
        <v>1</v>
      </c>
      <c r="B63" s="197" t="s">
        <v>58</v>
      </c>
      <c r="C63" s="198"/>
      <c r="D63" s="198"/>
      <c r="E63" s="199"/>
      <c r="F63" s="8">
        <v>20790</v>
      </c>
      <c r="G63" s="8">
        <v>210</v>
      </c>
      <c r="H63" s="9">
        <v>21000</v>
      </c>
    </row>
    <row r="64" spans="1:8" x14ac:dyDescent="0.25">
      <c r="A64" s="8">
        <v>2</v>
      </c>
      <c r="B64" s="197" t="s">
        <v>57</v>
      </c>
      <c r="C64" s="198"/>
      <c r="D64" s="198"/>
      <c r="E64" s="199"/>
      <c r="F64" s="8">
        <v>26730</v>
      </c>
      <c r="G64" s="8">
        <v>270</v>
      </c>
      <c r="H64" s="9">
        <v>27000</v>
      </c>
    </row>
    <row r="65" spans="1:8" x14ac:dyDescent="0.25">
      <c r="A65" s="193" t="s">
        <v>34</v>
      </c>
      <c r="B65" s="193"/>
      <c r="C65" s="193"/>
      <c r="D65" s="193"/>
      <c r="E65" s="193"/>
      <c r="F65" s="193"/>
      <c r="G65" s="193"/>
      <c r="H65" s="12">
        <f>SUM(H63:H64)</f>
        <v>48000</v>
      </c>
    </row>
    <row r="66" spans="1:8" x14ac:dyDescent="0.25">
      <c r="A66" s="17"/>
      <c r="B66" s="19"/>
      <c r="C66" s="17"/>
      <c r="D66" s="17"/>
      <c r="E66" s="17"/>
      <c r="F66" s="17"/>
      <c r="G66" s="17"/>
      <c r="H66" s="18"/>
    </row>
    <row r="67" spans="1:8" ht="15.75" thickBot="1" x14ac:dyDescent="0.3">
      <c r="A67" s="17"/>
      <c r="B67" s="19"/>
      <c r="C67" s="17"/>
      <c r="D67" s="17"/>
      <c r="E67" s="17"/>
      <c r="F67" s="17"/>
      <c r="G67" s="17"/>
      <c r="H67" s="18"/>
    </row>
    <row r="68" spans="1:8" x14ac:dyDescent="0.25">
      <c r="A68" s="186" t="s">
        <v>72</v>
      </c>
      <c r="B68" s="187"/>
      <c r="C68" s="187"/>
      <c r="D68" s="187"/>
      <c r="E68" s="187"/>
      <c r="F68" s="187"/>
      <c r="G68" s="187"/>
      <c r="H68" s="187"/>
    </row>
    <row r="69" spans="1:8" ht="15.75" thickBot="1" x14ac:dyDescent="0.3">
      <c r="A69" s="188"/>
      <c r="B69" s="189"/>
      <c r="C69" s="189"/>
      <c r="D69" s="189"/>
      <c r="E69" s="189"/>
      <c r="F69" s="189"/>
      <c r="G69" s="189"/>
      <c r="H69" s="189"/>
    </row>
    <row r="70" spans="1:8" ht="18.75" x14ac:dyDescent="0.25">
      <c r="A70" s="190" t="s">
        <v>64</v>
      </c>
      <c r="B70" s="190"/>
      <c r="C70" s="190"/>
      <c r="D70" s="190"/>
      <c r="E70" s="190"/>
      <c r="F70" s="190"/>
      <c r="G70" s="190"/>
      <c r="H70" s="190"/>
    </row>
    <row r="71" spans="1:8" s="22" customFormat="1" x14ac:dyDescent="0.25">
      <c r="A71" s="13" t="s">
        <v>28</v>
      </c>
      <c r="B71" s="191" t="s">
        <v>26</v>
      </c>
      <c r="C71" s="191"/>
      <c r="D71" s="191"/>
      <c r="E71" s="191"/>
      <c r="F71" s="20" t="s">
        <v>27</v>
      </c>
      <c r="G71" s="13" t="s">
        <v>59</v>
      </c>
      <c r="H71" s="21" t="s">
        <v>34</v>
      </c>
    </row>
    <row r="72" spans="1:8" s="22" customFormat="1" ht="25.5" customHeight="1" x14ac:dyDescent="0.25">
      <c r="A72" s="24">
        <v>1</v>
      </c>
      <c r="B72" s="192" t="s">
        <v>65</v>
      </c>
      <c r="C72" s="192"/>
      <c r="D72" s="192"/>
      <c r="E72" s="192"/>
      <c r="F72" s="24">
        <f>75000-750</f>
        <v>74250</v>
      </c>
      <c r="G72" s="24">
        <v>750</v>
      </c>
      <c r="H72" s="20">
        <f>+G72+F72</f>
        <v>75000</v>
      </c>
    </row>
    <row r="73" spans="1:8" s="22" customFormat="1" ht="32.25" customHeight="1" x14ac:dyDescent="0.25">
      <c r="A73" s="24">
        <v>2</v>
      </c>
      <c r="B73" s="192" t="s">
        <v>66</v>
      </c>
      <c r="C73" s="192"/>
      <c r="D73" s="192"/>
      <c r="E73" s="192"/>
      <c r="F73" s="24">
        <f>60000-600</f>
        <v>59400</v>
      </c>
      <c r="G73" s="24">
        <v>600</v>
      </c>
      <c r="H73" s="20">
        <f t="shared" ref="H73:H74" si="0">+G73+F73</f>
        <v>60000</v>
      </c>
    </row>
    <row r="74" spans="1:8" s="22" customFormat="1" ht="32.25" customHeight="1" x14ac:dyDescent="0.25">
      <c r="A74" s="24">
        <v>3</v>
      </c>
      <c r="B74" s="192" t="s">
        <v>67</v>
      </c>
      <c r="C74" s="192"/>
      <c r="D74" s="192"/>
      <c r="E74" s="192"/>
      <c r="F74" s="24">
        <f>45000-450</f>
        <v>44550</v>
      </c>
      <c r="G74" s="24">
        <v>450</v>
      </c>
      <c r="H74" s="20">
        <f t="shared" si="0"/>
        <v>45000</v>
      </c>
    </row>
    <row r="75" spans="1:8" s="22" customFormat="1" x14ac:dyDescent="0.25">
      <c r="A75" s="193" t="s">
        <v>34</v>
      </c>
      <c r="B75" s="193"/>
      <c r="C75" s="193"/>
      <c r="D75" s="193"/>
      <c r="E75" s="193"/>
      <c r="F75" s="193"/>
      <c r="G75" s="193"/>
      <c r="H75" s="12">
        <f>SUM(H72:H74)</f>
        <v>180000</v>
      </c>
    </row>
    <row r="76" spans="1:8" s="22" customFormat="1" x14ac:dyDescent="0.25">
      <c r="A76" s="17"/>
      <c r="B76" s="17"/>
      <c r="C76" s="17"/>
      <c r="D76" s="17"/>
      <c r="E76" s="17"/>
      <c r="F76" s="17"/>
      <c r="G76" s="17"/>
      <c r="H76" s="23"/>
    </row>
    <row r="78" spans="1:8" ht="18.75" x14ac:dyDescent="0.3">
      <c r="A78" s="185" t="s">
        <v>60</v>
      </c>
      <c r="B78" s="185"/>
      <c r="C78" s="185"/>
      <c r="D78" s="185"/>
      <c r="E78" s="185"/>
      <c r="F78" s="185"/>
      <c r="G78" s="185"/>
      <c r="H78" s="14">
        <f>+H65+H56+H43+H33+H22+H12+H75</f>
        <v>709486.52</v>
      </c>
    </row>
  </sheetData>
  <mergeCells count="56">
    <mergeCell ref="A17:H17"/>
    <mergeCell ref="A1:H1"/>
    <mergeCell ref="A3:H4"/>
    <mergeCell ref="A5:H5"/>
    <mergeCell ref="B6:G6"/>
    <mergeCell ref="B7:G7"/>
    <mergeCell ref="B8:G8"/>
    <mergeCell ref="B9:G9"/>
    <mergeCell ref="B10:G10"/>
    <mergeCell ref="B11:G11"/>
    <mergeCell ref="A12:G12"/>
    <mergeCell ref="A15:H16"/>
    <mergeCell ref="B32:G32"/>
    <mergeCell ref="B18:G18"/>
    <mergeCell ref="B19:G19"/>
    <mergeCell ref="B20:G20"/>
    <mergeCell ref="B21:G21"/>
    <mergeCell ref="A22:G22"/>
    <mergeCell ref="A25:H26"/>
    <mergeCell ref="A27:H27"/>
    <mergeCell ref="B28:G28"/>
    <mergeCell ref="B29:G29"/>
    <mergeCell ref="B30:G30"/>
    <mergeCell ref="B31:G31"/>
    <mergeCell ref="A33:G33"/>
    <mergeCell ref="A36:H37"/>
    <mergeCell ref="A38:H38"/>
    <mergeCell ref="B39:G39"/>
    <mergeCell ref="A43:G43"/>
    <mergeCell ref="B40:G40"/>
    <mergeCell ref="B41:G41"/>
    <mergeCell ref="B42:G42"/>
    <mergeCell ref="A46:H47"/>
    <mergeCell ref="A48:H48"/>
    <mergeCell ref="B49:G49"/>
    <mergeCell ref="A56:G56"/>
    <mergeCell ref="B50:G50"/>
    <mergeCell ref="B51:G51"/>
    <mergeCell ref="B52:G52"/>
    <mergeCell ref="B53:G53"/>
    <mergeCell ref="B54:G54"/>
    <mergeCell ref="B55:G55"/>
    <mergeCell ref="A59:H60"/>
    <mergeCell ref="A61:H61"/>
    <mergeCell ref="A65:G65"/>
    <mergeCell ref="B62:E62"/>
    <mergeCell ref="B63:E63"/>
    <mergeCell ref="B64:E64"/>
    <mergeCell ref="A78:G78"/>
    <mergeCell ref="A68:H69"/>
    <mergeCell ref="A70:H70"/>
    <mergeCell ref="B71:E71"/>
    <mergeCell ref="B72:E72"/>
    <mergeCell ref="B73:E73"/>
    <mergeCell ref="B74:E74"/>
    <mergeCell ref="A75:G75"/>
  </mergeCells>
  <pageMargins left="0.7" right="0.7" top="0.75" bottom="0.75" header="0.3" footer="0.3"/>
  <pageSetup scale="90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workbookViewId="0">
      <selection sqref="A1:I1"/>
    </sheetView>
  </sheetViews>
  <sheetFormatPr defaultRowHeight="15" x14ac:dyDescent="0.25"/>
  <cols>
    <col min="2" max="2" width="31.85546875" style="1" customWidth="1"/>
    <col min="3" max="3" width="38.7109375" style="1" customWidth="1"/>
    <col min="5" max="5" width="15.7109375" bestFit="1" customWidth="1"/>
    <col min="6" max="6" width="17.7109375" bestFit="1" customWidth="1"/>
    <col min="7" max="7" width="12.85546875" bestFit="1" customWidth="1"/>
    <col min="8" max="8" width="12.85546875" customWidth="1"/>
    <col min="9" max="9" width="59.85546875" style="1" customWidth="1"/>
  </cols>
  <sheetData>
    <row r="1" spans="1:9" ht="21" x14ac:dyDescent="0.35">
      <c r="A1" s="205" t="s">
        <v>7</v>
      </c>
      <c r="B1" s="205"/>
      <c r="C1" s="205"/>
      <c r="D1" s="205"/>
      <c r="E1" s="205"/>
      <c r="F1" s="205"/>
      <c r="G1" s="205"/>
      <c r="H1" s="205"/>
      <c r="I1" s="205"/>
    </row>
    <row r="2" spans="1:9" ht="26.25" customHeight="1" x14ac:dyDescent="0.25">
      <c r="A2" s="206" t="s">
        <v>188</v>
      </c>
      <c r="B2" s="206"/>
      <c r="C2" s="206"/>
      <c r="D2" s="206"/>
      <c r="E2" s="206"/>
      <c r="F2" s="206"/>
      <c r="G2" s="206"/>
      <c r="H2" s="206"/>
      <c r="I2" s="206"/>
    </row>
    <row r="3" spans="1:9" x14ac:dyDescent="0.25">
      <c r="A3" s="85"/>
      <c r="B3" s="50"/>
      <c r="C3" s="50"/>
      <c r="D3" s="85"/>
      <c r="E3" s="86"/>
      <c r="F3" s="86"/>
      <c r="G3" s="86"/>
      <c r="H3" s="86"/>
      <c r="I3" s="50"/>
    </row>
    <row r="4" spans="1:9" x14ac:dyDescent="0.25">
      <c r="A4" s="87" t="s">
        <v>79</v>
      </c>
      <c r="B4" s="6" t="s">
        <v>80</v>
      </c>
      <c r="C4" s="3" t="s">
        <v>81</v>
      </c>
      <c r="D4" s="90"/>
      <c r="E4" s="91"/>
      <c r="F4" s="91"/>
      <c r="G4" s="91"/>
      <c r="H4" s="91"/>
      <c r="I4" s="51"/>
    </row>
    <row r="5" spans="1:9" ht="39" x14ac:dyDescent="0.25">
      <c r="A5" s="87" t="s">
        <v>82</v>
      </c>
      <c r="B5" s="6" t="s">
        <v>83</v>
      </c>
      <c r="C5" s="3" t="s">
        <v>84</v>
      </c>
      <c r="D5" s="90"/>
      <c r="E5" s="91"/>
      <c r="F5" s="91"/>
      <c r="G5" s="91"/>
      <c r="H5" s="91"/>
      <c r="I5" s="51"/>
    </row>
    <row r="6" spans="1:9" x14ac:dyDescent="0.25">
      <c r="A6" s="87" t="s">
        <v>85</v>
      </c>
      <c r="B6" s="6" t="s">
        <v>86</v>
      </c>
      <c r="C6" s="52">
        <f>E102</f>
        <v>3003895.53</v>
      </c>
      <c r="D6" s="92"/>
      <c r="E6" s="93"/>
      <c r="F6" s="93"/>
      <c r="G6" s="93"/>
      <c r="H6" s="93"/>
      <c r="I6" s="51"/>
    </row>
    <row r="7" spans="1:9" x14ac:dyDescent="0.25">
      <c r="A7" s="87" t="s">
        <v>87</v>
      </c>
      <c r="B7" s="6" t="s">
        <v>88</v>
      </c>
      <c r="C7" s="52">
        <f>F102</f>
        <v>20025.9702</v>
      </c>
      <c r="D7" s="92"/>
      <c r="E7" s="93"/>
      <c r="F7" s="93"/>
      <c r="G7" s="93"/>
      <c r="H7" s="93"/>
      <c r="I7" s="51"/>
    </row>
    <row r="8" spans="1:9" x14ac:dyDescent="0.25">
      <c r="A8" s="87"/>
      <c r="B8" s="6"/>
      <c r="C8" s="6"/>
      <c r="D8" s="94"/>
      <c r="E8" s="95"/>
      <c r="F8" s="95" t="s">
        <v>89</v>
      </c>
      <c r="G8" s="95"/>
      <c r="H8" s="95"/>
      <c r="I8" s="53"/>
    </row>
    <row r="9" spans="1:9" x14ac:dyDescent="0.25">
      <c r="A9" s="96" t="s">
        <v>79</v>
      </c>
      <c r="B9" s="55" t="s">
        <v>90</v>
      </c>
      <c r="C9" s="56">
        <v>2016</v>
      </c>
      <c r="D9" s="97">
        <v>2017</v>
      </c>
      <c r="E9" s="98" t="s">
        <v>91</v>
      </c>
      <c r="F9" s="98" t="s">
        <v>92</v>
      </c>
      <c r="G9" s="98"/>
      <c r="H9" s="98"/>
      <c r="I9" s="57" t="s">
        <v>93</v>
      </c>
    </row>
    <row r="10" spans="1:9" x14ac:dyDescent="0.25">
      <c r="A10" s="87">
        <v>1</v>
      </c>
      <c r="B10" s="207" t="s">
        <v>94</v>
      </c>
      <c r="C10" s="208"/>
      <c r="D10" s="208"/>
      <c r="E10" s="208"/>
      <c r="F10" s="208"/>
      <c r="G10" s="208"/>
      <c r="H10" s="208"/>
      <c r="I10" s="209"/>
    </row>
    <row r="11" spans="1:9" x14ac:dyDescent="0.25">
      <c r="A11" s="87">
        <v>1.1000000000000001</v>
      </c>
      <c r="B11" s="6" t="s">
        <v>95</v>
      </c>
      <c r="C11" s="6"/>
      <c r="D11" s="99">
        <v>45000</v>
      </c>
      <c r="E11" s="100">
        <v>45000</v>
      </c>
      <c r="F11" s="101">
        <f>E11/150</f>
        <v>300</v>
      </c>
      <c r="G11" s="101"/>
      <c r="H11" s="101"/>
      <c r="I11" s="59" t="s">
        <v>96</v>
      </c>
    </row>
    <row r="12" spans="1:9" x14ac:dyDescent="0.25">
      <c r="A12" s="87">
        <v>1.2</v>
      </c>
      <c r="B12" s="6" t="s">
        <v>97</v>
      </c>
      <c r="C12" s="6"/>
      <c r="D12" s="99">
        <v>55000</v>
      </c>
      <c r="E12" s="100">
        <v>55000</v>
      </c>
      <c r="F12" s="101">
        <f>E12/150</f>
        <v>366.66666666666669</v>
      </c>
      <c r="G12" s="101"/>
      <c r="H12" s="101"/>
      <c r="I12" s="59" t="s">
        <v>98</v>
      </c>
    </row>
    <row r="13" spans="1:9" x14ac:dyDescent="0.25">
      <c r="A13" s="87">
        <v>1.3</v>
      </c>
      <c r="B13" s="2" t="s">
        <v>99</v>
      </c>
      <c r="C13" s="60"/>
      <c r="D13" s="99">
        <v>20000</v>
      </c>
      <c r="E13" s="100">
        <v>20000</v>
      </c>
      <c r="F13" s="101">
        <f>E13/150</f>
        <v>133.33333333333334</v>
      </c>
      <c r="G13" s="101"/>
      <c r="H13" s="101"/>
      <c r="I13" s="59" t="s">
        <v>100</v>
      </c>
    </row>
    <row r="14" spans="1:9" x14ac:dyDescent="0.25">
      <c r="A14" s="87">
        <v>1.4</v>
      </c>
      <c r="B14" s="6" t="s">
        <v>101</v>
      </c>
      <c r="C14" s="60"/>
      <c r="D14" s="99">
        <v>50000</v>
      </c>
      <c r="E14" s="100">
        <v>50000</v>
      </c>
      <c r="F14" s="101">
        <f>E14/150</f>
        <v>333.33333333333331</v>
      </c>
      <c r="G14" s="101"/>
      <c r="H14" s="101"/>
      <c r="I14" s="59" t="s">
        <v>102</v>
      </c>
    </row>
    <row r="15" spans="1:9" x14ac:dyDescent="0.25">
      <c r="A15" s="87">
        <v>1.5</v>
      </c>
      <c r="B15" s="2" t="s">
        <v>103</v>
      </c>
      <c r="C15" s="6"/>
      <c r="D15" s="99">
        <v>30000</v>
      </c>
      <c r="E15" s="100">
        <v>30000</v>
      </c>
      <c r="F15" s="101">
        <f>E15/150</f>
        <v>200</v>
      </c>
      <c r="G15" s="101"/>
      <c r="H15" s="101"/>
      <c r="I15" s="59" t="s">
        <v>104</v>
      </c>
    </row>
    <row r="16" spans="1:9" x14ac:dyDescent="0.25">
      <c r="A16" s="96"/>
      <c r="B16" s="55" t="s">
        <v>105</v>
      </c>
      <c r="C16" s="61"/>
      <c r="D16" s="105">
        <f>SUM(D11:D15)</f>
        <v>200000</v>
      </c>
      <c r="E16" s="106">
        <f>SUM(E11:E15)</f>
        <v>200000</v>
      </c>
      <c r="F16" s="106">
        <f>SUM(F11:F15)</f>
        <v>1333.3333333333335</v>
      </c>
      <c r="G16" s="106"/>
      <c r="H16" s="106"/>
      <c r="I16" s="61"/>
    </row>
    <row r="17" spans="1:9" s="144" customFormat="1" x14ac:dyDescent="0.25">
      <c r="A17" s="143">
        <v>2</v>
      </c>
      <c r="B17" s="210" t="s">
        <v>106</v>
      </c>
      <c r="C17" s="211"/>
      <c r="D17" s="211"/>
      <c r="E17" s="211"/>
      <c r="F17" s="211"/>
      <c r="G17" s="211"/>
      <c r="H17" s="211"/>
      <c r="I17" s="212"/>
    </row>
    <row r="18" spans="1:9" s="144" customFormat="1" x14ac:dyDescent="0.25">
      <c r="A18" s="143"/>
      <c r="B18" s="134" t="s">
        <v>107</v>
      </c>
      <c r="C18" s="145">
        <v>2016</v>
      </c>
      <c r="D18" s="146">
        <v>2017</v>
      </c>
      <c r="E18" s="147" t="s">
        <v>91</v>
      </c>
      <c r="F18" s="147" t="s">
        <v>92</v>
      </c>
      <c r="G18" s="135" t="s">
        <v>189</v>
      </c>
      <c r="H18" s="135" t="s">
        <v>6</v>
      </c>
      <c r="I18" s="148" t="s">
        <v>108</v>
      </c>
    </row>
    <row r="19" spans="1:9" s="144" customFormat="1" ht="15.75" x14ac:dyDescent="0.25">
      <c r="A19" s="143">
        <v>2.1</v>
      </c>
      <c r="B19" s="136" t="s">
        <v>9</v>
      </c>
      <c r="C19" s="149">
        <v>122477.55</v>
      </c>
      <c r="D19" s="150"/>
      <c r="E19" s="151">
        <v>122477.55</v>
      </c>
      <c r="F19" s="152">
        <f>E19/150</f>
        <v>816.51700000000005</v>
      </c>
      <c r="G19" s="142">
        <v>121978.02</v>
      </c>
      <c r="H19" s="142">
        <v>-499.52999999999884</v>
      </c>
      <c r="I19" s="2"/>
    </row>
    <row r="20" spans="1:9" s="144" customFormat="1" ht="15.75" x14ac:dyDescent="0.25">
      <c r="A20" s="143">
        <v>2.2000000000000002</v>
      </c>
      <c r="B20" s="136" t="s">
        <v>10</v>
      </c>
      <c r="C20" s="149">
        <v>58325.760000000002</v>
      </c>
      <c r="D20" s="150"/>
      <c r="E20" s="151">
        <v>58325.760000000002</v>
      </c>
      <c r="F20" s="152">
        <f>E20/150</f>
        <v>388.83840000000004</v>
      </c>
      <c r="G20" s="142">
        <v>57825</v>
      </c>
      <c r="H20" s="142">
        <v>-500.76000000000204</v>
      </c>
      <c r="I20" s="2"/>
    </row>
    <row r="21" spans="1:9" s="144" customFormat="1" ht="15.75" x14ac:dyDescent="0.25">
      <c r="A21" s="143">
        <v>2.2999999999999998</v>
      </c>
      <c r="B21" s="136" t="s">
        <v>11</v>
      </c>
      <c r="C21" s="153">
        <v>30082.32</v>
      </c>
      <c r="D21" s="150"/>
      <c r="E21" s="154">
        <v>30082.32</v>
      </c>
      <c r="F21" s="152">
        <f>E21/150</f>
        <v>200.5488</v>
      </c>
      <c r="G21" s="142">
        <v>31082</v>
      </c>
      <c r="H21" s="142">
        <v>999.68000000000029</v>
      </c>
      <c r="I21" s="2"/>
    </row>
    <row r="22" spans="1:9" s="144" customFormat="1" ht="15.75" x14ac:dyDescent="0.25">
      <c r="A22" s="143">
        <v>2.4</v>
      </c>
      <c r="B22" s="136" t="s">
        <v>12</v>
      </c>
      <c r="C22" s="149">
        <v>100496</v>
      </c>
      <c r="D22" s="150"/>
      <c r="E22" s="151">
        <v>100496</v>
      </c>
      <c r="F22" s="152">
        <f>E22/150</f>
        <v>669.97333333333336</v>
      </c>
      <c r="G22" s="142">
        <v>97496</v>
      </c>
      <c r="H22" s="142">
        <v>-3000</v>
      </c>
      <c r="I22" s="2"/>
    </row>
    <row r="23" spans="1:9" s="144" customFormat="1" ht="15.75" x14ac:dyDescent="0.25">
      <c r="A23" s="143">
        <v>2.5</v>
      </c>
      <c r="B23" s="136" t="s">
        <v>13</v>
      </c>
      <c r="C23" s="149">
        <v>146370</v>
      </c>
      <c r="D23" s="150"/>
      <c r="E23" s="151">
        <v>146370</v>
      </c>
      <c r="F23" s="152">
        <f>E23/150</f>
        <v>975.8</v>
      </c>
      <c r="G23" s="142">
        <v>173105.5</v>
      </c>
      <c r="H23" s="142">
        <v>26735.5</v>
      </c>
      <c r="I23" s="2"/>
    </row>
    <row r="24" spans="1:9" s="144" customFormat="1" ht="15.75" x14ac:dyDescent="0.25">
      <c r="A24" s="143"/>
      <c r="B24" s="134" t="s">
        <v>14</v>
      </c>
      <c r="C24" s="2"/>
      <c r="D24" s="150"/>
      <c r="E24" s="155"/>
      <c r="F24" s="152"/>
      <c r="G24" s="142"/>
      <c r="H24" s="142"/>
      <c r="I24" s="2"/>
    </row>
    <row r="25" spans="1:9" s="144" customFormat="1" ht="15.75" x14ac:dyDescent="0.25">
      <c r="A25" s="143">
        <v>2.6</v>
      </c>
      <c r="B25" s="136" t="s">
        <v>15</v>
      </c>
      <c r="C25" s="149">
        <v>22000</v>
      </c>
      <c r="D25" s="156"/>
      <c r="E25" s="151">
        <v>22000</v>
      </c>
      <c r="F25" s="152">
        <f>E25/150</f>
        <v>146.66666666666666</v>
      </c>
      <c r="G25" s="142">
        <v>21000</v>
      </c>
      <c r="H25" s="142">
        <v>-1000</v>
      </c>
      <c r="I25" s="2"/>
    </row>
    <row r="26" spans="1:9" s="144" customFormat="1" ht="15.75" x14ac:dyDescent="0.25">
      <c r="A26" s="143">
        <v>2.7</v>
      </c>
      <c r="B26" s="136" t="s">
        <v>16</v>
      </c>
      <c r="C26" s="149">
        <v>27000</v>
      </c>
      <c r="D26" s="156"/>
      <c r="E26" s="151">
        <v>27000</v>
      </c>
      <c r="F26" s="152">
        <f>E26/150</f>
        <v>180</v>
      </c>
      <c r="G26" s="142">
        <v>27000</v>
      </c>
      <c r="H26" s="142">
        <v>0</v>
      </c>
      <c r="I26" s="2"/>
    </row>
    <row r="27" spans="1:9" s="144" customFormat="1" x14ac:dyDescent="0.25">
      <c r="A27" s="143"/>
      <c r="B27" s="134" t="s">
        <v>109</v>
      </c>
      <c r="C27" s="157">
        <v>506751.63</v>
      </c>
      <c r="D27" s="158"/>
      <c r="E27" s="159">
        <v>506751.63</v>
      </c>
      <c r="F27" s="160">
        <f>SUM(F19:F26)</f>
        <v>3378.3442</v>
      </c>
      <c r="G27" s="137">
        <f>SUM(G19:G26)</f>
        <v>529486.52</v>
      </c>
      <c r="H27" s="137">
        <f>SUM(H19:H26)</f>
        <v>22734.89</v>
      </c>
      <c r="I27" s="157"/>
    </row>
    <row r="28" spans="1:9" x14ac:dyDescent="0.25">
      <c r="A28" s="87">
        <v>3</v>
      </c>
      <c r="B28" s="213" t="s">
        <v>110</v>
      </c>
      <c r="C28" s="214"/>
      <c r="D28" s="214"/>
      <c r="E28" s="214"/>
      <c r="F28" s="214"/>
      <c r="G28" s="214"/>
      <c r="H28" s="214"/>
      <c r="I28" s="215"/>
    </row>
    <row r="29" spans="1:9" ht="26.25" x14ac:dyDescent="0.25">
      <c r="A29" s="87"/>
      <c r="B29" s="3" t="s">
        <v>111</v>
      </c>
      <c r="C29" s="4"/>
      <c r="D29" s="103"/>
      <c r="E29" s="110"/>
      <c r="F29" s="110"/>
      <c r="G29" s="110"/>
      <c r="H29" s="110"/>
      <c r="I29" s="59" t="s">
        <v>112</v>
      </c>
    </row>
    <row r="30" spans="1:9" x14ac:dyDescent="0.25">
      <c r="A30" s="87">
        <v>3.1</v>
      </c>
      <c r="B30" s="4" t="s">
        <v>113</v>
      </c>
      <c r="C30" s="4">
        <v>38780.949999999997</v>
      </c>
      <c r="D30" s="103"/>
      <c r="E30" s="107">
        <v>38780.949999999997</v>
      </c>
      <c r="F30" s="101">
        <f>E30/150</f>
        <v>258.53966666666662</v>
      </c>
      <c r="G30" s="101"/>
      <c r="H30" s="101"/>
      <c r="I30" s="6"/>
    </row>
    <row r="31" spans="1:9" x14ac:dyDescent="0.25">
      <c r="A31" s="87">
        <v>3.2</v>
      </c>
      <c r="B31" s="3" t="s">
        <v>114</v>
      </c>
      <c r="C31" s="4">
        <v>27940</v>
      </c>
      <c r="D31" s="89"/>
      <c r="E31" s="107">
        <v>27940</v>
      </c>
      <c r="F31" s="101">
        <f>E31/150</f>
        <v>186.26666666666668</v>
      </c>
      <c r="G31" s="101"/>
      <c r="H31" s="101"/>
      <c r="I31" s="6"/>
    </row>
    <row r="32" spans="1:9" x14ac:dyDescent="0.25">
      <c r="A32" s="87"/>
      <c r="B32" s="3" t="s">
        <v>115</v>
      </c>
      <c r="C32" s="6"/>
      <c r="D32" s="103"/>
      <c r="E32" s="109"/>
      <c r="F32" s="111"/>
      <c r="G32" s="111"/>
      <c r="H32" s="111"/>
      <c r="I32" s="6"/>
    </row>
    <row r="33" spans="1:9" x14ac:dyDescent="0.25">
      <c r="A33" s="87">
        <v>3.3</v>
      </c>
      <c r="B33" s="4" t="s">
        <v>116</v>
      </c>
      <c r="C33" s="4">
        <v>156240</v>
      </c>
      <c r="D33" s="103"/>
      <c r="E33" s="107">
        <v>156240</v>
      </c>
      <c r="F33" s="101">
        <f>E33/150</f>
        <v>1041.5999999999999</v>
      </c>
      <c r="G33" s="101"/>
      <c r="H33" s="101"/>
      <c r="I33" s="6"/>
    </row>
    <row r="34" spans="1:9" x14ac:dyDescent="0.25">
      <c r="A34" s="87"/>
      <c r="B34" s="3" t="s">
        <v>117</v>
      </c>
      <c r="C34" s="6"/>
      <c r="D34" s="103"/>
      <c r="E34" s="109"/>
      <c r="F34" s="111"/>
      <c r="G34" s="111"/>
      <c r="H34" s="111"/>
      <c r="I34" s="6"/>
    </row>
    <row r="35" spans="1:9" x14ac:dyDescent="0.25">
      <c r="A35" s="87">
        <v>3.4</v>
      </c>
      <c r="B35" s="4" t="s">
        <v>118</v>
      </c>
      <c r="C35" s="4">
        <v>17000</v>
      </c>
      <c r="D35" s="103"/>
      <c r="E35" s="107">
        <v>17000</v>
      </c>
      <c r="F35" s="101">
        <f>E35/150</f>
        <v>113.33333333333333</v>
      </c>
      <c r="G35" s="101"/>
      <c r="H35" s="101"/>
      <c r="I35" s="6"/>
    </row>
    <row r="36" spans="1:9" x14ac:dyDescent="0.25">
      <c r="A36" s="87">
        <v>3.5</v>
      </c>
      <c r="B36" s="4" t="s">
        <v>119</v>
      </c>
      <c r="C36" s="4">
        <v>28000</v>
      </c>
      <c r="D36" s="103"/>
      <c r="E36" s="107">
        <v>28000</v>
      </c>
      <c r="F36" s="101">
        <f>E36/150</f>
        <v>186.66666666666666</v>
      </c>
      <c r="G36" s="101"/>
      <c r="H36" s="101"/>
      <c r="I36" s="6"/>
    </row>
    <row r="37" spans="1:9" x14ac:dyDescent="0.25">
      <c r="A37" s="87"/>
      <c r="B37" s="3" t="s">
        <v>120</v>
      </c>
      <c r="C37" s="6"/>
      <c r="D37" s="103"/>
      <c r="E37" s="109"/>
      <c r="F37" s="111"/>
      <c r="G37" s="111"/>
      <c r="H37" s="111"/>
      <c r="I37" s="6"/>
    </row>
    <row r="38" spans="1:9" x14ac:dyDescent="0.25">
      <c r="A38" s="87">
        <v>3.6</v>
      </c>
      <c r="B38" s="4" t="s">
        <v>121</v>
      </c>
      <c r="C38" s="4">
        <v>14592</v>
      </c>
      <c r="D38" s="88"/>
      <c r="E38" s="107">
        <v>14592</v>
      </c>
      <c r="F38" s="101">
        <f>E38/150</f>
        <v>97.28</v>
      </c>
      <c r="G38" s="101"/>
      <c r="H38" s="101"/>
      <c r="I38" s="6"/>
    </row>
    <row r="39" spans="1:9" x14ac:dyDescent="0.25">
      <c r="A39" s="87"/>
      <c r="B39" s="62" t="s">
        <v>122</v>
      </c>
      <c r="C39" s="60"/>
      <c r="D39" s="103"/>
      <c r="E39" s="112"/>
      <c r="F39" s="111"/>
      <c r="G39" s="111"/>
      <c r="H39" s="111"/>
      <c r="I39" s="60"/>
    </row>
    <row r="40" spans="1:9" x14ac:dyDescent="0.25">
      <c r="A40" s="87">
        <v>3.7</v>
      </c>
      <c r="B40" s="4" t="s">
        <v>123</v>
      </c>
      <c r="C40" s="4">
        <v>16500</v>
      </c>
      <c r="D40" s="103"/>
      <c r="E40" s="107">
        <v>16500</v>
      </c>
      <c r="F40" s="101">
        <f>E40/150</f>
        <v>110</v>
      </c>
      <c r="G40" s="101"/>
      <c r="H40" s="101"/>
      <c r="I40" s="6"/>
    </row>
    <row r="41" spans="1:9" x14ac:dyDescent="0.25">
      <c r="A41" s="87">
        <v>3.8</v>
      </c>
      <c r="B41" s="4" t="s">
        <v>124</v>
      </c>
      <c r="C41" s="4">
        <v>20250</v>
      </c>
      <c r="D41" s="103"/>
      <c r="E41" s="107">
        <v>20250</v>
      </c>
      <c r="F41" s="101">
        <f>E41/150</f>
        <v>135</v>
      </c>
      <c r="G41" s="101"/>
      <c r="H41" s="101"/>
      <c r="I41" s="6"/>
    </row>
    <row r="42" spans="1:9" x14ac:dyDescent="0.25">
      <c r="A42" s="87"/>
      <c r="B42" s="63" t="s">
        <v>125</v>
      </c>
      <c r="C42" s="64">
        <v>319302.95</v>
      </c>
      <c r="D42" s="113"/>
      <c r="E42" s="114">
        <v>319302.95</v>
      </c>
      <c r="F42" s="114">
        <f>SUM(F30:F41)</f>
        <v>2128.6863333333331</v>
      </c>
      <c r="G42" s="114"/>
      <c r="H42" s="114"/>
      <c r="I42" s="63"/>
    </row>
    <row r="43" spans="1:9" x14ac:dyDescent="0.25">
      <c r="A43" s="87">
        <v>4</v>
      </c>
      <c r="B43" s="213" t="s">
        <v>126</v>
      </c>
      <c r="C43" s="214"/>
      <c r="D43" s="214"/>
      <c r="E43" s="214"/>
      <c r="F43" s="214"/>
      <c r="G43" s="214"/>
      <c r="H43" s="214"/>
      <c r="I43" s="215"/>
    </row>
    <row r="44" spans="1:9" x14ac:dyDescent="0.25">
      <c r="A44" s="87"/>
      <c r="B44" s="3" t="s">
        <v>111</v>
      </c>
      <c r="C44" s="50"/>
      <c r="D44" s="88"/>
      <c r="E44" s="115"/>
      <c r="F44" s="115"/>
      <c r="G44" s="115"/>
      <c r="H44" s="115"/>
      <c r="I44" s="59" t="s">
        <v>127</v>
      </c>
    </row>
    <row r="45" spans="1:9" x14ac:dyDescent="0.25">
      <c r="A45" s="87">
        <v>4.0999999999999996</v>
      </c>
      <c r="B45" s="6" t="s">
        <v>128</v>
      </c>
      <c r="C45" s="5">
        <v>66786.95</v>
      </c>
      <c r="D45" s="88"/>
      <c r="E45" s="100">
        <v>66786.95</v>
      </c>
      <c r="F45" s="100">
        <f>E45/150</f>
        <v>445.24633333333333</v>
      </c>
      <c r="G45" s="100"/>
      <c r="H45" s="100"/>
      <c r="I45" s="6"/>
    </row>
    <row r="46" spans="1:9" x14ac:dyDescent="0.25">
      <c r="A46" s="87">
        <v>4.2</v>
      </c>
      <c r="B46" s="6" t="s">
        <v>129</v>
      </c>
      <c r="C46" s="5">
        <v>51689</v>
      </c>
      <c r="D46" s="88"/>
      <c r="E46" s="100">
        <v>51689</v>
      </c>
      <c r="F46" s="100">
        <f>E46/150</f>
        <v>344.59333333333331</v>
      </c>
      <c r="G46" s="100"/>
      <c r="H46" s="100"/>
      <c r="I46" s="6"/>
    </row>
    <row r="47" spans="1:9" x14ac:dyDescent="0.25">
      <c r="A47" s="87"/>
      <c r="B47" s="3" t="s">
        <v>115</v>
      </c>
      <c r="C47" s="65"/>
      <c r="D47" s="88"/>
      <c r="E47" s="116"/>
      <c r="F47" s="100"/>
      <c r="G47" s="100"/>
      <c r="H47" s="100"/>
      <c r="I47" s="6"/>
    </row>
    <row r="48" spans="1:9" x14ac:dyDescent="0.25">
      <c r="A48" s="87">
        <v>4.3</v>
      </c>
      <c r="B48" s="6" t="s">
        <v>130</v>
      </c>
      <c r="C48" s="5">
        <v>272160</v>
      </c>
      <c r="D48" s="88"/>
      <c r="E48" s="100">
        <v>272160</v>
      </c>
      <c r="F48" s="100">
        <f>E48/150</f>
        <v>1814.4</v>
      </c>
      <c r="G48" s="100"/>
      <c r="H48" s="100"/>
      <c r="I48" s="6"/>
    </row>
    <row r="49" spans="1:9" x14ac:dyDescent="0.25">
      <c r="A49" s="87"/>
      <c r="B49" s="3" t="s">
        <v>117</v>
      </c>
      <c r="C49" s="65"/>
      <c r="D49" s="88"/>
      <c r="E49" s="116"/>
      <c r="F49" s="100"/>
      <c r="G49" s="100"/>
      <c r="H49" s="100"/>
      <c r="I49" s="6"/>
    </row>
    <row r="50" spans="1:9" ht="26.25" x14ac:dyDescent="0.25">
      <c r="A50" s="87">
        <v>4.4000000000000004</v>
      </c>
      <c r="B50" s="6" t="s">
        <v>131</v>
      </c>
      <c r="C50" s="5">
        <v>17000</v>
      </c>
      <c r="D50" s="89"/>
      <c r="E50" s="100">
        <v>17000</v>
      </c>
      <c r="F50" s="100">
        <f>E50/150</f>
        <v>113.33333333333333</v>
      </c>
      <c r="G50" s="100"/>
      <c r="H50" s="100"/>
      <c r="I50" s="6"/>
    </row>
    <row r="51" spans="1:9" x14ac:dyDescent="0.25">
      <c r="A51" s="87">
        <v>4.5</v>
      </c>
      <c r="B51" s="66" t="s">
        <v>132</v>
      </c>
      <c r="C51" s="5">
        <v>28000</v>
      </c>
      <c r="D51" s="88"/>
      <c r="E51" s="100">
        <v>28000</v>
      </c>
      <c r="F51" s="100">
        <f>E51/150</f>
        <v>186.66666666666666</v>
      </c>
      <c r="G51" s="100"/>
      <c r="H51" s="100"/>
      <c r="I51" s="6"/>
    </row>
    <row r="52" spans="1:9" x14ac:dyDescent="0.25">
      <c r="A52" s="87"/>
      <c r="B52" s="3" t="s">
        <v>120</v>
      </c>
      <c r="C52" s="65"/>
      <c r="D52" s="88"/>
      <c r="E52" s="116"/>
      <c r="F52" s="100"/>
      <c r="G52" s="100"/>
      <c r="H52" s="100"/>
      <c r="I52" s="6"/>
    </row>
    <row r="53" spans="1:9" x14ac:dyDescent="0.25">
      <c r="A53" s="87">
        <v>4.5999999999999996</v>
      </c>
      <c r="B53" s="6" t="s">
        <v>121</v>
      </c>
      <c r="C53" s="5">
        <v>27648</v>
      </c>
      <c r="D53" s="88"/>
      <c r="E53" s="100">
        <v>27648</v>
      </c>
      <c r="F53" s="100">
        <f>E53/150</f>
        <v>184.32</v>
      </c>
      <c r="G53" s="100"/>
      <c r="H53" s="100"/>
      <c r="I53" s="6"/>
    </row>
    <row r="54" spans="1:9" x14ac:dyDescent="0.25">
      <c r="A54" s="87"/>
      <c r="B54" s="3" t="s">
        <v>122</v>
      </c>
      <c r="C54" s="65"/>
      <c r="D54" s="88"/>
      <c r="E54" s="116"/>
      <c r="F54" s="100"/>
      <c r="G54" s="100"/>
      <c r="H54" s="100"/>
      <c r="I54" s="6"/>
    </row>
    <row r="55" spans="1:9" x14ac:dyDescent="0.25">
      <c r="A55" s="87">
        <v>4.7</v>
      </c>
      <c r="B55" s="6" t="s">
        <v>123</v>
      </c>
      <c r="C55" s="5">
        <v>33000</v>
      </c>
      <c r="D55" s="103"/>
      <c r="E55" s="100">
        <v>33000</v>
      </c>
      <c r="F55" s="100">
        <f>E55/150</f>
        <v>220</v>
      </c>
      <c r="G55" s="100"/>
      <c r="H55" s="100"/>
      <c r="I55" s="6"/>
    </row>
    <row r="56" spans="1:9" x14ac:dyDescent="0.25">
      <c r="A56" s="87">
        <v>4.8</v>
      </c>
      <c r="B56" s="6" t="s">
        <v>124</v>
      </c>
      <c r="C56" s="5">
        <v>27000</v>
      </c>
      <c r="D56" s="85"/>
      <c r="E56" s="100">
        <v>27000</v>
      </c>
      <c r="F56" s="100">
        <f>E56/150</f>
        <v>180</v>
      </c>
      <c r="G56" s="100"/>
      <c r="H56" s="100"/>
      <c r="I56" s="6"/>
    </row>
    <row r="57" spans="1:9" x14ac:dyDescent="0.25">
      <c r="A57" s="117"/>
      <c r="B57" s="67" t="s">
        <v>133</v>
      </c>
      <c r="C57" s="54">
        <v>523283.95</v>
      </c>
      <c r="D57" s="104"/>
      <c r="E57" s="106">
        <v>523283.95</v>
      </c>
      <c r="F57" s="106">
        <f>SUM(F45:F56)</f>
        <v>3488.559666666667</v>
      </c>
      <c r="G57" s="106"/>
      <c r="H57" s="106"/>
      <c r="I57" s="61"/>
    </row>
    <row r="58" spans="1:9" x14ac:dyDescent="0.25">
      <c r="A58" s="118">
        <v>5</v>
      </c>
      <c r="B58" s="213" t="s">
        <v>134</v>
      </c>
      <c r="C58" s="214"/>
      <c r="D58" s="214"/>
      <c r="E58" s="214"/>
      <c r="F58" s="214"/>
      <c r="G58" s="214"/>
      <c r="H58" s="214"/>
      <c r="I58" s="215"/>
    </row>
    <row r="59" spans="1:9" ht="26.25" x14ac:dyDescent="0.25">
      <c r="A59" s="118">
        <v>5.0999999999999996</v>
      </c>
      <c r="B59" s="68" t="s">
        <v>135</v>
      </c>
      <c r="C59" s="4">
        <v>0</v>
      </c>
      <c r="D59" s="103"/>
      <c r="E59" s="119">
        <v>0</v>
      </c>
      <c r="F59" s="119"/>
      <c r="G59" s="119"/>
      <c r="H59" s="119"/>
      <c r="I59" s="59" t="s">
        <v>136</v>
      </c>
    </row>
    <row r="60" spans="1:9" x14ac:dyDescent="0.25">
      <c r="A60" s="118">
        <v>5.2</v>
      </c>
      <c r="B60" s="68" t="s">
        <v>137</v>
      </c>
      <c r="C60" s="4">
        <v>3915</v>
      </c>
      <c r="D60" s="103"/>
      <c r="E60" s="107">
        <v>3915</v>
      </c>
      <c r="F60" s="120">
        <f t="shared" ref="F60:F71" si="0">E60/150</f>
        <v>26.1</v>
      </c>
      <c r="G60" s="120"/>
      <c r="H60" s="120"/>
      <c r="I60" s="59"/>
    </row>
    <row r="61" spans="1:9" x14ac:dyDescent="0.25">
      <c r="A61" s="118"/>
      <c r="B61" s="69" t="s">
        <v>138</v>
      </c>
      <c r="C61" s="4"/>
      <c r="D61" s="103"/>
      <c r="E61" s="107"/>
      <c r="F61" s="120">
        <f t="shared" si="0"/>
        <v>0</v>
      </c>
      <c r="G61" s="120"/>
      <c r="H61" s="120"/>
      <c r="I61" s="59"/>
    </row>
    <row r="62" spans="1:9" x14ac:dyDescent="0.25">
      <c r="A62" s="118">
        <v>5.3</v>
      </c>
      <c r="B62" s="68" t="s">
        <v>139</v>
      </c>
      <c r="C62" s="4">
        <v>288000</v>
      </c>
      <c r="D62" s="103"/>
      <c r="E62" s="107">
        <v>288000</v>
      </c>
      <c r="F62" s="120">
        <f t="shared" si="0"/>
        <v>1920</v>
      </c>
      <c r="G62" s="120"/>
      <c r="H62" s="120"/>
      <c r="I62" s="59"/>
    </row>
    <row r="63" spans="1:9" ht="25.5" x14ac:dyDescent="0.25">
      <c r="A63" s="118"/>
      <c r="B63" s="69" t="s">
        <v>140</v>
      </c>
      <c r="C63" s="4"/>
      <c r="D63" s="103"/>
      <c r="E63" s="107"/>
      <c r="F63" s="119">
        <f t="shared" si="0"/>
        <v>0</v>
      </c>
      <c r="G63" s="119"/>
      <c r="H63" s="119"/>
      <c r="I63" s="59"/>
    </row>
    <row r="64" spans="1:9" x14ac:dyDescent="0.25">
      <c r="A64" s="118">
        <v>5.4</v>
      </c>
      <c r="B64" s="68" t="s">
        <v>141</v>
      </c>
      <c r="C64" s="4">
        <v>44000</v>
      </c>
      <c r="D64" s="103"/>
      <c r="E64" s="107">
        <v>44000</v>
      </c>
      <c r="F64" s="120">
        <f t="shared" si="0"/>
        <v>293.33333333333331</v>
      </c>
      <c r="G64" s="120"/>
      <c r="H64" s="120"/>
      <c r="I64" s="59"/>
    </row>
    <row r="65" spans="1:9" x14ac:dyDescent="0.25">
      <c r="A65" s="87">
        <v>5.5</v>
      </c>
      <c r="B65" s="68" t="s">
        <v>142</v>
      </c>
      <c r="C65" s="70">
        <v>97000</v>
      </c>
      <c r="D65" s="103"/>
      <c r="E65" s="107">
        <v>97000</v>
      </c>
      <c r="F65" s="120">
        <f t="shared" si="0"/>
        <v>646.66666666666663</v>
      </c>
      <c r="G65" s="120"/>
      <c r="H65" s="120"/>
      <c r="I65" s="59"/>
    </row>
    <row r="66" spans="1:9" x14ac:dyDescent="0.25">
      <c r="A66" s="87"/>
      <c r="B66" s="69" t="s">
        <v>143</v>
      </c>
      <c r="C66" s="6"/>
      <c r="D66" s="103"/>
      <c r="E66" s="109"/>
      <c r="F66" s="119">
        <f t="shared" si="0"/>
        <v>0</v>
      </c>
      <c r="G66" s="119"/>
      <c r="H66" s="119"/>
      <c r="I66" s="59" t="s">
        <v>144</v>
      </c>
    </row>
    <row r="67" spans="1:9" x14ac:dyDescent="0.25">
      <c r="A67" s="87">
        <v>5.6</v>
      </c>
      <c r="B67" s="68" t="s">
        <v>145</v>
      </c>
      <c r="C67" s="4">
        <v>26100</v>
      </c>
      <c r="D67" s="103"/>
      <c r="E67" s="107">
        <v>26100</v>
      </c>
      <c r="F67" s="120">
        <f t="shared" si="0"/>
        <v>174</v>
      </c>
      <c r="G67" s="120"/>
      <c r="H67" s="120"/>
      <c r="I67" s="59"/>
    </row>
    <row r="68" spans="1:9" x14ac:dyDescent="0.25">
      <c r="A68" s="87">
        <v>5.7</v>
      </c>
      <c r="B68" s="68" t="s">
        <v>146</v>
      </c>
      <c r="C68" s="4">
        <v>18792</v>
      </c>
      <c r="D68" s="85"/>
      <c r="E68" s="107">
        <v>18792</v>
      </c>
      <c r="F68" s="120">
        <f t="shared" si="0"/>
        <v>125.28</v>
      </c>
      <c r="G68" s="133"/>
      <c r="H68" s="133"/>
      <c r="I68" s="50"/>
    </row>
    <row r="69" spans="1:9" x14ac:dyDescent="0.25">
      <c r="A69" s="87"/>
      <c r="B69" s="69" t="s">
        <v>122</v>
      </c>
      <c r="C69" s="6"/>
      <c r="D69" s="103"/>
      <c r="E69" s="109"/>
      <c r="F69" s="119">
        <f t="shared" si="0"/>
        <v>0</v>
      </c>
      <c r="G69" s="119"/>
      <c r="H69" s="119"/>
      <c r="I69" s="60"/>
    </row>
    <row r="70" spans="1:9" x14ac:dyDescent="0.25">
      <c r="A70" s="87">
        <v>5.8</v>
      </c>
      <c r="B70" s="68" t="s">
        <v>123</v>
      </c>
      <c r="C70" s="4">
        <v>33000</v>
      </c>
      <c r="D70" s="88"/>
      <c r="E70" s="107">
        <v>33000</v>
      </c>
      <c r="F70" s="120">
        <f t="shared" si="0"/>
        <v>220</v>
      </c>
      <c r="G70" s="120"/>
      <c r="H70" s="120"/>
      <c r="I70" s="6"/>
    </row>
    <row r="71" spans="1:9" x14ac:dyDescent="0.25">
      <c r="A71" s="87">
        <v>5.9</v>
      </c>
      <c r="B71" s="68" t="s">
        <v>124</v>
      </c>
      <c r="C71" s="4">
        <v>33750</v>
      </c>
      <c r="D71" s="88"/>
      <c r="E71" s="107">
        <v>33750</v>
      </c>
      <c r="F71" s="120">
        <f t="shared" si="0"/>
        <v>225</v>
      </c>
      <c r="G71" s="120"/>
      <c r="H71" s="120"/>
      <c r="I71" s="6"/>
    </row>
    <row r="72" spans="1:9" x14ac:dyDescent="0.25">
      <c r="A72" s="87"/>
      <c r="B72" s="63" t="s">
        <v>147</v>
      </c>
      <c r="C72" s="64">
        <f>SUM(C59:C71)</f>
        <v>544557</v>
      </c>
      <c r="D72" s="113"/>
      <c r="E72" s="114">
        <f>SUM(E59:E71)</f>
        <v>544557</v>
      </c>
      <c r="F72" s="114">
        <f>SUM(F60:F71)</f>
        <v>3630.38</v>
      </c>
      <c r="G72" s="114"/>
      <c r="H72" s="114"/>
      <c r="I72" s="63"/>
    </row>
    <row r="73" spans="1:9" x14ac:dyDescent="0.25">
      <c r="A73" s="87"/>
      <c r="B73" s="71"/>
      <c r="C73" s="72"/>
      <c r="D73" s="88"/>
      <c r="E73" s="121"/>
      <c r="F73" s="121"/>
      <c r="G73" s="121"/>
      <c r="H73" s="121"/>
      <c r="I73" s="6"/>
    </row>
    <row r="74" spans="1:9" x14ac:dyDescent="0.25">
      <c r="A74" s="87">
        <v>6</v>
      </c>
      <c r="B74" s="73" t="s">
        <v>148</v>
      </c>
      <c r="C74" s="72"/>
      <c r="D74" s="88"/>
      <c r="E74" s="121"/>
      <c r="F74" s="121"/>
      <c r="G74" s="121"/>
      <c r="H74" s="121"/>
      <c r="I74" s="6"/>
    </row>
    <row r="75" spans="1:9" ht="25.5" x14ac:dyDescent="0.25">
      <c r="A75" s="87" t="s">
        <v>149</v>
      </c>
      <c r="B75" s="74" t="s">
        <v>150</v>
      </c>
      <c r="C75" s="6"/>
      <c r="D75" s="88"/>
      <c r="E75" s="121"/>
      <c r="F75" s="121"/>
      <c r="G75" s="121"/>
      <c r="H75" s="121"/>
      <c r="I75" s="59" t="s">
        <v>151</v>
      </c>
    </row>
    <row r="76" spans="1:9" x14ac:dyDescent="0.25">
      <c r="A76" s="87" t="s">
        <v>152</v>
      </c>
      <c r="B76" s="75" t="s">
        <v>153</v>
      </c>
      <c r="C76" s="6"/>
      <c r="D76" s="88"/>
      <c r="E76" s="121"/>
      <c r="F76" s="121"/>
      <c r="G76" s="121"/>
      <c r="H76" s="121"/>
      <c r="I76" s="6"/>
    </row>
    <row r="77" spans="1:9" ht="25.5" x14ac:dyDescent="0.25">
      <c r="A77" s="87" t="s">
        <v>154</v>
      </c>
      <c r="B77" s="75" t="s">
        <v>155</v>
      </c>
      <c r="C77" s="6"/>
      <c r="D77" s="88"/>
      <c r="E77" s="121"/>
      <c r="F77" s="121"/>
      <c r="G77" s="121"/>
      <c r="H77" s="121"/>
      <c r="I77" s="6"/>
    </row>
    <row r="78" spans="1:9" ht="25.5" x14ac:dyDescent="0.25">
      <c r="A78" s="87" t="s">
        <v>156</v>
      </c>
      <c r="B78" s="75" t="s">
        <v>157</v>
      </c>
      <c r="C78" s="6"/>
      <c r="D78" s="88"/>
      <c r="E78" s="121"/>
      <c r="F78" s="121"/>
      <c r="G78" s="121"/>
      <c r="H78" s="121"/>
      <c r="I78" s="6"/>
    </row>
    <row r="79" spans="1:9" ht="25.5" x14ac:dyDescent="0.25">
      <c r="A79" s="87" t="s">
        <v>158</v>
      </c>
      <c r="B79" s="75" t="s">
        <v>159</v>
      </c>
      <c r="C79" s="6"/>
      <c r="D79" s="88"/>
      <c r="E79" s="121"/>
      <c r="F79" s="121"/>
      <c r="G79" s="121"/>
      <c r="H79" s="121"/>
      <c r="I79" s="6"/>
    </row>
    <row r="80" spans="1:9" ht="25.5" x14ac:dyDescent="0.25">
      <c r="A80" s="87" t="s">
        <v>160</v>
      </c>
      <c r="B80" s="75" t="s">
        <v>161</v>
      </c>
      <c r="C80" s="6"/>
      <c r="D80" s="88"/>
      <c r="E80" s="121"/>
      <c r="F80" s="121"/>
      <c r="G80" s="121"/>
      <c r="H80" s="121"/>
      <c r="I80" s="6"/>
    </row>
    <row r="81" spans="1:9" ht="25.5" x14ac:dyDescent="0.25">
      <c r="A81" s="87" t="s">
        <v>162</v>
      </c>
      <c r="B81" s="68" t="s">
        <v>163</v>
      </c>
      <c r="C81" s="6"/>
      <c r="D81" s="88"/>
      <c r="E81" s="121"/>
      <c r="F81" s="121"/>
      <c r="G81" s="121"/>
      <c r="H81" s="121"/>
      <c r="I81" s="6"/>
    </row>
    <row r="82" spans="1:9" ht="38.25" x14ac:dyDescent="0.25">
      <c r="A82" s="87" t="s">
        <v>164</v>
      </c>
      <c r="B82" s="75" t="s">
        <v>165</v>
      </c>
      <c r="C82" s="6">
        <v>0</v>
      </c>
      <c r="D82" s="109">
        <v>125000</v>
      </c>
      <c r="E82" s="109">
        <v>125000</v>
      </c>
      <c r="F82" s="100">
        <f>E82/150</f>
        <v>833.33333333333337</v>
      </c>
      <c r="G82" s="100"/>
      <c r="H82" s="100"/>
      <c r="I82" s="6"/>
    </row>
    <row r="83" spans="1:9" ht="25.5" x14ac:dyDescent="0.25">
      <c r="A83" s="87" t="s">
        <v>166</v>
      </c>
      <c r="B83" s="76" t="s">
        <v>167</v>
      </c>
      <c r="C83" s="6">
        <v>0</v>
      </c>
      <c r="D83" s="109">
        <v>125000</v>
      </c>
      <c r="E83" s="109">
        <v>125000</v>
      </c>
      <c r="F83" s="100">
        <f>E83/150</f>
        <v>833.33333333333337</v>
      </c>
      <c r="G83" s="100"/>
      <c r="H83" s="100"/>
      <c r="I83" s="6"/>
    </row>
    <row r="84" spans="1:9" x14ac:dyDescent="0.25">
      <c r="A84" s="87"/>
      <c r="B84" s="77" t="s">
        <v>168</v>
      </c>
      <c r="C84" s="61">
        <f>SUM(C82:C83)</f>
        <v>0</v>
      </c>
      <c r="D84" s="122">
        <f>SUM(D82:D83)</f>
        <v>250000</v>
      </c>
      <c r="E84" s="122">
        <f>SUM(E82:E83)</f>
        <v>250000</v>
      </c>
      <c r="F84" s="122">
        <f>SUM(F82:F83)</f>
        <v>1666.6666666666667</v>
      </c>
      <c r="G84" s="122"/>
      <c r="H84" s="122"/>
      <c r="I84" s="61"/>
    </row>
    <row r="85" spans="1:9" s="144" customFormat="1" ht="63.75" x14ac:dyDescent="0.25">
      <c r="A85" s="143">
        <v>7</v>
      </c>
      <c r="B85" s="138" t="s">
        <v>169</v>
      </c>
      <c r="C85" s="2"/>
      <c r="D85" s="102"/>
      <c r="E85" s="161"/>
      <c r="F85" s="161"/>
      <c r="G85" s="139"/>
      <c r="H85" s="202" t="s">
        <v>190</v>
      </c>
      <c r="I85" s="2"/>
    </row>
    <row r="86" spans="1:9" s="144" customFormat="1" ht="38.25" x14ac:dyDescent="0.25">
      <c r="A86" s="143">
        <v>7.1</v>
      </c>
      <c r="B86" s="140" t="s">
        <v>61</v>
      </c>
      <c r="C86" s="162">
        <v>200000</v>
      </c>
      <c r="D86" s="163">
        <v>75000</v>
      </c>
      <c r="E86" s="164">
        <v>275000</v>
      </c>
      <c r="F86" s="164">
        <f>E86/150</f>
        <v>1833.3333333333333</v>
      </c>
      <c r="G86" s="141">
        <v>75000</v>
      </c>
      <c r="H86" s="203"/>
      <c r="I86" s="2"/>
    </row>
    <row r="87" spans="1:9" s="144" customFormat="1" ht="51" x14ac:dyDescent="0.25">
      <c r="A87" s="143">
        <v>7.2</v>
      </c>
      <c r="B87" s="140" t="s">
        <v>62</v>
      </c>
      <c r="C87" s="162" t="s">
        <v>170</v>
      </c>
      <c r="D87" s="163">
        <v>60000</v>
      </c>
      <c r="E87" s="164">
        <v>220000</v>
      </c>
      <c r="F87" s="164">
        <f>E87/150</f>
        <v>1466.6666666666667</v>
      </c>
      <c r="G87" s="141">
        <v>60000</v>
      </c>
      <c r="H87" s="203"/>
      <c r="I87" s="2"/>
    </row>
    <row r="88" spans="1:9" s="144" customFormat="1" ht="38.25" x14ac:dyDescent="0.25">
      <c r="A88" s="143">
        <v>7.3</v>
      </c>
      <c r="B88" s="140" t="s">
        <v>63</v>
      </c>
      <c r="C88" s="162" t="s">
        <v>171</v>
      </c>
      <c r="D88" s="163">
        <v>45000</v>
      </c>
      <c r="E88" s="164">
        <v>165000</v>
      </c>
      <c r="F88" s="164">
        <f>E88/150</f>
        <v>1100</v>
      </c>
      <c r="G88" s="141">
        <v>45000</v>
      </c>
      <c r="H88" s="204"/>
      <c r="I88" s="2"/>
    </row>
    <row r="89" spans="1:9" x14ac:dyDescent="0.25">
      <c r="A89" s="87"/>
      <c r="B89" s="77" t="s">
        <v>172</v>
      </c>
      <c r="C89" s="79">
        <f>SUM(C86:C88)</f>
        <v>200000</v>
      </c>
      <c r="D89" s="123">
        <f>SUM(D86:D88)</f>
        <v>180000</v>
      </c>
      <c r="E89" s="124">
        <f>SUM(E86:E88)</f>
        <v>660000</v>
      </c>
      <c r="F89" s="124">
        <f>SUM(F86:F88)</f>
        <v>4400</v>
      </c>
      <c r="G89" s="124"/>
      <c r="H89" s="124"/>
      <c r="I89" s="61"/>
    </row>
    <row r="90" spans="1:9" x14ac:dyDescent="0.25">
      <c r="A90" s="87">
        <v>8</v>
      </c>
      <c r="B90" s="78" t="s">
        <v>173</v>
      </c>
      <c r="C90" s="58"/>
      <c r="D90" s="99"/>
      <c r="E90" s="125"/>
      <c r="F90" s="125"/>
      <c r="G90" s="125"/>
      <c r="H90" s="125"/>
      <c r="I90" s="59" t="s">
        <v>174</v>
      </c>
    </row>
    <row r="91" spans="1:9" x14ac:dyDescent="0.25">
      <c r="A91" s="87">
        <v>8.1</v>
      </c>
      <c r="B91" s="15" t="s">
        <v>175</v>
      </c>
      <c r="C91" s="80">
        <v>0</v>
      </c>
      <c r="D91" s="126">
        <v>0</v>
      </c>
      <c r="E91" s="127">
        <v>0</v>
      </c>
      <c r="F91" s="127">
        <f>SUM(C91:E91)</f>
        <v>0</v>
      </c>
      <c r="G91" s="127"/>
      <c r="H91" s="127"/>
      <c r="I91" s="6"/>
    </row>
    <row r="92" spans="1:9" ht="25.5" x14ac:dyDescent="0.25">
      <c r="A92" s="87">
        <v>8.1999999999999993</v>
      </c>
      <c r="B92" s="16" t="s">
        <v>176</v>
      </c>
      <c r="C92" s="80">
        <v>0</v>
      </c>
      <c r="D92" s="126">
        <v>0</v>
      </c>
      <c r="E92" s="127">
        <v>0</v>
      </c>
      <c r="F92" s="127">
        <f>SUM(C92:E92)</f>
        <v>0</v>
      </c>
      <c r="G92" s="127"/>
      <c r="H92" s="127"/>
      <c r="I92" s="6"/>
    </row>
    <row r="93" spans="1:9" ht="25.5" x14ac:dyDescent="0.25">
      <c r="A93" s="87">
        <v>8.3000000000000007</v>
      </c>
      <c r="B93" s="16" t="s">
        <v>177</v>
      </c>
      <c r="C93" s="80">
        <v>0</v>
      </c>
      <c r="D93" s="126">
        <v>0</v>
      </c>
      <c r="E93" s="127">
        <v>0</v>
      </c>
      <c r="F93" s="127">
        <f>SUM(C93:E93)</f>
        <v>0</v>
      </c>
      <c r="G93" s="127"/>
      <c r="H93" s="127"/>
      <c r="I93" s="6"/>
    </row>
    <row r="94" spans="1:9" x14ac:dyDescent="0.25">
      <c r="A94" s="87">
        <v>8.4</v>
      </c>
      <c r="B94" s="16" t="s">
        <v>178</v>
      </c>
      <c r="C94" s="80">
        <v>0</v>
      </c>
      <c r="D94" s="126">
        <v>0</v>
      </c>
      <c r="E94" s="127">
        <v>0</v>
      </c>
      <c r="F94" s="127">
        <f>SUM(C94:E94)</f>
        <v>0</v>
      </c>
      <c r="G94" s="127"/>
      <c r="H94" s="127"/>
      <c r="I94" s="6"/>
    </row>
    <row r="95" spans="1:9" x14ac:dyDescent="0.25">
      <c r="A95" s="87"/>
      <c r="B95" s="77" t="s">
        <v>179</v>
      </c>
      <c r="C95" s="81">
        <f>SUM(C91:C94)</f>
        <v>0</v>
      </c>
      <c r="D95" s="128">
        <f>SUM(D91:D94)</f>
        <v>0</v>
      </c>
      <c r="E95" s="129">
        <f>SUM(E91:E94)</f>
        <v>0</v>
      </c>
      <c r="F95" s="129">
        <f>SUM(C95:E95)</f>
        <v>0</v>
      </c>
      <c r="G95" s="129"/>
      <c r="H95" s="129"/>
      <c r="I95" s="6"/>
    </row>
    <row r="96" spans="1:9" ht="25.5" x14ac:dyDescent="0.25">
      <c r="A96" s="87">
        <v>9</v>
      </c>
      <c r="B96" s="78" t="s">
        <v>180</v>
      </c>
      <c r="C96" s="80">
        <v>0</v>
      </c>
      <c r="D96" s="126">
        <v>0</v>
      </c>
      <c r="E96" s="127">
        <v>0</v>
      </c>
      <c r="F96" s="127"/>
      <c r="G96" s="127"/>
      <c r="H96" s="127"/>
      <c r="I96" s="6"/>
    </row>
    <row r="97" spans="1:9" ht="25.5" x14ac:dyDescent="0.25">
      <c r="A97" s="87">
        <v>9.1</v>
      </c>
      <c r="B97" s="15" t="s">
        <v>181</v>
      </c>
      <c r="C97" s="80">
        <v>0</v>
      </c>
      <c r="D97" s="126">
        <v>0</v>
      </c>
      <c r="E97" s="127">
        <v>0</v>
      </c>
      <c r="F97" s="127">
        <f>E97/150</f>
        <v>0</v>
      </c>
      <c r="G97" s="127"/>
      <c r="H97" s="127"/>
      <c r="I97" s="59" t="s">
        <v>174</v>
      </c>
    </row>
    <row r="98" spans="1:9" ht="25.5" x14ac:dyDescent="0.25">
      <c r="A98" s="87">
        <v>9.1999999999999993</v>
      </c>
      <c r="B98" s="16" t="s">
        <v>182</v>
      </c>
      <c r="C98" s="82">
        <v>0</v>
      </c>
      <c r="D98" s="130">
        <v>0</v>
      </c>
      <c r="E98" s="130">
        <f>C98+D98</f>
        <v>0</v>
      </c>
      <c r="F98" s="130">
        <f>E98/150</f>
        <v>0</v>
      </c>
      <c r="G98" s="130"/>
      <c r="H98" s="130"/>
      <c r="I98" s="59" t="s">
        <v>174</v>
      </c>
    </row>
    <row r="99" spans="1:9" x14ac:dyDescent="0.25">
      <c r="A99" s="87">
        <v>9.3000000000000007</v>
      </c>
      <c r="B99" s="16" t="s">
        <v>183</v>
      </c>
      <c r="C99" s="82">
        <v>0</v>
      </c>
      <c r="D99" s="130">
        <v>0</v>
      </c>
      <c r="E99" s="130">
        <f>C99+D99</f>
        <v>0</v>
      </c>
      <c r="F99" s="130">
        <f>E99/150</f>
        <v>0</v>
      </c>
      <c r="G99" s="130"/>
      <c r="H99" s="130"/>
      <c r="I99" s="59" t="s">
        <v>174</v>
      </c>
    </row>
    <row r="100" spans="1:9" x14ac:dyDescent="0.25">
      <c r="A100" s="87"/>
      <c r="B100" s="16" t="s">
        <v>184</v>
      </c>
      <c r="C100" s="82"/>
      <c r="D100" s="130"/>
      <c r="E100" s="130">
        <f>C100+D100</f>
        <v>0</v>
      </c>
      <c r="F100" s="130">
        <f>E100/150</f>
        <v>0</v>
      </c>
      <c r="G100" s="130"/>
      <c r="H100" s="130"/>
      <c r="I100" s="59" t="s">
        <v>185</v>
      </c>
    </row>
    <row r="101" spans="1:9" x14ac:dyDescent="0.25">
      <c r="A101" s="108"/>
      <c r="B101" s="77" t="s">
        <v>186</v>
      </c>
      <c r="C101" s="83">
        <f>SUM(C97:C100)</f>
        <v>0</v>
      </c>
      <c r="D101" s="131">
        <f>SUM(D97:D100)</f>
        <v>0</v>
      </c>
      <c r="E101" s="131">
        <f>SUM(E97:E100)</f>
        <v>0</v>
      </c>
      <c r="F101" s="131">
        <f>E101/150</f>
        <v>0</v>
      </c>
      <c r="G101" s="131"/>
      <c r="H101" s="131"/>
      <c r="I101" s="55"/>
    </row>
    <row r="102" spans="1:9" ht="26.25" x14ac:dyDescent="0.25">
      <c r="A102" s="88"/>
      <c r="B102" s="55" t="s">
        <v>187</v>
      </c>
      <c r="C102" s="84">
        <f>C101+C95+C89+C84+C72+C57+C42+C27+C16</f>
        <v>2093895.5299999998</v>
      </c>
      <c r="D102" s="132">
        <f>D101+D95+D89+D84+D72+D57+D42+D27+D16</f>
        <v>630000</v>
      </c>
      <c r="E102" s="132">
        <f>E101+E95+E89+E84+E72+E57+E42+E27+E16</f>
        <v>3003895.53</v>
      </c>
      <c r="F102" s="132">
        <f>F101+F95+F89+F84+F72+F57+F42+F27+F16</f>
        <v>20025.9702</v>
      </c>
      <c r="G102" s="132"/>
      <c r="H102" s="132"/>
      <c r="I102" s="55"/>
    </row>
  </sheetData>
  <mergeCells count="8">
    <mergeCell ref="H85:H88"/>
    <mergeCell ref="A1:I1"/>
    <mergeCell ref="A2:I2"/>
    <mergeCell ref="B10:I10"/>
    <mergeCell ref="B17:I17"/>
    <mergeCell ref="B28:I28"/>
    <mergeCell ref="B43:I43"/>
    <mergeCell ref="B58:I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 Sheet</vt:lpstr>
      <vt:lpstr>Schedules of Actual Expenses</vt:lpstr>
      <vt:lpstr>Main Budget Sheet </vt:lpstr>
      <vt:lpstr>'Schedules of Actual Expenses'!Print_Area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2017-03-04T10:37:47Z</dcterms:modified>
</cp:coreProperties>
</file>