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autoCompressPictures="0"/>
  <bookViews>
    <workbookView xWindow="3045" yWindow="-120" windowWidth="20730" windowHeight="1176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64" i="1" l="1"/>
  <c r="E64" i="1"/>
  <c r="C63" i="1"/>
  <c r="E63" i="1"/>
  <c r="C62" i="1"/>
  <c r="E62" i="1"/>
  <c r="C61" i="1"/>
  <c r="E61" i="1"/>
  <c r="C60" i="1"/>
  <c r="E60" i="1"/>
  <c r="C59" i="1"/>
  <c r="E59" i="1"/>
  <c r="C58" i="1"/>
  <c r="E58" i="1"/>
  <c r="C57" i="1"/>
  <c r="E57" i="1"/>
  <c r="C56" i="1"/>
  <c r="E56" i="1"/>
  <c r="C55" i="1"/>
  <c r="E55" i="1"/>
  <c r="C54" i="1"/>
  <c r="E54" i="1"/>
  <c r="C53" i="1"/>
  <c r="E53" i="1"/>
  <c r="C52" i="1"/>
  <c r="E52" i="1"/>
  <c r="E50" i="1"/>
  <c r="E49" i="1"/>
  <c r="C48" i="1"/>
  <c r="E48" i="1"/>
  <c r="C47" i="1"/>
  <c r="E47" i="1"/>
  <c r="C46" i="1"/>
  <c r="E46" i="1"/>
  <c r="C45" i="1"/>
  <c r="E45" i="1"/>
  <c r="C44" i="1"/>
  <c r="E44" i="1"/>
  <c r="C43" i="1"/>
  <c r="E43" i="1"/>
  <c r="C42" i="1"/>
  <c r="E42" i="1"/>
  <c r="C41" i="1"/>
  <c r="E41" i="1"/>
  <c r="C40" i="1"/>
  <c r="E40" i="1"/>
  <c r="C39" i="1"/>
  <c r="E39" i="1"/>
  <c r="C38" i="1"/>
  <c r="E38" i="1"/>
  <c r="C37" i="1"/>
  <c r="E37" i="1"/>
  <c r="C36" i="1"/>
  <c r="E36" i="1"/>
  <c r="C35" i="1"/>
  <c r="E35" i="1"/>
  <c r="C34" i="1"/>
  <c r="E34" i="1"/>
  <c r="C33" i="1"/>
  <c r="E33" i="1"/>
  <c r="C32" i="1"/>
  <c r="E32" i="1"/>
  <c r="C31" i="1"/>
  <c r="E31" i="1"/>
  <c r="C29" i="1"/>
  <c r="E29" i="1"/>
  <c r="C28" i="1"/>
  <c r="E28" i="1"/>
  <c r="C27" i="1"/>
  <c r="E27" i="1"/>
  <c r="C26" i="1"/>
  <c r="E26" i="1"/>
  <c r="C25" i="1"/>
  <c r="E25" i="1"/>
  <c r="C24" i="1"/>
  <c r="E24" i="1"/>
  <c r="C23" i="1"/>
  <c r="E23" i="1"/>
  <c r="C22" i="1"/>
  <c r="E22" i="1"/>
  <c r="C21" i="1"/>
  <c r="E21" i="1"/>
  <c r="C20" i="1"/>
  <c r="E20" i="1"/>
  <c r="C19" i="1"/>
  <c r="E19" i="1"/>
  <c r="C18" i="1"/>
  <c r="E18" i="1"/>
  <c r="E17" i="1"/>
  <c r="E16" i="1"/>
  <c r="E30" i="1"/>
  <c r="E51" i="1"/>
  <c r="F15" i="1"/>
  <c r="F122" i="1"/>
  <c r="E75" i="1"/>
  <c r="E76" i="1"/>
  <c r="E77" i="1"/>
  <c r="E78" i="1"/>
  <c r="E74" i="1"/>
  <c r="C100" i="1"/>
  <c r="E100" i="1"/>
  <c r="C101" i="1"/>
  <c r="E101" i="1"/>
  <c r="C102" i="1"/>
  <c r="E102" i="1"/>
  <c r="C103" i="1"/>
  <c r="E103" i="1"/>
  <c r="C104" i="1"/>
  <c r="E104" i="1"/>
  <c r="C105" i="1"/>
  <c r="E105" i="1"/>
  <c r="C106" i="1"/>
  <c r="E106" i="1"/>
  <c r="C107" i="1"/>
  <c r="E107" i="1"/>
  <c r="C108" i="1"/>
  <c r="E108" i="1"/>
  <c r="C109" i="1"/>
  <c r="E109" i="1"/>
  <c r="C110" i="1"/>
  <c r="E110" i="1"/>
  <c r="C111" i="1"/>
  <c r="E111" i="1"/>
  <c r="C112" i="1"/>
  <c r="E112" i="1"/>
  <c r="C113" i="1"/>
  <c r="E113" i="1"/>
  <c r="C114" i="1"/>
  <c r="E114" i="1"/>
  <c r="C115" i="1"/>
  <c r="E115" i="1"/>
  <c r="C116" i="1"/>
  <c r="E116" i="1"/>
  <c r="F99" i="1"/>
  <c r="E96" i="1"/>
  <c r="E97" i="1"/>
  <c r="E98" i="1"/>
  <c r="E95" i="1"/>
  <c r="E91" i="1"/>
  <c r="E92" i="1"/>
  <c r="E93" i="1"/>
  <c r="E94" i="1"/>
  <c r="E90" i="1"/>
  <c r="E84" i="1"/>
  <c r="E85" i="1"/>
  <c r="E86" i="1"/>
  <c r="E83" i="1"/>
  <c r="E80" i="1"/>
  <c r="E81" i="1"/>
  <c r="E82" i="1"/>
  <c r="E79" i="1"/>
  <c r="E67" i="1"/>
  <c r="E68" i="1"/>
  <c r="E69" i="1"/>
  <c r="E70" i="1"/>
  <c r="E71" i="1"/>
  <c r="E72" i="1"/>
  <c r="E73" i="1"/>
  <c r="E66" i="1"/>
  <c r="E120" i="1"/>
  <c r="E119" i="1"/>
  <c r="F118" i="1"/>
  <c r="E89" i="1"/>
  <c r="E88" i="1"/>
  <c r="E5" i="1"/>
  <c r="E10" i="1"/>
  <c r="F4" i="1"/>
  <c r="F65" i="1"/>
  <c r="F3" i="1"/>
</calcChain>
</file>

<file path=xl/comments1.xml><?xml version="1.0" encoding="utf-8"?>
<comments xmlns="http://schemas.openxmlformats.org/spreadsheetml/2006/main">
  <authors>
    <author>Author</author>
  </authors>
  <commentList>
    <comment ref="B88" authorId="0">
      <text>
        <r>
          <rPr>
            <b/>
            <sz val="9"/>
            <color indexed="81"/>
            <rFont val="Tahoma"/>
            <family val="2"/>
            <charset val="204"/>
          </rPr>
          <t>800грн*4дня</t>
        </r>
      </text>
    </comment>
    <comment ref="B89" authorId="0">
      <text>
        <r>
          <rPr>
            <sz val="9"/>
            <color indexed="81"/>
            <rFont val="Tahoma"/>
            <family val="2"/>
            <charset val="204"/>
          </rPr>
          <t>250 грн дорога*2=500.
200грн проживание*4=800.
150грн питание*4=600</t>
        </r>
      </text>
    </comment>
  </commentList>
</comments>
</file>

<file path=xl/sharedStrings.xml><?xml version="1.0" encoding="utf-8"?>
<sst xmlns="http://schemas.openxmlformats.org/spreadsheetml/2006/main" count="125" uniqueCount="117">
  <si>
    <t>Title</t>
  </si>
  <si>
    <t>Price</t>
  </si>
  <si>
    <t>Quantity</t>
  </si>
  <si>
    <t>Amount</t>
  </si>
  <si>
    <t>Total, $</t>
  </si>
  <si>
    <t>Drills 12,14,16,20</t>
  </si>
  <si>
    <t>Extension cord 50m</t>
  </si>
  <si>
    <t>Spring tape measure</t>
  </si>
  <si>
    <t>Brushes</t>
  </si>
  <si>
    <t>Snap marker</t>
  </si>
  <si>
    <t>Level tube</t>
  </si>
  <si>
    <t>Bucket</t>
  </si>
  <si>
    <t>Saw blades</t>
  </si>
  <si>
    <t>Mat knife</t>
  </si>
  <si>
    <t>Ladder 4m</t>
  </si>
  <si>
    <t>Gloves</t>
  </si>
  <si>
    <t>Alligators</t>
  </si>
  <si>
    <t>Screw gun knaps</t>
  </si>
  <si>
    <t>Alligator wrench</t>
  </si>
  <si>
    <t>Bolt heads</t>
  </si>
  <si>
    <t>Consumables</t>
  </si>
  <si>
    <t>Delivery, customs</t>
  </si>
  <si>
    <t xml:space="preserve">Delivery Kiyv-Yerevan </t>
  </si>
  <si>
    <t>Broker execution</t>
  </si>
  <si>
    <t>Financial and tax liabilities</t>
  </si>
  <si>
    <t>Park Design</t>
  </si>
  <si>
    <t>Signboard</t>
  </si>
  <si>
    <t>Design</t>
  </si>
  <si>
    <t>Production in Ukraine</t>
  </si>
  <si>
    <t>Delivery in Ukraine</t>
  </si>
  <si>
    <t>Arrangement in Armenia</t>
  </si>
  <si>
    <t>Terms of Use</t>
  </si>
  <si>
    <t>Materials</t>
  </si>
  <si>
    <t>Staging</t>
  </si>
  <si>
    <t>Beam 50х25</t>
  </si>
  <si>
    <t>Metalware</t>
  </si>
  <si>
    <t>Beam 50х70mm</t>
  </si>
  <si>
    <t>Plank 150х30mm</t>
  </si>
  <si>
    <t>Plank 100х30mm</t>
  </si>
  <si>
    <t>Steel bar 40mm</t>
  </si>
  <si>
    <t>Pin 100mm d12</t>
  </si>
  <si>
    <t>Pin 100mm d16</t>
  </si>
  <si>
    <t>Chain</t>
  </si>
  <si>
    <t>Posts</t>
  </si>
  <si>
    <t>Armature</t>
  </si>
  <si>
    <t>Channel for posts №12</t>
  </si>
  <si>
    <t>Hawser</t>
  </si>
  <si>
    <t>Hawser 8</t>
  </si>
  <si>
    <t>Hawser 16</t>
  </si>
  <si>
    <t>Rope d16</t>
  </si>
  <si>
    <t xml:space="preserve">Gymnastic hoop </t>
  </si>
  <si>
    <t xml:space="preserve">Net </t>
  </si>
  <si>
    <t>Banner cloth</t>
  </si>
  <si>
    <t>Matting</t>
  </si>
  <si>
    <t>Net add. 70cm width</t>
  </si>
  <si>
    <t>Project development, design</t>
  </si>
  <si>
    <t>Design engineer</t>
  </si>
  <si>
    <t>Assistant design engineer</t>
  </si>
  <si>
    <t>Transportation</t>
  </si>
  <si>
    <t>Accomodation</t>
  </si>
  <si>
    <t>Compensation</t>
  </si>
  <si>
    <t xml:space="preserve">Creating the park design model </t>
  </si>
  <si>
    <t>Park design</t>
  </si>
  <si>
    <t>Creating the park project</t>
  </si>
  <si>
    <t>Items preparation in the warehouse</t>
  </si>
  <si>
    <t>Warehouse rent</t>
  </si>
  <si>
    <t>Warehouse utilities</t>
  </si>
  <si>
    <t>Warehouse workers 2 persons*15 дней</t>
  </si>
  <si>
    <t>Delivery to warehouse</t>
  </si>
  <si>
    <t>Installation personnel</t>
  </si>
  <si>
    <t>Supervision installation</t>
  </si>
  <si>
    <t>Swingers 70$*3persons*21days</t>
  </si>
  <si>
    <t>Transport operator 50$</t>
  </si>
  <si>
    <t>Transportaion, accomodation</t>
  </si>
  <si>
    <t>Kiyv-Yerevan out and return</t>
  </si>
  <si>
    <t>Kiyv-Yerevan out and return 3 persons</t>
  </si>
  <si>
    <t>Apartment</t>
  </si>
  <si>
    <t>Instructors training</t>
  </si>
  <si>
    <t>Trainer</t>
  </si>
  <si>
    <t>Trainer's travel allowance</t>
  </si>
  <si>
    <t>Concrete worker</t>
  </si>
  <si>
    <t>Concrete workers (per point per m²)</t>
  </si>
  <si>
    <t>Standard foundation block</t>
  </si>
  <si>
    <t>Standard foundation block delivery</t>
  </si>
  <si>
    <t>Mixer +1 m² concrete</t>
  </si>
  <si>
    <t>Equipment</t>
  </si>
  <si>
    <t>Crane (1hour = $100)</t>
  </si>
  <si>
    <t>Excavator (1h=$50, 16 points)</t>
  </si>
  <si>
    <t>Tools</t>
  </si>
  <si>
    <t>Hammer</t>
  </si>
  <si>
    <t>Sledge</t>
  </si>
  <si>
    <t>Garbage truck ($200)</t>
  </si>
  <si>
    <t>Drywall screw 75mm</t>
  </si>
  <si>
    <t>Wire rope clip 16mm</t>
  </si>
  <si>
    <t>Wire rope clip 10mm</t>
  </si>
  <si>
    <t>Wire rope clip  8mm</t>
  </si>
  <si>
    <t>Beam 100х100mmх6m</t>
  </si>
  <si>
    <t>Beam 100х100mmх3m</t>
  </si>
  <si>
    <t>Beam 100х100mmх4,8m</t>
  </si>
  <si>
    <t>Ring nut m12</t>
  </si>
  <si>
    <t>Gasket m6</t>
  </si>
  <si>
    <t>Gasket m12</t>
  </si>
  <si>
    <t>Gasket m16</t>
  </si>
  <si>
    <t>Screw m16</t>
  </si>
  <si>
    <t>Screw m12</t>
  </si>
  <si>
    <t>Cap screw m6</t>
  </si>
  <si>
    <t>Counter screw m6</t>
  </si>
  <si>
    <t>Furniture bolt m6х65mm</t>
  </si>
  <si>
    <t>Furniture bolt  m6х40mm</t>
  </si>
  <si>
    <t>Wood screw (lag screw) m6х90</t>
  </si>
  <si>
    <t>Thimble m16</t>
  </si>
  <si>
    <t>Plywood 1mх1mх10mm</t>
  </si>
  <si>
    <r>
      <rPr>
        <sz val="11"/>
        <color theme="1"/>
        <rFont val="Calibri"/>
        <family val="2"/>
        <scheme val="minor"/>
      </rPr>
      <t>Beam</t>
    </r>
    <r>
      <rPr>
        <sz val="10"/>
        <color theme="1"/>
        <rFont val="Arial1"/>
        <charset val="204"/>
      </rPr>
      <t xml:space="preserve"> 100х100mmх1,2m</t>
    </r>
  </si>
  <si>
    <t>Straight slope 2,5m</t>
  </si>
  <si>
    <t>Spiral slope 1,5m</t>
  </si>
  <si>
    <t>TOTAL</t>
  </si>
  <si>
    <t>Builder profit 20%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</si>
</sst>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1"/>
      <charset val="204"/>
    </font>
    <font>
      <sz val="9"/>
      <color theme="1"/>
      <name val="Arial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2" borderId="4" xfId="0" applyFill="1" applyBorder="1"/>
    <xf numFmtId="0" fontId="0" fillId="2" borderId="5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9" xfId="0" applyFill="1" applyBorder="1"/>
    <xf numFmtId="0" fontId="0" fillId="0" borderId="11" xfId="0" applyFill="1" applyBorder="1"/>
    <xf numFmtId="0" fontId="0" fillId="0" borderId="8" xfId="0" applyBorder="1"/>
    <xf numFmtId="0" fontId="0" fillId="0" borderId="7" xfId="0" applyBorder="1"/>
    <xf numFmtId="0" fontId="0" fillId="0" borderId="0" xfId="0" applyBorder="1"/>
    <xf numFmtId="0" fontId="0" fillId="0" borderId="12" xfId="0" applyFill="1" applyBorder="1"/>
    <xf numFmtId="0" fontId="0" fillId="0" borderId="1" xfId="0" applyFill="1" applyBorder="1"/>
    <xf numFmtId="0" fontId="3" fillId="4" borderId="1" xfId="0" applyFont="1" applyFill="1" applyBorder="1"/>
    <xf numFmtId="2" fontId="0" fillId="0" borderId="0" xfId="0" applyNumberFormat="1"/>
    <xf numFmtId="2" fontId="0" fillId="0" borderId="1" xfId="0" applyNumberFormat="1" applyBorder="1"/>
    <xf numFmtId="2" fontId="0" fillId="0" borderId="0" xfId="0" applyNumberFormat="1" applyBorder="1"/>
    <xf numFmtId="2" fontId="0" fillId="2" borderId="3" xfId="0" applyNumberFormat="1" applyFill="1" applyBorder="1"/>
    <xf numFmtId="2" fontId="0" fillId="0" borderId="7" xfId="0" applyNumberFormat="1" applyFill="1" applyBorder="1"/>
    <xf numFmtId="2" fontId="0" fillId="0" borderId="10" xfId="0" applyNumberFormat="1" applyFill="1" applyBorder="1"/>
    <xf numFmtId="0" fontId="0" fillId="5" borderId="2" xfId="0" applyFill="1" applyBorder="1"/>
    <xf numFmtId="2" fontId="0" fillId="5" borderId="3" xfId="0" applyNumberFormat="1" applyFill="1" applyBorder="1"/>
    <xf numFmtId="0" fontId="0" fillId="5" borderId="3" xfId="0" applyFill="1" applyBorder="1"/>
    <xf numFmtId="0" fontId="3" fillId="4" borderId="17" xfId="0" applyFont="1" applyFill="1" applyBorder="1"/>
    <xf numFmtId="0" fontId="0" fillId="0" borderId="17" xfId="0" applyBorder="1"/>
    <xf numFmtId="0" fontId="0" fillId="0" borderId="19" xfId="0" applyBorder="1"/>
    <xf numFmtId="2" fontId="0" fillId="0" borderId="11" xfId="0" applyNumberFormat="1" applyBorder="1"/>
    <xf numFmtId="0" fontId="0" fillId="0" borderId="11" xfId="0" applyBorder="1"/>
    <xf numFmtId="0" fontId="0" fillId="0" borderId="6" xfId="0" applyBorder="1"/>
    <xf numFmtId="0" fontId="3" fillId="0" borderId="21" xfId="0" applyFont="1" applyFill="1" applyBorder="1" applyAlignment="1">
      <alignment wrapText="1"/>
    </xf>
    <xf numFmtId="0" fontId="3" fillId="0" borderId="19" xfId="0" applyFont="1" applyBorder="1" applyAlignment="1">
      <alignment wrapText="1"/>
    </xf>
    <xf numFmtId="0" fontId="3" fillId="0" borderId="17" xfId="0" applyFont="1" applyBorder="1"/>
    <xf numFmtId="0" fontId="3" fillId="0" borderId="17" xfId="0" applyFont="1" applyBorder="1" applyAlignment="1">
      <alignment wrapText="1"/>
    </xf>
    <xf numFmtId="0" fontId="0" fillId="6" borderId="2" xfId="0" applyFill="1" applyBorder="1"/>
    <xf numFmtId="0" fontId="0" fillId="6" borderId="3" xfId="0" applyFill="1" applyBorder="1"/>
    <xf numFmtId="0" fontId="1" fillId="0" borderId="17" xfId="0" applyFont="1" applyBorder="1"/>
    <xf numFmtId="0" fontId="1" fillId="0" borderId="1" xfId="0" applyFont="1" applyBorder="1"/>
    <xf numFmtId="0" fontId="1" fillId="0" borderId="19" xfId="0" applyFont="1" applyBorder="1"/>
    <xf numFmtId="0" fontId="1" fillId="0" borderId="11" xfId="0" applyFont="1" applyBorder="1"/>
    <xf numFmtId="0" fontId="1" fillId="6" borderId="2" xfId="0" applyFont="1" applyFill="1" applyBorder="1"/>
    <xf numFmtId="0" fontId="1" fillId="6" borderId="3" xfId="0" applyFont="1" applyFill="1" applyBorder="1"/>
    <xf numFmtId="0" fontId="1" fillId="0" borderId="14" xfId="0" applyFont="1" applyBorder="1"/>
    <xf numFmtId="0" fontId="2" fillId="6" borderId="3" xfId="0" applyFont="1" applyFill="1" applyBorder="1"/>
    <xf numFmtId="0" fontId="0" fillId="0" borderId="17" xfId="0" applyFill="1" applyBorder="1"/>
    <xf numFmtId="0" fontId="0" fillId="0" borderId="19" xfId="0" applyFill="1" applyBorder="1"/>
    <xf numFmtId="0" fontId="0" fillId="6" borderId="23" xfId="0" applyFill="1" applyBorder="1"/>
    <xf numFmtId="0" fontId="0" fillId="6" borderId="22" xfId="0" applyFill="1" applyBorder="1"/>
    <xf numFmtId="0" fontId="0" fillId="0" borderId="21" xfId="0" applyBorder="1"/>
    <xf numFmtId="0" fontId="0" fillId="0" borderId="14" xfId="0" applyBorder="1"/>
    <xf numFmtId="2" fontId="0" fillId="5" borderId="16" xfId="0" applyNumberFormat="1" applyFill="1" applyBorder="1"/>
    <xf numFmtId="2" fontId="0" fillId="0" borderId="18" xfId="0" applyNumberFormat="1" applyBorder="1"/>
    <xf numFmtId="2" fontId="0" fillId="0" borderId="20" xfId="0" applyNumberFormat="1" applyBorder="1"/>
    <xf numFmtId="2" fontId="2" fillId="6" borderId="16" xfId="0" applyNumberFormat="1" applyFont="1" applyFill="1" applyBorder="1"/>
    <xf numFmtId="0" fontId="0" fillId="0" borderId="2" xfId="0" applyFill="1" applyBorder="1"/>
    <xf numFmtId="0" fontId="0" fillId="0" borderId="3" xfId="0" applyFill="1" applyBorder="1"/>
    <xf numFmtId="2" fontId="0" fillId="0" borderId="14" xfId="0" applyNumberFormat="1" applyBorder="1"/>
    <xf numFmtId="2" fontId="0" fillId="0" borderId="18" xfId="0" applyNumberFormat="1" applyFill="1" applyBorder="1"/>
    <xf numFmtId="0" fontId="0" fillId="0" borderId="0" xfId="0" applyFill="1" applyBorder="1"/>
    <xf numFmtId="2" fontId="0" fillId="2" borderId="16" xfId="0" applyNumberFormat="1" applyFill="1" applyBorder="1"/>
    <xf numFmtId="2" fontId="0" fillId="0" borderId="20" xfId="0" applyNumberFormat="1" applyFill="1" applyBorder="1"/>
    <xf numFmtId="164" fontId="0" fillId="3" borderId="31" xfId="0" applyNumberFormat="1" applyFill="1" applyBorder="1"/>
    <xf numFmtId="0" fontId="0" fillId="0" borderId="32" xfId="0" applyFill="1" applyBorder="1"/>
    <xf numFmtId="2" fontId="0" fillId="0" borderId="15" xfId="0" applyNumberFormat="1" applyFill="1" applyBorder="1"/>
    <xf numFmtId="0" fontId="0" fillId="0" borderId="33" xfId="0" applyFill="1" applyBorder="1"/>
    <xf numFmtId="2" fontId="0" fillId="0" borderId="26" xfId="0" applyNumberFormat="1" applyFill="1" applyBorder="1"/>
    <xf numFmtId="164" fontId="0" fillId="0" borderId="0" xfId="0" applyNumberFormat="1" applyFill="1" applyBorder="1"/>
    <xf numFmtId="0" fontId="4" fillId="0" borderId="21" xfId="0" applyFont="1" applyBorder="1"/>
    <xf numFmtId="2" fontId="0" fillId="0" borderId="26" xfId="0" applyNumberFormat="1" applyBorder="1"/>
    <xf numFmtId="0" fontId="0" fillId="3" borderId="31" xfId="0" applyFill="1" applyBorder="1"/>
    <xf numFmtId="0" fontId="2" fillId="0" borderId="0" xfId="0" applyFont="1" applyBorder="1"/>
    <xf numFmtId="2" fontId="1" fillId="0" borderId="18" xfId="0" applyNumberFormat="1" applyFont="1" applyBorder="1"/>
    <xf numFmtId="2" fontId="1" fillId="0" borderId="20" xfId="0" applyNumberFormat="1" applyFont="1" applyBorder="1"/>
    <xf numFmtId="2" fontId="1" fillId="0" borderId="26" xfId="0" applyNumberFormat="1" applyFont="1" applyBorder="1"/>
    <xf numFmtId="2" fontId="0" fillId="6" borderId="24" xfId="0" applyNumberFormat="1" applyFill="1" applyBorder="1"/>
    <xf numFmtId="2" fontId="0" fillId="0" borderId="25" xfId="0" applyNumberFormat="1" applyBorder="1"/>
    <xf numFmtId="2" fontId="0" fillId="3" borderId="31" xfId="0" applyNumberFormat="1" applyFill="1" applyBorder="1"/>
    <xf numFmtId="0" fontId="9" fillId="0" borderId="28" xfId="0" applyFont="1" applyBorder="1"/>
    <xf numFmtId="2" fontId="9" fillId="0" borderId="29" xfId="0" applyNumberFormat="1" applyFont="1" applyBorder="1"/>
    <xf numFmtId="0" fontId="9" fillId="0" borderId="29" xfId="0" applyFont="1" applyBorder="1"/>
    <xf numFmtId="2" fontId="9" fillId="0" borderId="36" xfId="0" applyNumberFormat="1" applyFont="1" applyBorder="1"/>
    <xf numFmtId="0" fontId="9" fillId="0" borderId="31" xfId="0" applyFont="1" applyBorder="1"/>
    <xf numFmtId="2" fontId="7" fillId="7" borderId="13" xfId="0" applyNumberFormat="1" applyFont="1" applyFill="1" applyBorder="1"/>
    <xf numFmtId="0" fontId="0" fillId="0" borderId="2" xfId="0" applyBorder="1"/>
    <xf numFmtId="2" fontId="0" fillId="0" borderId="3" xfId="0" applyNumberFormat="1" applyBorder="1"/>
    <xf numFmtId="0" fontId="0" fillId="0" borderId="3" xfId="0" applyBorder="1"/>
    <xf numFmtId="2" fontId="0" fillId="0" borderId="16" xfId="0" applyNumberFormat="1" applyBorder="1"/>
    <xf numFmtId="0" fontId="1" fillId="0" borderId="16" xfId="0" applyFont="1" applyFill="1" applyBorder="1"/>
    <xf numFmtId="0" fontId="1" fillId="0" borderId="18" xfId="0" applyFont="1" applyBorder="1"/>
    <xf numFmtId="0" fontId="1" fillId="0" borderId="21" xfId="0" applyFont="1" applyBorder="1"/>
    <xf numFmtId="0" fontId="1" fillId="0" borderId="26" xfId="0" applyFont="1" applyBorder="1"/>
    <xf numFmtId="2" fontId="0" fillId="8" borderId="31" xfId="0" applyNumberFormat="1" applyFill="1" applyBorder="1"/>
    <xf numFmtId="0" fontId="1" fillId="0" borderId="27" xfId="0" applyFont="1" applyBorder="1"/>
    <xf numFmtId="0" fontId="1" fillId="0" borderId="15" xfId="0" applyFont="1" applyBorder="1"/>
    <xf numFmtId="0" fontId="0" fillId="0" borderId="15" xfId="0" applyBorder="1"/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3" borderId="34" xfId="0" applyFill="1" applyBorder="1" applyAlignment="1">
      <alignment horizontal="center"/>
    </xf>
    <xf numFmtId="0" fontId="0" fillId="3" borderId="30" xfId="0" applyFill="1" applyBorder="1" applyAlignment="1">
      <alignment horizontal="center"/>
    </xf>
    <xf numFmtId="0" fontId="0" fillId="3" borderId="35" xfId="0" applyFill="1" applyBorder="1" applyAlignment="1">
      <alignment horizontal="center"/>
    </xf>
    <xf numFmtId="0" fontId="8" fillId="8" borderId="34" xfId="0" applyFont="1" applyFill="1" applyBorder="1" applyAlignment="1">
      <alignment horizontal="center"/>
    </xf>
    <xf numFmtId="0" fontId="8" fillId="8" borderId="30" xfId="0" applyFont="1" applyFill="1" applyBorder="1" applyAlignment="1">
      <alignment horizontal="center"/>
    </xf>
    <xf numFmtId="0" fontId="8" fillId="8" borderId="3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va\Downloads\&#1057;&#1084;&#1077;&#1090;&#1072;_&#1045;&#1088;&#1077;&#1074;&#1072;&#1085;_&#1055;&#1086;&#1083;&#1085;&#1072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Реклама"/>
      <sheetName val="Материалы"/>
      <sheetName val="Доп опции"/>
      <sheetName val="Освещение"/>
      <sheetName val="площадки"/>
      <sheetName val="Снаряжение"/>
      <sheetName val="Оплата труда"/>
      <sheetName val="Система контроля"/>
      <sheetName val="Инструменты"/>
      <sheetName val="Граница"/>
    </sheetNames>
    <sheetDataSet>
      <sheetData sheetId="0" refreshError="1"/>
      <sheetData sheetId="1" refreshError="1"/>
      <sheetData sheetId="2" refreshError="1">
        <row r="6">
          <cell r="L6">
            <v>17</v>
          </cell>
        </row>
        <row r="7">
          <cell r="L7">
            <v>17</v>
          </cell>
        </row>
        <row r="8">
          <cell r="L8">
            <v>17</v>
          </cell>
        </row>
        <row r="9">
          <cell r="L9">
            <v>17</v>
          </cell>
        </row>
        <row r="10">
          <cell r="L10">
            <v>7</v>
          </cell>
        </row>
        <row r="11">
          <cell r="L11">
            <v>7</v>
          </cell>
        </row>
        <row r="12">
          <cell r="L12">
            <v>7</v>
          </cell>
        </row>
        <row r="13">
          <cell r="L13">
            <v>7.5</v>
          </cell>
        </row>
        <row r="14">
          <cell r="L14">
            <v>7.5</v>
          </cell>
        </row>
        <row r="15">
          <cell r="L15">
            <v>7.5</v>
          </cell>
        </row>
        <row r="16">
          <cell r="L16">
            <v>14</v>
          </cell>
        </row>
        <row r="17">
          <cell r="L17">
            <v>4</v>
          </cell>
        </row>
        <row r="21">
          <cell r="L21">
            <v>130</v>
          </cell>
        </row>
        <row r="22">
          <cell r="L22">
            <v>15</v>
          </cell>
        </row>
        <row r="23">
          <cell r="L23">
            <v>17</v>
          </cell>
        </row>
        <row r="24">
          <cell r="L24">
            <v>19.5</v>
          </cell>
        </row>
        <row r="25">
          <cell r="L25">
            <v>0.2</v>
          </cell>
        </row>
        <row r="26">
          <cell r="L26">
            <v>0.8</v>
          </cell>
        </row>
        <row r="27">
          <cell r="L27">
            <v>1.1000000000000001</v>
          </cell>
        </row>
        <row r="28">
          <cell r="L28">
            <v>1</v>
          </cell>
        </row>
        <row r="29">
          <cell r="L29">
            <v>0.75</v>
          </cell>
        </row>
        <row r="30">
          <cell r="L30">
            <v>0.27</v>
          </cell>
        </row>
        <row r="31">
          <cell r="L31">
            <v>0.3</v>
          </cell>
        </row>
        <row r="32">
          <cell r="L32">
            <v>0.6</v>
          </cell>
        </row>
        <row r="33">
          <cell r="L33">
            <v>0.55000000000000004</v>
          </cell>
        </row>
        <row r="34">
          <cell r="L34">
            <v>0.8</v>
          </cell>
        </row>
        <row r="35">
          <cell r="L35">
            <v>0.24</v>
          </cell>
        </row>
        <row r="36">
          <cell r="L36">
            <v>7</v>
          </cell>
        </row>
        <row r="37">
          <cell r="L37">
            <v>20</v>
          </cell>
        </row>
        <row r="41">
          <cell r="L41">
            <v>86</v>
          </cell>
        </row>
        <row r="50">
          <cell r="K50">
            <v>15</v>
          </cell>
        </row>
        <row r="51">
          <cell r="K51">
            <v>50</v>
          </cell>
        </row>
        <row r="52">
          <cell r="K52">
            <v>14</v>
          </cell>
        </row>
        <row r="53">
          <cell r="K53">
            <v>7.5</v>
          </cell>
        </row>
        <row r="54">
          <cell r="K54">
            <v>6</v>
          </cell>
        </row>
        <row r="55">
          <cell r="K55">
            <v>17</v>
          </cell>
        </row>
        <row r="56">
          <cell r="K56">
            <v>30</v>
          </cell>
        </row>
        <row r="57">
          <cell r="K57">
            <v>4000</v>
          </cell>
        </row>
        <row r="58">
          <cell r="K58">
            <v>5500</v>
          </cell>
        </row>
        <row r="59">
          <cell r="K59">
            <v>55</v>
          </cell>
        </row>
        <row r="60">
          <cell r="K60">
            <v>85</v>
          </cell>
        </row>
        <row r="61">
          <cell r="K61">
            <v>400</v>
          </cell>
        </row>
        <row r="62">
          <cell r="K62">
            <v>55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2">
          <cell r="D12">
            <v>40</v>
          </cell>
        </row>
        <row r="13">
          <cell r="D13">
            <v>50</v>
          </cell>
        </row>
        <row r="14">
          <cell r="D14">
            <v>50</v>
          </cell>
        </row>
        <row r="15">
          <cell r="D15">
            <v>150</v>
          </cell>
        </row>
        <row r="16">
          <cell r="D16">
            <v>15</v>
          </cell>
        </row>
        <row r="17">
          <cell r="D17">
            <v>7</v>
          </cell>
        </row>
        <row r="18">
          <cell r="D18">
            <v>50</v>
          </cell>
        </row>
        <row r="19">
          <cell r="D19">
            <v>3</v>
          </cell>
        </row>
        <row r="20">
          <cell r="D20">
            <v>25</v>
          </cell>
        </row>
        <row r="21">
          <cell r="D21">
            <v>40</v>
          </cell>
        </row>
        <row r="22">
          <cell r="D22">
            <v>10</v>
          </cell>
        </row>
        <row r="23">
          <cell r="D23">
            <v>1500</v>
          </cell>
        </row>
        <row r="24">
          <cell r="D24">
            <v>12</v>
          </cell>
        </row>
        <row r="25">
          <cell r="D25">
            <v>25</v>
          </cell>
        </row>
        <row r="26">
          <cell r="D26">
            <v>5</v>
          </cell>
        </row>
        <row r="27">
          <cell r="D27">
            <v>100</v>
          </cell>
        </row>
        <row r="28">
          <cell r="D28">
            <v>40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56"/>
  <sheetViews>
    <sheetView tabSelected="1" workbookViewId="0">
      <pane ySplit="2" topLeftCell="A3" activePane="bottomLeft" state="frozen"/>
      <selection activeCell="B1" sqref="B1"/>
      <selection pane="bottomLeft" activeCell="K8" sqref="K8"/>
    </sheetView>
  </sheetViews>
  <sheetFormatPr defaultColWidth="8.85546875" defaultRowHeight="15"/>
  <cols>
    <col min="2" max="2" width="35.7109375" customWidth="1"/>
    <col min="3" max="3" width="12" style="15" customWidth="1"/>
    <col min="4" max="4" width="11.85546875" customWidth="1"/>
    <col min="5" max="5" width="10.42578125" style="15" customWidth="1"/>
    <col min="6" max="6" width="12" bestFit="1" customWidth="1"/>
  </cols>
  <sheetData>
    <row r="1" spans="2:7" ht="15.75" thickBot="1"/>
    <row r="2" spans="2:7" ht="16.5" thickBot="1">
      <c r="B2" s="77" t="s">
        <v>0</v>
      </c>
      <c r="C2" s="78" t="s">
        <v>1</v>
      </c>
      <c r="D2" s="79" t="s">
        <v>2</v>
      </c>
      <c r="E2" s="80" t="s">
        <v>3</v>
      </c>
      <c r="F2" s="81" t="s">
        <v>4</v>
      </c>
    </row>
    <row r="3" spans="2:7" ht="19.5" thickBot="1">
      <c r="B3" s="95"/>
      <c r="C3" s="96"/>
      <c r="D3" s="96"/>
      <c r="E3" s="97"/>
      <c r="F3" s="82">
        <f>F122+F124</f>
        <v>48269.314358974356</v>
      </c>
    </row>
    <row r="4" spans="2:7" ht="15.75" thickBot="1">
      <c r="B4" s="98" t="s">
        <v>25</v>
      </c>
      <c r="C4" s="99"/>
      <c r="D4" s="99"/>
      <c r="E4" s="100"/>
      <c r="F4" s="61">
        <f>E5+E10</f>
        <v>1760</v>
      </c>
    </row>
    <row r="5" spans="2:7">
      <c r="B5" s="2" t="s">
        <v>26</v>
      </c>
      <c r="C5" s="18"/>
      <c r="D5" s="3"/>
      <c r="E5" s="59">
        <f>SUM(E6:E9)</f>
        <v>1030</v>
      </c>
      <c r="F5" s="11"/>
      <c r="G5" s="11"/>
    </row>
    <row r="6" spans="2:7">
      <c r="B6" s="5" t="s">
        <v>27</v>
      </c>
      <c r="C6" s="19"/>
      <c r="D6" s="9"/>
      <c r="E6" s="57">
        <v>100</v>
      </c>
      <c r="F6" s="11"/>
      <c r="G6" s="11"/>
    </row>
    <row r="7" spans="2:7">
      <c r="B7" s="5" t="s">
        <v>28</v>
      </c>
      <c r="C7" s="19"/>
      <c r="D7" s="9"/>
      <c r="E7" s="57">
        <v>500</v>
      </c>
      <c r="F7" s="11"/>
      <c r="G7" s="11"/>
    </row>
    <row r="8" spans="2:7">
      <c r="B8" s="5" t="s">
        <v>29</v>
      </c>
      <c r="C8" s="19"/>
      <c r="D8" s="9"/>
      <c r="E8" s="57">
        <v>30</v>
      </c>
      <c r="F8" s="11"/>
      <c r="G8" s="11"/>
    </row>
    <row r="9" spans="2:7" ht="15.75" thickBot="1">
      <c r="B9" s="7" t="s">
        <v>30</v>
      </c>
      <c r="C9" s="20"/>
      <c r="D9" s="12"/>
      <c r="E9" s="60">
        <v>400</v>
      </c>
      <c r="F9" s="11"/>
      <c r="G9" s="11"/>
    </row>
    <row r="10" spans="2:7">
      <c r="B10" s="2" t="s">
        <v>31</v>
      </c>
      <c r="C10" s="18"/>
      <c r="D10" s="4"/>
      <c r="E10" s="59">
        <f>SUM(E11:E14)</f>
        <v>730</v>
      </c>
      <c r="F10" s="11"/>
      <c r="G10" s="11"/>
    </row>
    <row r="11" spans="2:7">
      <c r="B11" s="5" t="s">
        <v>27</v>
      </c>
      <c r="C11" s="19"/>
      <c r="D11" s="9"/>
      <c r="E11" s="57">
        <v>100</v>
      </c>
      <c r="F11" s="11"/>
      <c r="G11" s="11"/>
    </row>
    <row r="12" spans="2:7">
      <c r="B12" s="5" t="s">
        <v>28</v>
      </c>
      <c r="C12" s="19"/>
      <c r="D12" s="9"/>
      <c r="E12" s="57">
        <v>200</v>
      </c>
      <c r="F12" s="11"/>
      <c r="G12" s="11"/>
    </row>
    <row r="13" spans="2:7">
      <c r="B13" s="5" t="s">
        <v>29</v>
      </c>
      <c r="C13" s="19"/>
      <c r="D13" s="9"/>
      <c r="E13" s="57">
        <v>30</v>
      </c>
      <c r="F13" s="11"/>
      <c r="G13" s="11"/>
    </row>
    <row r="14" spans="2:7" ht="15.75" thickBot="1">
      <c r="B14" s="62" t="s">
        <v>30</v>
      </c>
      <c r="C14" s="63"/>
      <c r="D14" s="64"/>
      <c r="E14" s="65">
        <v>400</v>
      </c>
      <c r="F14" s="11"/>
      <c r="G14" s="11"/>
    </row>
    <row r="15" spans="2:7" ht="15.75" thickBot="1">
      <c r="B15" s="98" t="s">
        <v>32</v>
      </c>
      <c r="C15" s="99"/>
      <c r="D15" s="99"/>
      <c r="E15" s="100"/>
      <c r="F15" s="61">
        <f>E16+E30+E51</f>
        <v>13142.981025641024</v>
      </c>
    </row>
    <row r="16" spans="2:7">
      <c r="B16" s="21" t="s">
        <v>33</v>
      </c>
      <c r="C16" s="22"/>
      <c r="D16" s="23"/>
      <c r="E16" s="50">
        <f>SUM(E17:E29)</f>
        <v>1665.1076923076921</v>
      </c>
      <c r="F16" s="66"/>
    </row>
    <row r="17" spans="2:6">
      <c r="B17" s="5" t="s">
        <v>96</v>
      </c>
      <c r="C17" s="19">
        <v>2.62</v>
      </c>
      <c r="D17" s="6">
        <v>230</v>
      </c>
      <c r="E17" s="57">
        <f>D17*C17</f>
        <v>602.6</v>
      </c>
      <c r="F17" s="66"/>
    </row>
    <row r="18" spans="2:6">
      <c r="B18" s="24" t="s">
        <v>112</v>
      </c>
      <c r="C18" s="16">
        <f>[1]Материалы!L6/13*2</f>
        <v>2.6153846153846154</v>
      </c>
      <c r="D18" s="1">
        <v>158</v>
      </c>
      <c r="E18" s="51">
        <f>D18*C18</f>
        <v>413.23076923076923</v>
      </c>
      <c r="F18" s="11"/>
    </row>
    <row r="19" spans="2:6">
      <c r="B19" s="25" t="s">
        <v>97</v>
      </c>
      <c r="C19" s="16">
        <f>[1]Материалы!L7/13*2</f>
        <v>2.6153846153846154</v>
      </c>
      <c r="D19" s="14">
        <v>99</v>
      </c>
      <c r="E19" s="51">
        <f t="shared" ref="E19:E29" si="0">D19*C19</f>
        <v>258.92307692307691</v>
      </c>
      <c r="F19" s="11"/>
    </row>
    <row r="20" spans="2:6">
      <c r="B20" s="25" t="s">
        <v>98</v>
      </c>
      <c r="C20" s="16">
        <f>[1]Материалы!L8/13*2</f>
        <v>2.6153846153846154</v>
      </c>
      <c r="D20" s="1">
        <v>19.2</v>
      </c>
      <c r="E20" s="51">
        <f t="shared" si="0"/>
        <v>50.215384615384615</v>
      </c>
      <c r="F20" s="11"/>
    </row>
    <row r="21" spans="2:6">
      <c r="B21" s="25" t="s">
        <v>96</v>
      </c>
      <c r="C21" s="16">
        <f>[1]Материалы!L9/13*2</f>
        <v>2.6153846153846154</v>
      </c>
      <c r="D21" s="1">
        <v>6</v>
      </c>
      <c r="E21" s="51">
        <f t="shared" si="0"/>
        <v>15.692307692307693</v>
      </c>
      <c r="F21" s="11"/>
    </row>
    <row r="22" spans="2:6">
      <c r="B22" s="25" t="s">
        <v>36</v>
      </c>
      <c r="C22" s="16">
        <f>[1]Материалы!L10/13*2</f>
        <v>1.0769230769230769</v>
      </c>
      <c r="D22" s="1">
        <v>5.6</v>
      </c>
      <c r="E22" s="51">
        <f t="shared" si="0"/>
        <v>6.0307692307692298</v>
      </c>
      <c r="F22" s="11"/>
    </row>
    <row r="23" spans="2:6">
      <c r="B23" s="25" t="s">
        <v>36</v>
      </c>
      <c r="C23" s="16">
        <f>[1]Материалы!L11/13*2</f>
        <v>1.0769230769230769</v>
      </c>
      <c r="D23" s="1">
        <v>1.8</v>
      </c>
      <c r="E23" s="51">
        <f t="shared" si="0"/>
        <v>1.9384615384615385</v>
      </c>
      <c r="F23" s="11"/>
    </row>
    <row r="24" spans="2:6">
      <c r="B24" s="25" t="s">
        <v>36</v>
      </c>
      <c r="C24" s="16">
        <f>[1]Материалы!L12/13*2</f>
        <v>1.0769230769230769</v>
      </c>
      <c r="D24" s="1">
        <v>37.200000000000003</v>
      </c>
      <c r="E24" s="51">
        <f t="shared" si="0"/>
        <v>40.061538461538461</v>
      </c>
      <c r="F24" s="11"/>
    </row>
    <row r="25" spans="2:6">
      <c r="B25" s="24" t="s">
        <v>37</v>
      </c>
      <c r="C25" s="16">
        <f>[1]Материалы!L13/13*2</f>
        <v>1.1538461538461537</v>
      </c>
      <c r="D25" s="1">
        <v>37.200000000000003</v>
      </c>
      <c r="E25" s="51">
        <f t="shared" si="0"/>
        <v>42.92307692307692</v>
      </c>
      <c r="F25" s="11"/>
    </row>
    <row r="26" spans="2:6">
      <c r="B26" s="25" t="s">
        <v>37</v>
      </c>
      <c r="C26" s="16">
        <f>[1]Материалы!L14/13*2</f>
        <v>1.1538461538461537</v>
      </c>
      <c r="D26" s="1">
        <v>87.6</v>
      </c>
      <c r="E26" s="51">
        <f t="shared" si="0"/>
        <v>101.07692307692307</v>
      </c>
      <c r="F26" s="11"/>
    </row>
    <row r="27" spans="2:6">
      <c r="B27" s="24" t="s">
        <v>38</v>
      </c>
      <c r="C27" s="16">
        <f>[1]Материалы!L15/13*2</f>
        <v>1.1538461538461537</v>
      </c>
      <c r="D27" s="1">
        <v>75</v>
      </c>
      <c r="E27" s="51">
        <f t="shared" si="0"/>
        <v>86.538461538461533</v>
      </c>
      <c r="F27" s="11"/>
    </row>
    <row r="28" spans="2:6">
      <c r="B28" s="25" t="s">
        <v>39</v>
      </c>
      <c r="C28" s="16">
        <f>[1]Материалы!L16/13*2</f>
        <v>2.1538461538461537</v>
      </c>
      <c r="D28" s="1">
        <v>9.3000000000000007</v>
      </c>
      <c r="E28" s="51">
        <f t="shared" si="0"/>
        <v>20.030769230769231</v>
      </c>
      <c r="F28" s="11"/>
    </row>
    <row r="29" spans="2:6" ht="15.75" thickBot="1">
      <c r="B29" s="26" t="s">
        <v>34</v>
      </c>
      <c r="C29" s="27">
        <f>[1]Материалы!L17/13*2</f>
        <v>0.61538461538461542</v>
      </c>
      <c r="D29" s="28">
        <v>42</v>
      </c>
      <c r="E29" s="52">
        <f t="shared" si="0"/>
        <v>25.846153846153847</v>
      </c>
      <c r="F29" s="11"/>
    </row>
    <row r="30" spans="2:6">
      <c r="B30" s="21" t="s">
        <v>35</v>
      </c>
      <c r="C30" s="22"/>
      <c r="D30" s="23"/>
      <c r="E30" s="50">
        <f>SUM(E31:E50)</f>
        <v>3761.2066666666665</v>
      </c>
      <c r="F30" s="58"/>
    </row>
    <row r="31" spans="2:6">
      <c r="B31" s="29" t="s">
        <v>111</v>
      </c>
      <c r="C31" s="16">
        <f>[1]Материалы!L21/12*2</f>
        <v>21.666666666666668</v>
      </c>
      <c r="D31" s="10">
        <v>5</v>
      </c>
      <c r="E31" s="51">
        <f t="shared" ref="E31:E50" si="1">D31*C31</f>
        <v>108.33333333333334</v>
      </c>
      <c r="F31" s="11"/>
    </row>
    <row r="32" spans="2:6">
      <c r="B32" s="25" t="s">
        <v>99</v>
      </c>
      <c r="C32" s="16">
        <f>[1]Материалы!L22/12*2</f>
        <v>2.5</v>
      </c>
      <c r="D32" s="1">
        <v>50</v>
      </c>
      <c r="E32" s="51">
        <f t="shared" si="1"/>
        <v>125</v>
      </c>
      <c r="F32" s="11"/>
    </row>
    <row r="33" spans="2:6">
      <c r="B33" s="25" t="s">
        <v>40</v>
      </c>
      <c r="C33" s="16">
        <f>[1]Материалы!L23/12*2</f>
        <v>2.8333333333333335</v>
      </c>
      <c r="D33" s="1">
        <v>75</v>
      </c>
      <c r="E33" s="51">
        <f t="shared" si="1"/>
        <v>212.5</v>
      </c>
      <c r="F33" s="11"/>
    </row>
    <row r="34" spans="2:6">
      <c r="B34" s="25" t="s">
        <v>41</v>
      </c>
      <c r="C34" s="16">
        <f>[1]Материалы!L24/12*2</f>
        <v>3.25</v>
      </c>
      <c r="D34" s="1">
        <v>40</v>
      </c>
      <c r="E34" s="51">
        <f t="shared" si="1"/>
        <v>130</v>
      </c>
      <c r="F34" s="11"/>
    </row>
    <row r="35" spans="2:6">
      <c r="B35" s="25" t="s">
        <v>100</v>
      </c>
      <c r="C35" s="16">
        <f>[1]Материалы!L25/12*2</f>
        <v>3.3333333333333333E-2</v>
      </c>
      <c r="D35" s="1">
        <v>350</v>
      </c>
      <c r="E35" s="51">
        <f t="shared" si="1"/>
        <v>11.666666666666666</v>
      </c>
      <c r="F35" s="11"/>
    </row>
    <row r="36" spans="2:6">
      <c r="B36" s="25" t="s">
        <v>101</v>
      </c>
      <c r="C36" s="16">
        <f>[1]Материалы!L26/12*2</f>
        <v>0.13333333333333333</v>
      </c>
      <c r="D36" s="1">
        <v>200</v>
      </c>
      <c r="E36" s="51">
        <f t="shared" si="1"/>
        <v>26.666666666666668</v>
      </c>
      <c r="F36" s="11"/>
    </row>
    <row r="37" spans="2:6">
      <c r="B37" s="25" t="s">
        <v>102</v>
      </c>
      <c r="C37" s="16">
        <f>[1]Материалы!L27/12*2</f>
        <v>0.18333333333333335</v>
      </c>
      <c r="D37" s="1">
        <v>40</v>
      </c>
      <c r="E37" s="51">
        <f t="shared" si="1"/>
        <v>7.3333333333333339</v>
      </c>
      <c r="F37" s="11"/>
    </row>
    <row r="38" spans="2:6">
      <c r="B38" s="25" t="s">
        <v>103</v>
      </c>
      <c r="C38" s="16">
        <f>[1]Материалы!L28/12*2</f>
        <v>0.16666666666666666</v>
      </c>
      <c r="D38" s="1">
        <v>40</v>
      </c>
      <c r="E38" s="51">
        <f t="shared" si="1"/>
        <v>6.6666666666666661</v>
      </c>
      <c r="F38" s="11"/>
    </row>
    <row r="39" spans="2:6">
      <c r="B39" s="25" t="s">
        <v>104</v>
      </c>
      <c r="C39" s="16">
        <f>[1]Материалы!L29/12*2</f>
        <v>0.125</v>
      </c>
      <c r="D39" s="1">
        <v>150</v>
      </c>
      <c r="E39" s="51">
        <f t="shared" si="1"/>
        <v>18.75</v>
      </c>
      <c r="F39" s="11"/>
    </row>
    <row r="40" spans="2:6">
      <c r="B40" s="25" t="s">
        <v>105</v>
      </c>
      <c r="C40" s="16">
        <f>[1]Материалы!L30/12*2</f>
        <v>4.5000000000000005E-2</v>
      </c>
      <c r="D40" s="1">
        <v>75</v>
      </c>
      <c r="E40" s="51">
        <f t="shared" si="1"/>
        <v>3.3750000000000004</v>
      </c>
      <c r="F40" s="11"/>
    </row>
    <row r="41" spans="2:6">
      <c r="B41" s="25" t="s">
        <v>106</v>
      </c>
      <c r="C41" s="16">
        <f>[1]Материалы!L31/12*2</f>
        <v>4.9999999999999996E-2</v>
      </c>
      <c r="D41" s="1">
        <v>400</v>
      </c>
      <c r="E41" s="51">
        <f t="shared" si="1"/>
        <v>20</v>
      </c>
      <c r="F41" s="11"/>
    </row>
    <row r="42" spans="2:6">
      <c r="B42" s="25" t="s">
        <v>107</v>
      </c>
      <c r="C42" s="16">
        <f>[1]Материалы!L32/12*2</f>
        <v>9.9999999999999992E-2</v>
      </c>
      <c r="D42" s="1">
        <v>400</v>
      </c>
      <c r="E42" s="51">
        <f t="shared" si="1"/>
        <v>40</v>
      </c>
      <c r="F42" s="11"/>
    </row>
    <row r="43" spans="2:6">
      <c r="B43" s="25" t="s">
        <v>108</v>
      </c>
      <c r="C43" s="16">
        <f>[1]Материалы!L33/12*2</f>
        <v>9.1666666666666674E-2</v>
      </c>
      <c r="D43" s="1">
        <v>75</v>
      </c>
      <c r="E43" s="51">
        <f t="shared" si="1"/>
        <v>6.8750000000000009</v>
      </c>
      <c r="F43" s="11"/>
    </row>
    <row r="44" spans="2:6">
      <c r="B44" s="30" t="s">
        <v>109</v>
      </c>
      <c r="C44" s="16">
        <f>[1]Материалы!L34/12*2</f>
        <v>0.13333333333333333</v>
      </c>
      <c r="D44" s="1">
        <v>350</v>
      </c>
      <c r="E44" s="51">
        <f t="shared" si="1"/>
        <v>46.666666666666664</v>
      </c>
      <c r="F44" s="11"/>
    </row>
    <row r="45" spans="2:6">
      <c r="B45" s="25" t="s">
        <v>92</v>
      </c>
      <c r="C45" s="16">
        <f>[1]Материалы!L35/12*2</f>
        <v>0.04</v>
      </c>
      <c r="D45" s="1">
        <v>750</v>
      </c>
      <c r="E45" s="51">
        <f t="shared" si="1"/>
        <v>30</v>
      </c>
      <c r="F45" s="11"/>
    </row>
    <row r="46" spans="2:6">
      <c r="B46" s="25" t="s">
        <v>110</v>
      </c>
      <c r="C46" s="16">
        <f>[1]Материалы!L36/12*2</f>
        <v>1.1666666666666667</v>
      </c>
      <c r="D46" s="1">
        <v>10</v>
      </c>
      <c r="E46" s="51">
        <f t="shared" si="1"/>
        <v>11.666666666666668</v>
      </c>
      <c r="F46" s="11"/>
    </row>
    <row r="47" spans="2:6">
      <c r="B47" s="25" t="s">
        <v>42</v>
      </c>
      <c r="C47" s="16">
        <f>[1]Материалы!L37/12*2</f>
        <v>3.3333333333333335</v>
      </c>
      <c r="D47" s="1">
        <v>5</v>
      </c>
      <c r="E47" s="51">
        <f t="shared" si="1"/>
        <v>16.666666666666668</v>
      </c>
      <c r="F47" s="11"/>
    </row>
    <row r="48" spans="2:6">
      <c r="B48" s="29" t="s">
        <v>43</v>
      </c>
      <c r="C48" s="17">
        <f>[1]Материалы!L41/12*2</f>
        <v>14.333333333333334</v>
      </c>
      <c r="D48" s="1">
        <v>42</v>
      </c>
      <c r="E48" s="51">
        <f t="shared" si="1"/>
        <v>602</v>
      </c>
      <c r="F48" s="11"/>
    </row>
    <row r="49" spans="2:6">
      <c r="B49" s="25" t="s">
        <v>44</v>
      </c>
      <c r="C49" s="16">
        <v>1</v>
      </c>
      <c r="D49" s="1">
        <v>900</v>
      </c>
      <c r="E49" s="51">
        <f t="shared" si="1"/>
        <v>900</v>
      </c>
      <c r="F49" s="11"/>
    </row>
    <row r="50" spans="2:6" ht="15.75" thickBot="1">
      <c r="B50" s="31" t="s">
        <v>45</v>
      </c>
      <c r="C50" s="27">
        <v>16.329999999999998</v>
      </c>
      <c r="D50" s="28">
        <v>88</v>
      </c>
      <c r="E50" s="52">
        <f t="shared" si="1"/>
        <v>1437.04</v>
      </c>
      <c r="F50" s="11"/>
    </row>
    <row r="51" spans="2:6">
      <c r="B51" s="21" t="s">
        <v>46</v>
      </c>
      <c r="C51" s="22"/>
      <c r="D51" s="23"/>
      <c r="E51" s="50">
        <f>SUM(E52:E64)</f>
        <v>7716.6666666666661</v>
      </c>
      <c r="F51" s="58"/>
    </row>
    <row r="52" spans="2:6">
      <c r="B52" s="25" t="s">
        <v>47</v>
      </c>
      <c r="C52" s="16">
        <f>[1]Материалы!K50/12*2</f>
        <v>2.5</v>
      </c>
      <c r="D52" s="1">
        <v>450</v>
      </c>
      <c r="E52" s="51">
        <f t="shared" ref="E52:E64" si="2">D52*C52</f>
        <v>1125</v>
      </c>
      <c r="F52" s="11"/>
    </row>
    <row r="53" spans="2:6">
      <c r="B53" s="25" t="s">
        <v>48</v>
      </c>
      <c r="C53" s="16">
        <f>[1]Материалы!K51/12*2</f>
        <v>8.3333333333333339</v>
      </c>
      <c r="D53" s="1">
        <v>50</v>
      </c>
      <c r="E53" s="51">
        <f t="shared" si="2"/>
        <v>416.66666666666669</v>
      </c>
      <c r="F53" s="11"/>
    </row>
    <row r="54" spans="2:6">
      <c r="B54" s="25" t="s">
        <v>93</v>
      </c>
      <c r="C54" s="16">
        <f>[1]Материалы!K52/12*2</f>
        <v>2.3333333333333335</v>
      </c>
      <c r="D54" s="1">
        <v>30</v>
      </c>
      <c r="E54" s="51">
        <f t="shared" si="2"/>
        <v>70</v>
      </c>
      <c r="F54" s="11"/>
    </row>
    <row r="55" spans="2:6">
      <c r="B55" s="25" t="s">
        <v>94</v>
      </c>
      <c r="C55" s="16">
        <f>[1]Материалы!K53/12*2</f>
        <v>1.25</v>
      </c>
      <c r="D55" s="1">
        <v>200</v>
      </c>
      <c r="E55" s="51">
        <f t="shared" si="2"/>
        <v>250</v>
      </c>
      <c r="F55" s="11"/>
    </row>
    <row r="56" spans="2:6">
      <c r="B56" s="25" t="s">
        <v>95</v>
      </c>
      <c r="C56" s="16">
        <f>[1]Материалы!K54/12*2</f>
        <v>1</v>
      </c>
      <c r="D56" s="1">
        <v>200</v>
      </c>
      <c r="E56" s="51">
        <f t="shared" si="2"/>
        <v>200</v>
      </c>
      <c r="F56" s="11"/>
    </row>
    <row r="57" spans="2:6">
      <c r="B57" s="25" t="s">
        <v>49</v>
      </c>
      <c r="C57" s="16">
        <f>[1]Материалы!K55/12*2</f>
        <v>2.8333333333333335</v>
      </c>
      <c r="D57" s="1">
        <v>300</v>
      </c>
      <c r="E57" s="51">
        <f t="shared" si="2"/>
        <v>850</v>
      </c>
      <c r="F57" s="11"/>
    </row>
    <row r="58" spans="2:6">
      <c r="B58" s="25" t="s">
        <v>50</v>
      </c>
      <c r="C58" s="16">
        <f>[1]Материалы!K56/12*2</f>
        <v>5</v>
      </c>
      <c r="D58" s="1">
        <v>6</v>
      </c>
      <c r="E58" s="51">
        <f t="shared" si="2"/>
        <v>30</v>
      </c>
      <c r="F58" s="11"/>
    </row>
    <row r="59" spans="2:6">
      <c r="B59" s="25" t="s">
        <v>113</v>
      </c>
      <c r="C59" s="16">
        <f>[1]Материалы!K57/12*2</f>
        <v>666.66666666666663</v>
      </c>
      <c r="D59" s="1">
        <v>1</v>
      </c>
      <c r="E59" s="51">
        <f t="shared" si="2"/>
        <v>666.66666666666663</v>
      </c>
      <c r="F59" s="11"/>
    </row>
    <row r="60" spans="2:6">
      <c r="B60" s="32" t="s">
        <v>114</v>
      </c>
      <c r="C60" s="16">
        <f>[1]Материалы!K58/12*2</f>
        <v>916.66666666666663</v>
      </c>
      <c r="D60" s="1">
        <v>1</v>
      </c>
      <c r="E60" s="51">
        <f t="shared" si="2"/>
        <v>916.66666666666663</v>
      </c>
      <c r="F60" s="11"/>
    </row>
    <row r="61" spans="2:6">
      <c r="B61" s="33" t="s">
        <v>51</v>
      </c>
      <c r="C61" s="16">
        <f>[1]Материалы!K59/12*2</f>
        <v>9.1666666666666661</v>
      </c>
      <c r="D61" s="1">
        <v>230</v>
      </c>
      <c r="E61" s="51">
        <f t="shared" si="2"/>
        <v>2108.333333333333</v>
      </c>
      <c r="F61" s="11"/>
    </row>
    <row r="62" spans="2:6">
      <c r="B62" s="25" t="s">
        <v>52</v>
      </c>
      <c r="C62" s="16">
        <f>[1]Материалы!K60/12*2</f>
        <v>14.166666666666666</v>
      </c>
      <c r="D62" s="1">
        <v>30</v>
      </c>
      <c r="E62" s="51">
        <f t="shared" si="2"/>
        <v>425</v>
      </c>
      <c r="F62" s="11"/>
    </row>
    <row r="63" spans="2:6">
      <c r="B63" s="25" t="s">
        <v>53</v>
      </c>
      <c r="C63" s="16">
        <f>[1]Материалы!K61/12*2</f>
        <v>66.666666666666671</v>
      </c>
      <c r="D63" s="1">
        <v>3</v>
      </c>
      <c r="E63" s="51">
        <f t="shared" si="2"/>
        <v>200</v>
      </c>
      <c r="F63" s="11"/>
    </row>
    <row r="64" spans="2:6" ht="15.75" thickBot="1">
      <c r="B64" s="67" t="s">
        <v>54</v>
      </c>
      <c r="C64" s="56">
        <f>[1]Материалы!K62/12*2</f>
        <v>9.1666666666666661</v>
      </c>
      <c r="D64" s="49">
        <v>50</v>
      </c>
      <c r="E64" s="68">
        <f t="shared" si="2"/>
        <v>458.33333333333331</v>
      </c>
      <c r="F64" s="11"/>
    </row>
    <row r="65" spans="2:6" ht="15.75" thickBot="1">
      <c r="B65" s="98" t="s">
        <v>60</v>
      </c>
      <c r="C65" s="99"/>
      <c r="D65" s="99"/>
      <c r="E65" s="100"/>
      <c r="F65" s="69">
        <f>E66+E74+E79+E83+E90+E95</f>
        <v>16640</v>
      </c>
    </row>
    <row r="66" spans="2:6">
      <c r="B66" s="34" t="s">
        <v>55</v>
      </c>
      <c r="C66" s="35"/>
      <c r="D66" s="35"/>
      <c r="E66" s="53">
        <f>SUM(E67:E73)</f>
        <v>2100</v>
      </c>
      <c r="F66" s="11"/>
    </row>
    <row r="67" spans="2:6">
      <c r="B67" s="36" t="s">
        <v>56</v>
      </c>
      <c r="C67" s="37">
        <v>0</v>
      </c>
      <c r="D67" s="37">
        <v>1</v>
      </c>
      <c r="E67" s="71">
        <f t="shared" ref="E67:E82" si="3">C67*D67</f>
        <v>0</v>
      </c>
      <c r="F67" s="70"/>
    </row>
    <row r="68" spans="2:6">
      <c r="B68" s="36" t="s">
        <v>57</v>
      </c>
      <c r="C68" s="37">
        <v>50</v>
      </c>
      <c r="D68" s="37">
        <v>1</v>
      </c>
      <c r="E68" s="71">
        <f t="shared" si="3"/>
        <v>50</v>
      </c>
      <c r="F68" s="70"/>
    </row>
    <row r="69" spans="2:6">
      <c r="B69" s="36" t="s">
        <v>58</v>
      </c>
      <c r="C69" s="37">
        <v>50</v>
      </c>
      <c r="D69" s="37">
        <v>1</v>
      </c>
      <c r="E69" s="71">
        <f t="shared" si="3"/>
        <v>50</v>
      </c>
      <c r="F69" s="70"/>
    </row>
    <row r="70" spans="2:6">
      <c r="B70" s="36" t="s">
        <v>59</v>
      </c>
      <c r="C70" s="37">
        <v>50</v>
      </c>
      <c r="D70" s="37">
        <v>1</v>
      </c>
      <c r="E70" s="71">
        <f t="shared" si="3"/>
        <v>50</v>
      </c>
      <c r="F70" s="70"/>
    </row>
    <row r="71" spans="2:6">
      <c r="B71" s="36" t="s">
        <v>61</v>
      </c>
      <c r="C71" s="37">
        <v>250</v>
      </c>
      <c r="D71" s="37">
        <v>1</v>
      </c>
      <c r="E71" s="71">
        <f>C71*D71</f>
        <v>250</v>
      </c>
      <c r="F71" s="70"/>
    </row>
    <row r="72" spans="2:6">
      <c r="B72" s="36" t="s">
        <v>62</v>
      </c>
      <c r="C72" s="37">
        <v>200</v>
      </c>
      <c r="D72" s="37">
        <v>1</v>
      </c>
      <c r="E72" s="71">
        <f>C72*D72</f>
        <v>200</v>
      </c>
      <c r="F72" s="70"/>
    </row>
    <row r="73" spans="2:6" ht="15.75" thickBot="1">
      <c r="B73" s="38" t="s">
        <v>63</v>
      </c>
      <c r="C73" s="28">
        <v>1500</v>
      </c>
      <c r="D73" s="28">
        <v>1</v>
      </c>
      <c r="E73" s="72">
        <f>C73*D73</f>
        <v>1500</v>
      </c>
      <c r="F73" s="11"/>
    </row>
    <row r="74" spans="2:6">
      <c r="B74" s="40" t="s">
        <v>64</v>
      </c>
      <c r="C74" s="41"/>
      <c r="D74" s="41"/>
      <c r="E74" s="53">
        <f>SUM(E75:E78)</f>
        <v>2550</v>
      </c>
      <c r="F74" s="11"/>
    </row>
    <row r="75" spans="2:6">
      <c r="B75" s="36" t="s">
        <v>65</v>
      </c>
      <c r="C75" s="37">
        <v>500</v>
      </c>
      <c r="D75" s="37">
        <v>1</v>
      </c>
      <c r="E75" s="73">
        <f t="shared" ref="E75:E78" si="4">C75*D75</f>
        <v>500</v>
      </c>
      <c r="F75" s="70"/>
    </row>
    <row r="76" spans="2:6">
      <c r="B76" s="36" t="s">
        <v>66</v>
      </c>
      <c r="C76" s="37">
        <v>50</v>
      </c>
      <c r="D76" s="37">
        <v>1</v>
      </c>
      <c r="E76" s="73">
        <f t="shared" si="4"/>
        <v>50</v>
      </c>
      <c r="F76" s="70"/>
    </row>
    <row r="77" spans="2:6">
      <c r="B77" s="36" t="s">
        <v>67</v>
      </c>
      <c r="C77" s="37">
        <v>1000</v>
      </c>
      <c r="D77" s="37">
        <v>1</v>
      </c>
      <c r="E77" s="73">
        <f t="shared" si="4"/>
        <v>1000</v>
      </c>
      <c r="F77" s="70"/>
    </row>
    <row r="78" spans="2:6" ht="15.75" thickBot="1">
      <c r="B78" s="38" t="s">
        <v>68</v>
      </c>
      <c r="C78" s="39">
        <v>1000</v>
      </c>
      <c r="D78" s="39">
        <v>1</v>
      </c>
      <c r="E78" s="72">
        <f t="shared" si="4"/>
        <v>1000</v>
      </c>
      <c r="F78" s="70"/>
    </row>
    <row r="79" spans="2:6">
      <c r="B79" s="40" t="s">
        <v>69</v>
      </c>
      <c r="C79" s="43"/>
      <c r="D79" s="43"/>
      <c r="E79" s="53">
        <f>SUM(E80:E82)</f>
        <v>6460</v>
      </c>
      <c r="F79" s="11"/>
    </row>
    <row r="80" spans="2:6">
      <c r="B80" s="25" t="s">
        <v>70</v>
      </c>
      <c r="C80" s="1">
        <v>1000</v>
      </c>
      <c r="D80" s="1">
        <v>1</v>
      </c>
      <c r="E80" s="51">
        <f>C80*D80</f>
        <v>1000</v>
      </c>
      <c r="F80" s="11"/>
    </row>
    <row r="81" spans="2:6">
      <c r="B81" s="25" t="s">
        <v>71</v>
      </c>
      <c r="C81" s="1">
        <v>210</v>
      </c>
      <c r="D81" s="1">
        <v>21</v>
      </c>
      <c r="E81" s="51">
        <f t="shared" si="3"/>
        <v>4410</v>
      </c>
      <c r="F81" s="11"/>
    </row>
    <row r="82" spans="2:6" ht="15.75" thickBot="1">
      <c r="B82" s="26" t="s">
        <v>72</v>
      </c>
      <c r="C82" s="28">
        <v>50</v>
      </c>
      <c r="D82" s="28">
        <v>21</v>
      </c>
      <c r="E82" s="52">
        <f t="shared" si="3"/>
        <v>1050</v>
      </c>
      <c r="F82" s="11"/>
    </row>
    <row r="83" spans="2:6">
      <c r="B83" s="34" t="s">
        <v>73</v>
      </c>
      <c r="C83" s="35">
        <v>8000</v>
      </c>
      <c r="D83" s="35">
        <v>1</v>
      </c>
      <c r="E83" s="53">
        <f>SUM(E84:E86)</f>
        <v>2590</v>
      </c>
      <c r="F83" s="11"/>
    </row>
    <row r="84" spans="2:6">
      <c r="B84" s="44" t="s">
        <v>74</v>
      </c>
      <c r="C84" s="13">
        <v>60</v>
      </c>
      <c r="D84" s="13">
        <v>4</v>
      </c>
      <c r="E84" s="57">
        <f>C84*D84</f>
        <v>240</v>
      </c>
      <c r="F84" s="58"/>
    </row>
    <row r="85" spans="2:6">
      <c r="B85" s="44" t="s">
        <v>75</v>
      </c>
      <c r="C85" s="13">
        <v>500</v>
      </c>
      <c r="D85" s="13">
        <v>4</v>
      </c>
      <c r="E85" s="57">
        <f>C85*D85</f>
        <v>2000</v>
      </c>
      <c r="F85" s="58"/>
    </row>
    <row r="86" spans="2:6" ht="15.75" thickBot="1">
      <c r="B86" s="45" t="s">
        <v>76</v>
      </c>
      <c r="C86" s="8">
        <v>350</v>
      </c>
      <c r="D86" s="8">
        <v>1</v>
      </c>
      <c r="E86" s="60">
        <f>C86*D86</f>
        <v>350</v>
      </c>
      <c r="F86" s="58"/>
    </row>
    <row r="87" spans="2:6">
      <c r="B87" s="46" t="s">
        <v>77</v>
      </c>
      <c r="C87" s="47"/>
      <c r="D87" s="47"/>
      <c r="E87" s="74"/>
      <c r="F87" s="58"/>
    </row>
    <row r="88" spans="2:6">
      <c r="B88" s="29" t="s">
        <v>78</v>
      </c>
      <c r="C88" s="10">
        <v>800</v>
      </c>
      <c r="D88" s="10"/>
      <c r="E88" s="75">
        <f t="shared" ref="E88:E116" si="5">C88*D88</f>
        <v>0</v>
      </c>
      <c r="F88" s="11"/>
    </row>
    <row r="89" spans="2:6" ht="15.75" thickBot="1">
      <c r="B89" s="26" t="s">
        <v>79</v>
      </c>
      <c r="C89" s="28">
        <v>2000</v>
      </c>
      <c r="D89" s="28"/>
      <c r="E89" s="52">
        <f t="shared" si="5"/>
        <v>0</v>
      </c>
      <c r="F89" s="11"/>
    </row>
    <row r="90" spans="2:6">
      <c r="B90" s="34" t="s">
        <v>80</v>
      </c>
      <c r="C90" s="35"/>
      <c r="D90" s="35"/>
      <c r="E90" s="53">
        <f>SUM(E91:E94)</f>
        <v>1740</v>
      </c>
      <c r="F90" s="11"/>
    </row>
    <row r="91" spans="2:6">
      <c r="B91" s="25" t="s">
        <v>81</v>
      </c>
      <c r="C91" s="1">
        <v>60</v>
      </c>
      <c r="D91" s="1">
        <v>10</v>
      </c>
      <c r="E91" s="51">
        <f t="shared" si="5"/>
        <v>600</v>
      </c>
      <c r="F91" s="11"/>
    </row>
    <row r="92" spans="2:6">
      <c r="B92" s="48" t="s">
        <v>82</v>
      </c>
      <c r="C92" s="49">
        <v>60</v>
      </c>
      <c r="D92" s="49">
        <v>4</v>
      </c>
      <c r="E92" s="51">
        <f t="shared" si="5"/>
        <v>240</v>
      </c>
      <c r="F92" s="11"/>
    </row>
    <row r="93" spans="2:6">
      <c r="B93" s="48" t="s">
        <v>83</v>
      </c>
      <c r="C93" s="49">
        <v>150</v>
      </c>
      <c r="D93" s="49">
        <v>1</v>
      </c>
      <c r="E93" s="51">
        <f t="shared" si="5"/>
        <v>150</v>
      </c>
      <c r="F93" s="11"/>
    </row>
    <row r="94" spans="2:6" ht="15.75" thickBot="1">
      <c r="B94" s="26" t="s">
        <v>84</v>
      </c>
      <c r="C94" s="28">
        <v>75</v>
      </c>
      <c r="D94" s="28">
        <v>10</v>
      </c>
      <c r="E94" s="52">
        <f t="shared" si="5"/>
        <v>750</v>
      </c>
      <c r="F94" s="11"/>
    </row>
    <row r="95" spans="2:6">
      <c r="B95" s="40" t="s">
        <v>85</v>
      </c>
      <c r="C95" s="35"/>
      <c r="D95" s="35"/>
      <c r="E95" s="53">
        <f>SUM(E96:E98)</f>
        <v>1200</v>
      </c>
      <c r="F95" s="11"/>
    </row>
    <row r="96" spans="2:6">
      <c r="B96" s="25" t="s">
        <v>87</v>
      </c>
      <c r="C96" s="1">
        <v>60</v>
      </c>
      <c r="D96" s="1">
        <v>10</v>
      </c>
      <c r="E96" s="51">
        <f t="shared" si="5"/>
        <v>600</v>
      </c>
      <c r="F96" s="11"/>
    </row>
    <row r="97" spans="2:6">
      <c r="B97" s="25" t="s">
        <v>86</v>
      </c>
      <c r="C97" s="1">
        <v>100</v>
      </c>
      <c r="D97" s="1">
        <v>4</v>
      </c>
      <c r="E97" s="51">
        <f t="shared" si="5"/>
        <v>400</v>
      </c>
      <c r="F97" s="11"/>
    </row>
    <row r="98" spans="2:6" ht="15.75" thickBot="1">
      <c r="B98" s="48" t="s">
        <v>91</v>
      </c>
      <c r="C98" s="49">
        <v>200</v>
      </c>
      <c r="D98" s="49">
        <v>1</v>
      </c>
      <c r="E98" s="68">
        <f t="shared" si="5"/>
        <v>200</v>
      </c>
      <c r="F98" s="11"/>
    </row>
    <row r="99" spans="2:6" ht="15.75" thickBot="1">
      <c r="B99" s="98" t="s">
        <v>88</v>
      </c>
      <c r="C99" s="99"/>
      <c r="D99" s="99"/>
      <c r="E99" s="100"/>
      <c r="F99" s="76">
        <f>SUM(E100:E117)</f>
        <v>625.33333333333326</v>
      </c>
    </row>
    <row r="100" spans="2:6">
      <c r="B100" s="83" t="s">
        <v>89</v>
      </c>
      <c r="C100" s="84">
        <f>[1]Инструменты!D12/12</f>
        <v>3.3333333333333335</v>
      </c>
      <c r="D100" s="85">
        <v>1</v>
      </c>
      <c r="E100" s="86">
        <f t="shared" si="5"/>
        <v>3.3333333333333335</v>
      </c>
      <c r="F100" s="11"/>
    </row>
    <row r="101" spans="2:6">
      <c r="B101" s="25" t="s">
        <v>90</v>
      </c>
      <c r="C101" s="16">
        <f>[1]Инструменты!D13/12</f>
        <v>4.166666666666667</v>
      </c>
      <c r="D101" s="1">
        <v>2</v>
      </c>
      <c r="E101" s="51">
        <f t="shared" si="5"/>
        <v>8.3333333333333339</v>
      </c>
      <c r="F101" s="11"/>
    </row>
    <row r="102" spans="2:6">
      <c r="B102" s="25" t="s">
        <v>5</v>
      </c>
      <c r="C102" s="16">
        <f>[1]Инструменты!D14/12</f>
        <v>4.166666666666667</v>
      </c>
      <c r="D102" s="1">
        <v>8</v>
      </c>
      <c r="E102" s="51">
        <f t="shared" si="5"/>
        <v>33.333333333333336</v>
      </c>
      <c r="F102" s="11"/>
    </row>
    <row r="103" spans="2:6">
      <c r="B103" s="25" t="s">
        <v>6</v>
      </c>
      <c r="C103" s="16">
        <f>[1]Инструменты!D15/12</f>
        <v>12.5</v>
      </c>
      <c r="D103" s="1">
        <v>2</v>
      </c>
      <c r="E103" s="51">
        <f t="shared" si="5"/>
        <v>25</v>
      </c>
      <c r="F103" s="11"/>
    </row>
    <row r="104" spans="2:6">
      <c r="B104" s="25" t="s">
        <v>7</v>
      </c>
      <c r="C104" s="16">
        <f>[1]Инструменты!D16/12</f>
        <v>1.25</v>
      </c>
      <c r="D104" s="1">
        <v>3</v>
      </c>
      <c r="E104" s="51">
        <f t="shared" si="5"/>
        <v>3.75</v>
      </c>
      <c r="F104" s="11"/>
    </row>
    <row r="105" spans="2:6">
      <c r="B105" s="25" t="s">
        <v>8</v>
      </c>
      <c r="C105" s="16">
        <f>[1]Инструменты!D17/12</f>
        <v>0.58333333333333337</v>
      </c>
      <c r="D105" s="1">
        <v>5</v>
      </c>
      <c r="E105" s="51">
        <f t="shared" si="5"/>
        <v>2.916666666666667</v>
      </c>
      <c r="F105" s="11"/>
    </row>
    <row r="106" spans="2:6">
      <c r="B106" s="25" t="s">
        <v>10</v>
      </c>
      <c r="C106" s="16">
        <f>[1]Инструменты!D18/12</f>
        <v>4.166666666666667</v>
      </c>
      <c r="D106" s="1">
        <v>1</v>
      </c>
      <c r="E106" s="51">
        <f t="shared" si="5"/>
        <v>4.166666666666667</v>
      </c>
      <c r="F106" s="11"/>
    </row>
    <row r="107" spans="2:6">
      <c r="B107" s="25" t="s">
        <v>9</v>
      </c>
      <c r="C107" s="16">
        <f>[1]Инструменты!D19/12</f>
        <v>0.25</v>
      </c>
      <c r="D107" s="1">
        <v>3</v>
      </c>
      <c r="E107" s="51">
        <f t="shared" si="5"/>
        <v>0.75</v>
      </c>
      <c r="F107" s="11"/>
    </row>
    <row r="108" spans="2:6">
      <c r="B108" s="25" t="s">
        <v>11</v>
      </c>
      <c r="C108" s="16">
        <f>[1]Инструменты!D20/12</f>
        <v>2.0833333333333335</v>
      </c>
      <c r="D108" s="1">
        <v>3</v>
      </c>
      <c r="E108" s="51">
        <f t="shared" si="5"/>
        <v>6.25</v>
      </c>
      <c r="F108" s="11"/>
    </row>
    <row r="109" spans="2:6">
      <c r="B109" s="25" t="s">
        <v>12</v>
      </c>
      <c r="C109" s="16">
        <f>[1]Инструменты!D21/12</f>
        <v>3.3333333333333335</v>
      </c>
      <c r="D109" s="1">
        <v>10</v>
      </c>
      <c r="E109" s="51">
        <f t="shared" si="5"/>
        <v>33.333333333333336</v>
      </c>
      <c r="F109" s="11"/>
    </row>
    <row r="110" spans="2:6">
      <c r="B110" s="25" t="s">
        <v>13</v>
      </c>
      <c r="C110" s="16">
        <f>[1]Инструменты!D22/12</f>
        <v>0.83333333333333337</v>
      </c>
      <c r="D110" s="1">
        <v>3</v>
      </c>
      <c r="E110" s="51">
        <f t="shared" si="5"/>
        <v>2.5</v>
      </c>
      <c r="F110" s="11"/>
    </row>
    <row r="111" spans="2:6">
      <c r="B111" s="25" t="s">
        <v>14</v>
      </c>
      <c r="C111" s="16">
        <f>[1]Инструменты!D23/12</f>
        <v>125</v>
      </c>
      <c r="D111" s="1">
        <v>1</v>
      </c>
      <c r="E111" s="51">
        <f t="shared" si="5"/>
        <v>125</v>
      </c>
      <c r="F111" s="11"/>
    </row>
    <row r="112" spans="2:6">
      <c r="B112" s="25" t="s">
        <v>15</v>
      </c>
      <c r="C112" s="16">
        <f>[1]Инструменты!D24/12</f>
        <v>1</v>
      </c>
      <c r="D112" s="1">
        <v>10</v>
      </c>
      <c r="E112" s="51">
        <f t="shared" si="5"/>
        <v>10</v>
      </c>
      <c r="F112" s="11"/>
    </row>
    <row r="113" spans="1:7">
      <c r="B113" s="25" t="s">
        <v>16</v>
      </c>
      <c r="C113" s="16">
        <f>[1]Инструменты!D25/12</f>
        <v>2.0833333333333335</v>
      </c>
      <c r="D113" s="1">
        <v>10</v>
      </c>
      <c r="E113" s="51">
        <f t="shared" si="5"/>
        <v>20.833333333333336</v>
      </c>
      <c r="F113" s="11"/>
    </row>
    <row r="114" spans="1:7">
      <c r="B114" s="25" t="s">
        <v>17</v>
      </c>
      <c r="C114" s="16">
        <f>[1]Инструменты!D26/12</f>
        <v>0.41666666666666669</v>
      </c>
      <c r="D114" s="1">
        <v>10</v>
      </c>
      <c r="E114" s="51">
        <f t="shared" si="5"/>
        <v>4.166666666666667</v>
      </c>
      <c r="F114" s="11"/>
    </row>
    <row r="115" spans="1:7">
      <c r="B115" s="25" t="s">
        <v>18</v>
      </c>
      <c r="C115" s="16">
        <f>[1]Инструменты!D27/12</f>
        <v>8.3333333333333339</v>
      </c>
      <c r="D115" s="1">
        <v>1</v>
      </c>
      <c r="E115" s="51">
        <f t="shared" si="5"/>
        <v>8.3333333333333339</v>
      </c>
      <c r="F115" s="11"/>
    </row>
    <row r="116" spans="1:7">
      <c r="B116" s="44" t="s">
        <v>19</v>
      </c>
      <c r="C116" s="16">
        <f>[1]Инструменты!D28/12</f>
        <v>3.3333333333333335</v>
      </c>
      <c r="D116" s="1">
        <v>10</v>
      </c>
      <c r="E116" s="51">
        <f t="shared" si="5"/>
        <v>33.333333333333336</v>
      </c>
      <c r="F116" s="11"/>
    </row>
    <row r="117" spans="1:7" ht="15.75" thickBot="1">
      <c r="B117" s="45" t="s">
        <v>20</v>
      </c>
      <c r="C117" s="27">
        <v>300</v>
      </c>
      <c r="D117" s="28">
        <v>1</v>
      </c>
      <c r="E117" s="52">
        <v>300</v>
      </c>
      <c r="F117" s="11"/>
    </row>
    <row r="118" spans="1:7" ht="15.75" thickBot="1">
      <c r="B118" s="98" t="s">
        <v>21</v>
      </c>
      <c r="C118" s="99"/>
      <c r="D118" s="99"/>
      <c r="E118" s="100"/>
      <c r="F118" s="69">
        <f>SUM(E119:E121)</f>
        <v>8750</v>
      </c>
    </row>
    <row r="119" spans="1:7">
      <c r="B119" s="54" t="s">
        <v>22</v>
      </c>
      <c r="C119" s="55">
        <v>4100</v>
      </c>
      <c r="D119" s="55">
        <v>1</v>
      </c>
      <c r="E119" s="87">
        <f t="shared" ref="E119:E120" si="6">C119*D119</f>
        <v>4100</v>
      </c>
      <c r="F119" s="11"/>
    </row>
    <row r="120" spans="1:7" ht="15.75" thickBot="1">
      <c r="B120" s="36" t="s">
        <v>23</v>
      </c>
      <c r="C120" s="37">
        <v>450</v>
      </c>
      <c r="D120" s="37">
        <v>1</v>
      </c>
      <c r="E120" s="88">
        <f t="shared" si="6"/>
        <v>450</v>
      </c>
      <c r="F120" s="11"/>
    </row>
    <row r="121" spans="1:7" ht="15.75" thickBot="1">
      <c r="B121" s="89" t="s">
        <v>24</v>
      </c>
      <c r="C121" s="42"/>
      <c r="D121" s="42">
        <v>1</v>
      </c>
      <c r="E121" s="90">
        <v>4200</v>
      </c>
      <c r="F121" s="11"/>
    </row>
    <row r="122" spans="1:7" ht="19.5" thickBot="1">
      <c r="B122" s="101" t="s">
        <v>115</v>
      </c>
      <c r="C122" s="102"/>
      <c r="D122" s="102"/>
      <c r="E122" s="103"/>
      <c r="F122" s="91">
        <f>F118+F99+F65+F15+F4</f>
        <v>40918.314358974356</v>
      </c>
      <c r="G122" s="15"/>
    </row>
    <row r="123" spans="1:7" ht="15.75" thickBot="1">
      <c r="B123" s="92"/>
      <c r="C123" s="93"/>
      <c r="D123" s="93"/>
      <c r="E123" s="93"/>
      <c r="F123" s="94"/>
    </row>
    <row r="124" spans="1:7" ht="15.75" thickBot="1">
      <c r="B124" s="98" t="s">
        <v>116</v>
      </c>
      <c r="C124" s="99"/>
      <c r="D124" s="99"/>
      <c r="E124" s="100"/>
      <c r="F124" s="69">
        <v>7351</v>
      </c>
    </row>
    <row r="125" spans="1:7">
      <c r="A125" s="11"/>
      <c r="B125" s="11"/>
      <c r="C125" s="17"/>
      <c r="D125" s="11"/>
      <c r="E125" s="17"/>
      <c r="F125" s="11"/>
    </row>
    <row r="126" spans="1:7">
      <c r="A126" s="11"/>
      <c r="B126" s="11"/>
      <c r="C126" s="17"/>
      <c r="D126" s="11"/>
      <c r="E126" s="17"/>
      <c r="F126" s="11"/>
      <c r="G126" s="15"/>
    </row>
    <row r="127" spans="1:7">
      <c r="A127" s="11"/>
      <c r="B127" s="11"/>
      <c r="C127" s="17"/>
      <c r="D127" s="11"/>
      <c r="E127" s="17"/>
      <c r="F127" s="11"/>
    </row>
    <row r="128" spans="1:7">
      <c r="A128" s="11"/>
      <c r="B128" s="11"/>
      <c r="C128" s="17"/>
      <c r="D128" s="11"/>
      <c r="E128" s="17"/>
      <c r="F128" s="11"/>
    </row>
    <row r="129" spans="1:6">
      <c r="A129" s="11"/>
      <c r="B129" s="11"/>
      <c r="C129" s="17"/>
      <c r="D129" s="11"/>
      <c r="E129" s="17"/>
      <c r="F129" s="11"/>
    </row>
    <row r="130" spans="1:6">
      <c r="A130" s="11"/>
      <c r="B130" s="11"/>
      <c r="C130" s="17"/>
      <c r="D130" s="11"/>
      <c r="E130" s="17"/>
      <c r="F130" s="11"/>
    </row>
    <row r="131" spans="1:6">
      <c r="A131" s="11"/>
      <c r="B131" s="11"/>
      <c r="C131" s="17"/>
      <c r="D131" s="11"/>
      <c r="E131" s="17"/>
      <c r="F131" s="11"/>
    </row>
    <row r="132" spans="1:6">
      <c r="A132" s="11"/>
      <c r="B132" s="11"/>
      <c r="C132" s="17"/>
      <c r="D132" s="11"/>
      <c r="E132" s="17"/>
      <c r="F132" s="11"/>
    </row>
    <row r="133" spans="1:6">
      <c r="A133" s="11"/>
      <c r="B133" s="11"/>
      <c r="C133" s="17"/>
      <c r="D133" s="11"/>
      <c r="E133" s="17"/>
      <c r="F133" s="11"/>
    </row>
    <row r="134" spans="1:6">
      <c r="A134" s="11"/>
      <c r="B134" s="11"/>
      <c r="C134" s="17"/>
      <c r="D134" s="11"/>
      <c r="E134" s="17"/>
      <c r="F134" s="11"/>
    </row>
    <row r="135" spans="1:6">
      <c r="A135" s="11"/>
      <c r="B135" s="11"/>
      <c r="C135" s="17"/>
      <c r="D135" s="11"/>
      <c r="E135" s="17"/>
      <c r="F135" s="11"/>
    </row>
    <row r="136" spans="1:6">
      <c r="A136" s="11"/>
      <c r="B136" s="11"/>
      <c r="C136" s="17"/>
      <c r="D136" s="11"/>
      <c r="E136" s="17"/>
      <c r="F136" s="11"/>
    </row>
    <row r="137" spans="1:6">
      <c r="A137" s="11"/>
      <c r="B137" s="11"/>
      <c r="C137" s="17"/>
      <c r="D137" s="11"/>
      <c r="E137" s="17"/>
      <c r="F137" s="11"/>
    </row>
    <row r="138" spans="1:6">
      <c r="A138" s="11"/>
      <c r="B138" s="11"/>
      <c r="C138" s="17"/>
      <c r="D138" s="11"/>
      <c r="E138" s="17"/>
      <c r="F138" s="11"/>
    </row>
    <row r="139" spans="1:6">
      <c r="A139" s="11"/>
      <c r="B139" s="11"/>
      <c r="C139" s="17"/>
      <c r="D139" s="11"/>
      <c r="E139" s="17"/>
      <c r="F139" s="11"/>
    </row>
    <row r="140" spans="1:6">
      <c r="A140" s="11"/>
      <c r="B140" s="11"/>
      <c r="C140" s="17"/>
      <c r="D140" s="11"/>
      <c r="E140" s="17"/>
      <c r="F140" s="11"/>
    </row>
    <row r="141" spans="1:6">
      <c r="A141" s="11"/>
      <c r="B141" s="11"/>
      <c r="C141" s="17"/>
      <c r="D141" s="11"/>
      <c r="E141" s="17"/>
      <c r="F141" s="11"/>
    </row>
    <row r="142" spans="1:6">
      <c r="A142" s="11"/>
      <c r="B142" s="11"/>
      <c r="C142" s="17"/>
      <c r="D142" s="11"/>
      <c r="E142" s="17"/>
      <c r="F142" s="11"/>
    </row>
    <row r="143" spans="1:6">
      <c r="A143" s="11"/>
      <c r="B143" s="11"/>
      <c r="C143" s="17"/>
      <c r="D143" s="11"/>
      <c r="E143" s="17"/>
      <c r="F143" s="11"/>
    </row>
    <row r="144" spans="1:6">
      <c r="A144" s="11"/>
      <c r="B144" s="11"/>
      <c r="C144" s="17"/>
      <c r="D144" s="11"/>
      <c r="E144" s="17"/>
      <c r="F144" s="11"/>
    </row>
    <row r="145" spans="1:6">
      <c r="A145" s="11"/>
      <c r="B145" s="11"/>
      <c r="C145" s="17"/>
      <c r="D145" s="11"/>
      <c r="E145" s="17"/>
      <c r="F145" s="11"/>
    </row>
    <row r="146" spans="1:6">
      <c r="A146" s="11"/>
      <c r="B146" s="11"/>
      <c r="C146" s="17"/>
      <c r="D146" s="11"/>
      <c r="E146" s="17"/>
      <c r="F146" s="11"/>
    </row>
    <row r="147" spans="1:6">
      <c r="A147" s="11"/>
      <c r="B147" s="11"/>
      <c r="C147" s="17"/>
      <c r="D147" s="11"/>
      <c r="E147" s="17"/>
      <c r="F147" s="11"/>
    </row>
    <row r="148" spans="1:6">
      <c r="A148" s="11"/>
      <c r="B148" s="11"/>
      <c r="C148" s="17"/>
      <c r="D148" s="11"/>
      <c r="E148" s="17"/>
      <c r="F148" s="11"/>
    </row>
    <row r="149" spans="1:6">
      <c r="A149" s="11"/>
      <c r="B149" s="11"/>
      <c r="C149" s="17"/>
      <c r="D149" s="11"/>
      <c r="E149" s="17"/>
      <c r="F149" s="11"/>
    </row>
    <row r="150" spans="1:6">
      <c r="A150" s="11"/>
      <c r="B150" s="11"/>
      <c r="C150" s="17"/>
      <c r="D150" s="11"/>
      <c r="E150" s="17"/>
      <c r="F150" s="11"/>
    </row>
    <row r="151" spans="1:6">
      <c r="A151" s="11"/>
      <c r="B151" s="11"/>
      <c r="C151" s="17"/>
      <c r="D151" s="11"/>
      <c r="E151" s="17"/>
      <c r="F151" s="11"/>
    </row>
    <row r="152" spans="1:6">
      <c r="A152" s="11"/>
      <c r="B152" s="11"/>
      <c r="C152" s="17"/>
      <c r="D152" s="11"/>
      <c r="E152" s="17"/>
      <c r="F152" s="11"/>
    </row>
    <row r="153" spans="1:6">
      <c r="A153" s="11"/>
      <c r="B153" s="11"/>
      <c r="C153" s="17"/>
      <c r="D153" s="11"/>
      <c r="E153" s="17"/>
      <c r="F153" s="11"/>
    </row>
    <row r="154" spans="1:6">
      <c r="A154" s="11"/>
      <c r="B154" s="11"/>
      <c r="C154" s="17"/>
      <c r="D154" s="11"/>
      <c r="E154" s="17"/>
      <c r="F154" s="11"/>
    </row>
    <row r="155" spans="1:6">
      <c r="A155" s="11"/>
      <c r="B155" s="11"/>
      <c r="C155" s="17"/>
      <c r="D155" s="11"/>
      <c r="E155" s="17"/>
      <c r="F155" s="11"/>
    </row>
    <row r="156" spans="1:6">
      <c r="A156" s="11"/>
      <c r="B156" s="11"/>
      <c r="C156" s="17"/>
      <c r="D156" s="11"/>
      <c r="E156" s="17"/>
      <c r="F156" s="11"/>
    </row>
  </sheetData>
  <mergeCells count="8">
    <mergeCell ref="B3:E3"/>
    <mergeCell ref="B118:E118"/>
    <mergeCell ref="B124:E124"/>
    <mergeCell ref="B122:E122"/>
    <mergeCell ref="B15:E15"/>
    <mergeCell ref="B4:E4"/>
    <mergeCell ref="B65:E65"/>
    <mergeCell ref="B99:E99"/>
  </mergeCells>
  <pageMargins left="0.7" right="0.7" top="0.75" bottom="0.75" header="0.3" footer="0.3"/>
  <pageSetup orientation="portrait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2014-11-26T13:44:28Z</dcterms:modified>
</cp:coreProperties>
</file>