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5480" windowHeight="7995"/>
  </bookViews>
  <sheets>
    <sheet name="Proy Glob Giv 14 US$" sheetId="1" r:id="rId1"/>
  </sheets>
  <calcPr calcId="145621"/>
</workbook>
</file>

<file path=xl/calcChain.xml><?xml version="1.0" encoding="utf-8"?>
<calcChain xmlns="http://schemas.openxmlformats.org/spreadsheetml/2006/main">
  <c r="E6" i="1" l="1"/>
  <c r="F6" i="1"/>
  <c r="G6" i="1" s="1"/>
  <c r="H6" i="1"/>
  <c r="H10" i="1" s="1"/>
  <c r="E7" i="1"/>
  <c r="F7" i="1"/>
  <c r="G7" i="1" s="1"/>
  <c r="H7" i="1"/>
  <c r="E8" i="1"/>
  <c r="F8" i="1"/>
  <c r="G8" i="1" s="1"/>
  <c r="H8" i="1"/>
  <c r="E9" i="1"/>
  <c r="F9" i="1"/>
  <c r="G9" i="1" s="1"/>
  <c r="H9" i="1"/>
  <c r="E12" i="1"/>
  <c r="F12" i="1" s="1"/>
  <c r="E13" i="1"/>
  <c r="F13" i="1"/>
  <c r="H13" i="1" s="1"/>
  <c r="G14" i="1"/>
  <c r="E16" i="1"/>
  <c r="F16" i="1"/>
  <c r="G16" i="1" s="1"/>
  <c r="G18" i="1" s="1"/>
  <c r="H16" i="1"/>
  <c r="H18" i="1" s="1"/>
  <c r="E17" i="1"/>
  <c r="F17" i="1"/>
  <c r="G17" i="1" s="1"/>
  <c r="H17" i="1"/>
  <c r="E20" i="1"/>
  <c r="F20" i="1"/>
  <c r="H20" i="1" s="1"/>
  <c r="E21" i="1"/>
  <c r="F21" i="1"/>
  <c r="H21" i="1" s="1"/>
  <c r="E22" i="1"/>
  <c r="F22" i="1" s="1"/>
  <c r="E23" i="1"/>
  <c r="F23" i="1"/>
  <c r="H23" i="1" s="1"/>
  <c r="G24" i="1"/>
  <c r="I20" i="1" l="1"/>
  <c r="G10" i="1"/>
  <c r="G25" i="1" s="1"/>
  <c r="G27" i="1" s="1"/>
  <c r="H22" i="1"/>
  <c r="H24" i="1" s="1"/>
  <c r="H25" i="1" s="1"/>
  <c r="F24" i="1"/>
  <c r="H12" i="1"/>
  <c r="H14" i="1" s="1"/>
  <c r="F14" i="1"/>
  <c r="F18" i="1"/>
  <c r="I18" i="1" s="1"/>
  <c r="F10" i="1"/>
  <c r="H27" i="1" l="1"/>
  <c r="I25" i="1"/>
  <c r="F25" i="1"/>
  <c r="F27" i="1" s="1"/>
  <c r="I27" i="1" l="1"/>
</calcChain>
</file>

<file path=xl/sharedStrings.xml><?xml version="1.0" encoding="utf-8"?>
<sst xmlns="http://schemas.openxmlformats.org/spreadsheetml/2006/main" count="48" uniqueCount="42">
  <si>
    <t>TOTAL COST</t>
  </si>
  <si>
    <t>TAX (12%)</t>
  </si>
  <si>
    <t>TOTAL</t>
  </si>
  <si>
    <t>Subtotal other Services</t>
  </si>
  <si>
    <t>Schoolls</t>
  </si>
  <si>
    <t>Fees for pre and post program evaluation</t>
  </si>
  <si>
    <t>448 hours</t>
  </si>
  <si>
    <t>56 progr</t>
  </si>
  <si>
    <t xml:space="preserve">Fees for external facilitators   ($ 1,20/hour; 8 hours x program (56) = 448 hours  x $1,20  = </t>
  </si>
  <si>
    <t>kits</t>
  </si>
  <si>
    <t>Printed Material - "Titan"</t>
  </si>
  <si>
    <t>Printed Material - "Personal Finances"</t>
  </si>
  <si>
    <t>Other Services</t>
  </si>
  <si>
    <t>Subtotal Local Office Costs</t>
  </si>
  <si>
    <t>month</t>
  </si>
  <si>
    <t>Services ( Energy, telephone )</t>
  </si>
  <si>
    <t>Office rental</t>
  </si>
  <si>
    <t>Local office costs</t>
  </si>
  <si>
    <t>Subtotal Transportations</t>
  </si>
  <si>
    <t>Material Delivery</t>
  </si>
  <si>
    <t>Transport for Supervising inside the country</t>
  </si>
  <si>
    <t xml:space="preserve">Transportation </t>
  </si>
  <si>
    <t>Subtotal Human Resources</t>
  </si>
  <si>
    <t>Executive Director</t>
  </si>
  <si>
    <t>Project Supervisor</t>
  </si>
  <si>
    <t>Project Coordinator - Caracas</t>
  </si>
  <si>
    <t>Project Coordinator - Valencia</t>
  </si>
  <si>
    <t>Human Resources</t>
  </si>
  <si>
    <t>% from Total Cost solicited to Global Giving</t>
  </si>
  <si>
    <t>Solicited Cost to Global Giving</t>
  </si>
  <si>
    <t>Cost Asummed by JE/JAV</t>
  </si>
  <si>
    <t>Total Cost</t>
  </si>
  <si>
    <t>Unitary Cost</t>
  </si>
  <si>
    <t>Nro. Of units</t>
  </si>
  <si>
    <t>Unit</t>
  </si>
  <si>
    <t>Expenses</t>
  </si>
  <si>
    <t>JOVENES EMPRENDEDORES/JUNIOR ACHIEVEMENT DE VENEZUELA (JE/JAV)</t>
  </si>
  <si>
    <t>Name of Organization</t>
  </si>
  <si>
    <t>Date</t>
  </si>
  <si>
    <t>Project for "Financial and entrepreneur education for 1000 youngsters from low income surroundings"</t>
  </si>
  <si>
    <t>Name of Proyect</t>
  </si>
  <si>
    <t>BUDGET PROJET for  GLOBAL GIVING 2014- 2015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</si>
</sst>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"/>
  </numFmts>
  <fonts count="8" x14ac:knownFonts="1">
    <font>
      <sz val="10"/>
      <name val="Arial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i/>
      <sz val="12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164" fontId="0" fillId="0" borderId="0" xfId="0" applyNumberFormat="1"/>
    <xf numFmtId="10" fontId="1" fillId="2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164" fontId="3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vertical="center"/>
    </xf>
    <xf numFmtId="164" fontId="1" fillId="2" borderId="4" xfId="0" applyNumberFormat="1" applyFont="1" applyFill="1" applyBorder="1" applyAlignment="1">
      <alignment vertical="center"/>
    </xf>
    <xf numFmtId="164" fontId="2" fillId="3" borderId="4" xfId="0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10" fontId="3" fillId="2" borderId="1" xfId="0" applyNumberFormat="1" applyFont="1" applyFill="1" applyBorder="1" applyAlignment="1">
      <alignment vertical="center"/>
    </xf>
    <xf numFmtId="164" fontId="3" fillId="4" borderId="1" xfId="0" applyNumberFormat="1" applyFont="1" applyFill="1" applyBorder="1" applyAlignment="1">
      <alignment vertical="center"/>
    </xf>
    <xf numFmtId="164" fontId="5" fillId="3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workbookViewId="0">
      <pane ySplit="1" topLeftCell="A14" activePane="bottomLeft" state="frozen"/>
      <selection pane="bottomLeft" activeCell="B30" sqref="B30"/>
    </sheetView>
  </sheetViews>
  <sheetFormatPr baseColWidth="10" defaultRowHeight="12.75" x14ac:dyDescent="0.2"/>
  <cols>
    <col min="1" max="1" width="24.5703125" customWidth="1"/>
    <col min="2" max="2" width="16.140625" customWidth="1"/>
    <col min="9" max="9" width="13" customWidth="1"/>
  </cols>
  <sheetData>
    <row r="1" spans="1:9" ht="15.75" customHeight="1" x14ac:dyDescent="0.2">
      <c r="A1" s="48" t="s">
        <v>41</v>
      </c>
      <c r="B1" s="48"/>
      <c r="C1" s="48"/>
      <c r="D1" s="48"/>
      <c r="E1" s="48"/>
      <c r="F1" s="48"/>
      <c r="G1" s="48"/>
      <c r="H1" s="48"/>
      <c r="I1" s="48"/>
    </row>
    <row r="2" spans="1:9" ht="68.25" customHeight="1" x14ac:dyDescent="0.2">
      <c r="A2" s="37" t="s">
        <v>40</v>
      </c>
      <c r="B2" s="49" t="s">
        <v>39</v>
      </c>
      <c r="C2" s="50"/>
      <c r="D2" s="50"/>
      <c r="E2" s="51"/>
      <c r="F2" s="52" t="s">
        <v>38</v>
      </c>
      <c r="G2" s="53"/>
      <c r="H2" s="54">
        <v>41900</v>
      </c>
      <c r="I2" s="55"/>
    </row>
    <row r="3" spans="1:9" ht="24" customHeight="1" x14ac:dyDescent="0.2">
      <c r="A3" s="37" t="s">
        <v>37</v>
      </c>
      <c r="B3" s="56" t="s">
        <v>36</v>
      </c>
      <c r="C3" s="57"/>
      <c r="D3" s="57"/>
      <c r="E3" s="57"/>
      <c r="F3" s="57"/>
      <c r="G3" s="57"/>
      <c r="H3" s="57"/>
      <c r="I3" s="58"/>
    </row>
    <row r="4" spans="1:9" ht="78.75" x14ac:dyDescent="0.2">
      <c r="A4" s="47" t="s">
        <v>35</v>
      </c>
      <c r="B4" s="47"/>
      <c r="C4" s="36" t="s">
        <v>34</v>
      </c>
      <c r="D4" s="35" t="s">
        <v>33</v>
      </c>
      <c r="E4" s="35" t="s">
        <v>32</v>
      </c>
      <c r="F4" s="35" t="s">
        <v>31</v>
      </c>
      <c r="G4" s="35" t="s">
        <v>30</v>
      </c>
      <c r="H4" s="35" t="s">
        <v>29</v>
      </c>
      <c r="I4" s="35" t="s">
        <v>28</v>
      </c>
    </row>
    <row r="5" spans="1:9" ht="15.75" x14ac:dyDescent="0.2">
      <c r="A5" s="38" t="s">
        <v>27</v>
      </c>
      <c r="B5" s="39"/>
      <c r="C5" s="39"/>
      <c r="D5" s="39"/>
      <c r="E5" s="39"/>
      <c r="F5" s="39"/>
      <c r="G5" s="39"/>
      <c r="H5" s="39"/>
      <c r="I5" s="40"/>
    </row>
    <row r="6" spans="1:9" ht="15.75" x14ac:dyDescent="0.2">
      <c r="A6" s="41" t="s">
        <v>26</v>
      </c>
      <c r="B6" s="42"/>
      <c r="C6" s="11" t="s">
        <v>14</v>
      </c>
      <c r="D6" s="7">
        <v>7</v>
      </c>
      <c r="E6" s="10">
        <f>10373/50</f>
        <v>207.46</v>
      </c>
      <c r="F6" s="8">
        <f>D6*E6</f>
        <v>1452.22</v>
      </c>
      <c r="G6" s="22">
        <f>F6-H6</f>
        <v>1306.998</v>
      </c>
      <c r="H6" s="8">
        <f>F6*I6</f>
        <v>145.22200000000001</v>
      </c>
      <c r="I6" s="21">
        <v>0.1</v>
      </c>
    </row>
    <row r="7" spans="1:9" ht="15.75" x14ac:dyDescent="0.2">
      <c r="A7" s="41" t="s">
        <v>25</v>
      </c>
      <c r="B7" s="42"/>
      <c r="C7" s="11" t="s">
        <v>14</v>
      </c>
      <c r="D7" s="7">
        <v>7</v>
      </c>
      <c r="E7" s="10">
        <f>10373/50</f>
        <v>207.46</v>
      </c>
      <c r="F7" s="8">
        <f>D7*E7</f>
        <v>1452.22</v>
      </c>
      <c r="G7" s="22">
        <f>F7-H7</f>
        <v>1306.998</v>
      </c>
      <c r="H7" s="8">
        <f>F7*I7</f>
        <v>145.22200000000001</v>
      </c>
      <c r="I7" s="21">
        <v>0.1</v>
      </c>
    </row>
    <row r="8" spans="1:9" ht="15.75" x14ac:dyDescent="0.2">
      <c r="A8" s="34" t="s">
        <v>24</v>
      </c>
      <c r="B8" s="33"/>
      <c r="C8" s="11" t="s">
        <v>14</v>
      </c>
      <c r="D8" s="7">
        <v>1</v>
      </c>
      <c r="E8" s="10">
        <f>13464/50</f>
        <v>269.27999999999997</v>
      </c>
      <c r="F8" s="8">
        <f>D8*E8</f>
        <v>269.27999999999997</v>
      </c>
      <c r="G8" s="22">
        <f>F8-H8</f>
        <v>242.35199999999998</v>
      </c>
      <c r="H8" s="8">
        <f>F8*I8</f>
        <v>26.927999999999997</v>
      </c>
      <c r="I8" s="21">
        <v>0.1</v>
      </c>
    </row>
    <row r="9" spans="1:9" ht="15.75" x14ac:dyDescent="0.2">
      <c r="A9" s="34" t="s">
        <v>23</v>
      </c>
      <c r="B9" s="33"/>
      <c r="C9" s="11" t="s">
        <v>14</v>
      </c>
      <c r="D9" s="32">
        <v>0.25</v>
      </c>
      <c r="E9" s="10">
        <f>25939/50</f>
        <v>518.78</v>
      </c>
      <c r="F9" s="8">
        <f>D9*E9</f>
        <v>129.69499999999999</v>
      </c>
      <c r="G9" s="22">
        <f>F9-H9</f>
        <v>116.7255</v>
      </c>
      <c r="H9" s="8">
        <f>F9*I9</f>
        <v>12.9695</v>
      </c>
      <c r="I9" s="21">
        <v>0.1</v>
      </c>
    </row>
    <row r="10" spans="1:9" ht="15.75" x14ac:dyDescent="0.2">
      <c r="A10" s="43" t="s">
        <v>22</v>
      </c>
      <c r="B10" s="44"/>
      <c r="C10" s="28"/>
      <c r="D10" s="27"/>
      <c r="E10" s="12"/>
      <c r="F10" s="12">
        <f>SUM(F6:F9)</f>
        <v>3303.4150000000004</v>
      </c>
      <c r="G10" s="12">
        <f>SUM(G6:G9)</f>
        <v>2973.0735</v>
      </c>
      <c r="H10" s="12">
        <f>SUM(H6:H9)</f>
        <v>330.3415</v>
      </c>
      <c r="I10" s="2"/>
    </row>
    <row r="11" spans="1:9" ht="15.75" x14ac:dyDescent="0.2">
      <c r="A11" s="38" t="s">
        <v>21</v>
      </c>
      <c r="B11" s="39"/>
      <c r="C11" s="39"/>
      <c r="D11" s="39"/>
      <c r="E11" s="39"/>
      <c r="F11" s="39"/>
      <c r="G11" s="39"/>
      <c r="H11" s="39"/>
      <c r="I11" s="40"/>
    </row>
    <row r="12" spans="1:9" ht="15.75" x14ac:dyDescent="0.2">
      <c r="A12" s="59" t="s">
        <v>20</v>
      </c>
      <c r="B12" s="60"/>
      <c r="C12" s="29"/>
      <c r="D12" s="7">
        <v>4</v>
      </c>
      <c r="E12" s="10">
        <f>6000/50</f>
        <v>120</v>
      </c>
      <c r="F12" s="8">
        <f>D12*E12</f>
        <v>480</v>
      </c>
      <c r="G12" s="22">
        <v>0</v>
      </c>
      <c r="H12" s="8">
        <f>F12</f>
        <v>480</v>
      </c>
      <c r="I12" s="21">
        <v>1</v>
      </c>
    </row>
    <row r="13" spans="1:9" ht="15.75" x14ac:dyDescent="0.2">
      <c r="A13" s="31" t="s">
        <v>19</v>
      </c>
      <c r="B13" s="30"/>
      <c r="C13" s="29"/>
      <c r="D13" s="7">
        <v>2</v>
      </c>
      <c r="E13" s="10">
        <f>5000/50</f>
        <v>100</v>
      </c>
      <c r="F13" s="8">
        <f>D13*E13</f>
        <v>200</v>
      </c>
      <c r="G13" s="22">
        <v>0</v>
      </c>
      <c r="H13" s="8">
        <f>F13</f>
        <v>200</v>
      </c>
      <c r="I13" s="21">
        <v>1</v>
      </c>
    </row>
    <row r="14" spans="1:9" ht="15.75" x14ac:dyDescent="0.2">
      <c r="A14" s="43" t="s">
        <v>18</v>
      </c>
      <c r="B14" s="44"/>
      <c r="C14" s="28"/>
      <c r="D14" s="27"/>
      <c r="E14" s="26"/>
      <c r="F14" s="12">
        <f>SUM(F12:F13)</f>
        <v>680</v>
      </c>
      <c r="G14" s="12">
        <f>SUM(G12:G12)</f>
        <v>0</v>
      </c>
      <c r="H14" s="12">
        <f>SUM(H12:H13)</f>
        <v>680</v>
      </c>
      <c r="I14" s="2"/>
    </row>
    <row r="15" spans="1:9" ht="15" customHeight="1" x14ac:dyDescent="0.2">
      <c r="A15" s="38" t="s">
        <v>17</v>
      </c>
      <c r="B15" s="39"/>
      <c r="C15" s="39"/>
      <c r="D15" s="39"/>
      <c r="E15" s="39"/>
      <c r="F15" s="39"/>
      <c r="G15" s="39"/>
      <c r="H15" s="39"/>
      <c r="I15" s="40"/>
    </row>
    <row r="16" spans="1:9" ht="19.5" customHeight="1" x14ac:dyDescent="0.2">
      <c r="A16" s="45" t="s">
        <v>16</v>
      </c>
      <c r="B16" s="46"/>
      <c r="C16" s="11" t="s">
        <v>14</v>
      </c>
      <c r="D16" s="7">
        <v>7</v>
      </c>
      <c r="E16" s="10">
        <f>20664/50</f>
        <v>413.28</v>
      </c>
      <c r="F16" s="8">
        <f>D16*E16</f>
        <v>2892.96</v>
      </c>
      <c r="G16" s="22">
        <f>F16-H16</f>
        <v>2719.3824</v>
      </c>
      <c r="H16" s="8">
        <f>F16*I16</f>
        <v>173.57759999999999</v>
      </c>
      <c r="I16" s="21">
        <v>0.06</v>
      </c>
    </row>
    <row r="17" spans="1:9" ht="30" customHeight="1" x14ac:dyDescent="0.2">
      <c r="A17" s="41" t="s">
        <v>15</v>
      </c>
      <c r="B17" s="42"/>
      <c r="C17" s="11" t="s">
        <v>14</v>
      </c>
      <c r="D17" s="7">
        <v>7</v>
      </c>
      <c r="E17" s="10">
        <f>1452/50</f>
        <v>29.04</v>
      </c>
      <c r="F17" s="8">
        <f>D17*E17</f>
        <v>203.28</v>
      </c>
      <c r="G17" s="22">
        <f>F17-H17</f>
        <v>191.08320000000001</v>
      </c>
      <c r="H17" s="8">
        <f>F17*I17</f>
        <v>12.1968</v>
      </c>
      <c r="I17" s="21">
        <v>0.06</v>
      </c>
    </row>
    <row r="18" spans="1:9" ht="25.5" customHeight="1" x14ac:dyDescent="0.2">
      <c r="A18" s="66" t="s">
        <v>13</v>
      </c>
      <c r="B18" s="67"/>
      <c r="C18" s="25"/>
      <c r="D18" s="24"/>
      <c r="E18" s="23"/>
      <c r="F18" s="12">
        <f>SUM(F16:F17)</f>
        <v>3096.2400000000002</v>
      </c>
      <c r="G18" s="12">
        <f>SUM(G16:G17)</f>
        <v>2910.4656</v>
      </c>
      <c r="H18" s="12">
        <f>SUM(H16:H17)</f>
        <v>185.77439999999999</v>
      </c>
      <c r="I18" s="2">
        <f>H18/F18</f>
        <v>5.9999999999999991E-2</v>
      </c>
    </row>
    <row r="19" spans="1:9" ht="15.75" x14ac:dyDescent="0.2">
      <c r="A19" s="38" t="s">
        <v>12</v>
      </c>
      <c r="B19" s="39"/>
      <c r="C19" s="39"/>
      <c r="D19" s="39"/>
      <c r="E19" s="39"/>
      <c r="F19" s="39"/>
      <c r="G19" s="39"/>
      <c r="H19" s="39"/>
      <c r="I19" s="40"/>
    </row>
    <row r="20" spans="1:9" ht="27" customHeight="1" x14ac:dyDescent="0.2">
      <c r="A20" s="38" t="s">
        <v>11</v>
      </c>
      <c r="B20" s="40"/>
      <c r="C20" s="11" t="s">
        <v>9</v>
      </c>
      <c r="D20" s="7">
        <v>28</v>
      </c>
      <c r="E20" s="10">
        <f>6500/50</f>
        <v>130</v>
      </c>
      <c r="F20" s="8">
        <f>D20*E20</f>
        <v>3640</v>
      </c>
      <c r="G20" s="22">
        <v>0</v>
      </c>
      <c r="H20" s="8">
        <f>F20-G20</f>
        <v>3640</v>
      </c>
      <c r="I20" s="21">
        <f>H20/F20</f>
        <v>1</v>
      </c>
    </row>
    <row r="21" spans="1:9" ht="27" customHeight="1" x14ac:dyDescent="0.2">
      <c r="A21" s="38" t="s">
        <v>10</v>
      </c>
      <c r="B21" s="40"/>
      <c r="C21" s="11" t="s">
        <v>9</v>
      </c>
      <c r="D21" s="7">
        <v>28</v>
      </c>
      <c r="E21" s="10">
        <f>6500/50</f>
        <v>130</v>
      </c>
      <c r="F21" s="8">
        <f>D21*E21</f>
        <v>3640</v>
      </c>
      <c r="G21" s="22">
        <v>0</v>
      </c>
      <c r="H21" s="8">
        <f>F21-G21</f>
        <v>3640</v>
      </c>
      <c r="I21" s="21">
        <v>1</v>
      </c>
    </row>
    <row r="22" spans="1:9" ht="27.75" customHeight="1" x14ac:dyDescent="0.2">
      <c r="A22" s="64" t="s">
        <v>8</v>
      </c>
      <c r="B22" s="65"/>
      <c r="C22" s="11" t="s">
        <v>7</v>
      </c>
      <c r="D22" s="11" t="s">
        <v>6</v>
      </c>
      <c r="E22" s="10">
        <f>60/50</f>
        <v>1.2</v>
      </c>
      <c r="F22" s="8">
        <f>E22*448</f>
        <v>537.6</v>
      </c>
      <c r="G22" s="22">
        <v>0</v>
      </c>
      <c r="H22" s="8">
        <f>F22-G22</f>
        <v>537.6</v>
      </c>
      <c r="I22" s="21">
        <v>1</v>
      </c>
    </row>
    <row r="23" spans="1:9" ht="28.5" customHeight="1" x14ac:dyDescent="0.2">
      <c r="A23" s="64" t="s">
        <v>5</v>
      </c>
      <c r="B23" s="65"/>
      <c r="C23" s="11" t="s">
        <v>4</v>
      </c>
      <c r="D23" s="7">
        <v>10</v>
      </c>
      <c r="E23" s="10">
        <f>3000/50</f>
        <v>60</v>
      </c>
      <c r="F23" s="8">
        <f>D23*E23</f>
        <v>600</v>
      </c>
      <c r="G23" s="22">
        <v>0</v>
      </c>
      <c r="H23" s="8">
        <f>F23-G23</f>
        <v>600</v>
      </c>
      <c r="I23" s="21">
        <v>1</v>
      </c>
    </row>
    <row r="24" spans="1:9" ht="18.75" customHeight="1" x14ac:dyDescent="0.2">
      <c r="A24" s="68" t="s">
        <v>3</v>
      </c>
      <c r="B24" s="69"/>
      <c r="C24" s="20"/>
      <c r="D24" s="19"/>
      <c r="E24" s="18"/>
      <c r="F24" s="17">
        <f>SUM(F20:F23)</f>
        <v>8417.6</v>
      </c>
      <c r="G24" s="17">
        <f>SUM(G20:G23)</f>
        <v>0</v>
      </c>
      <c r="H24" s="17">
        <f>SUM(H20:H23)</f>
        <v>8417.6</v>
      </c>
      <c r="I24" s="16"/>
    </row>
    <row r="25" spans="1:9" ht="15.75" x14ac:dyDescent="0.2">
      <c r="A25" s="61" t="s">
        <v>2</v>
      </c>
      <c r="B25" s="62"/>
      <c r="C25" s="15"/>
      <c r="D25" s="14"/>
      <c r="E25" s="13"/>
      <c r="F25" s="12">
        <f>F10+F14+F18+F24</f>
        <v>15497.255000000001</v>
      </c>
      <c r="G25" s="12">
        <f>G10+G14+G18+G24</f>
        <v>5883.5391</v>
      </c>
      <c r="H25" s="12">
        <f>H10+H14+H18+H24</f>
        <v>9613.7159000000011</v>
      </c>
      <c r="I25" s="2">
        <f>H25/F25</f>
        <v>0.62034959739644213</v>
      </c>
    </row>
    <row r="26" spans="1:9" ht="15.75" x14ac:dyDescent="0.2">
      <c r="A26" s="63" t="s">
        <v>1</v>
      </c>
      <c r="B26" s="40"/>
      <c r="C26" s="11"/>
      <c r="D26" s="7"/>
      <c r="E26" s="10"/>
      <c r="F26" s="9"/>
      <c r="G26" s="9"/>
      <c r="H26" s="8"/>
      <c r="I26" s="7"/>
    </row>
    <row r="27" spans="1:9" ht="15.75" x14ac:dyDescent="0.2">
      <c r="A27" s="61" t="s">
        <v>0</v>
      </c>
      <c r="B27" s="62"/>
      <c r="C27" s="6"/>
      <c r="D27" s="5"/>
      <c r="E27" s="4"/>
      <c r="F27" s="3">
        <f>SUM(F25:F26)</f>
        <v>15497.255000000001</v>
      </c>
      <c r="G27" s="3">
        <f>SUM(G25:G26)</f>
        <v>5883.5391</v>
      </c>
      <c r="H27" s="3">
        <f>H25</f>
        <v>9613.7159000000011</v>
      </c>
      <c r="I27" s="2">
        <f>H27/F27</f>
        <v>0.62034959739644213</v>
      </c>
    </row>
    <row r="31" spans="1:9" x14ac:dyDescent="0.2">
      <c r="G31" s="1"/>
    </row>
  </sheetData>
  <mergeCells count="26">
    <mergeCell ref="A25:B25"/>
    <mergeCell ref="A26:B26"/>
    <mergeCell ref="A27:B27"/>
    <mergeCell ref="A22:B22"/>
    <mergeCell ref="A23:B23"/>
    <mergeCell ref="A24:B24"/>
    <mergeCell ref="A16:B16"/>
    <mergeCell ref="A21:B21"/>
    <mergeCell ref="A4:B4"/>
    <mergeCell ref="A1:I1"/>
    <mergeCell ref="B2:E2"/>
    <mergeCell ref="F2:G2"/>
    <mergeCell ref="H2:I2"/>
    <mergeCell ref="B3:I3"/>
    <mergeCell ref="A15:I15"/>
    <mergeCell ref="A12:B12"/>
    <mergeCell ref="A14:B14"/>
    <mergeCell ref="A17:B17"/>
    <mergeCell ref="A18:B18"/>
    <mergeCell ref="A19:I19"/>
    <mergeCell ref="A20:B20"/>
    <mergeCell ref="A5:I5"/>
    <mergeCell ref="A6:B6"/>
    <mergeCell ref="A7:B7"/>
    <mergeCell ref="A10:B10"/>
    <mergeCell ref="A11:I11"/>
  </mergeCells>
  <pageMargins left="0" right="0" top="0" bottom="0" header="0" footer="0"/>
  <pageSetup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 Glob Giv 14 US$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</dc:creator>
  <cp:lastModifiedBy>JADIRECTORA</cp:lastModifiedBy>
  <dcterms:created xsi:type="dcterms:W3CDTF">2014-09-23T21:30:05Z</dcterms:created>
  <dcterms:modified xsi:type="dcterms:W3CDTF">2014-09-23T21:51:16Z</dcterms:modified>
</cp:coreProperties>
</file>