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6" i="1" l="1"/>
  <c r="D56" i="1" s="1"/>
  <c r="D44" i="1"/>
  <c r="C5" i="1"/>
  <c r="D5" i="1" s="1"/>
  <c r="C6" i="1"/>
  <c r="D43" i="1"/>
  <c r="D45" i="1"/>
  <c r="C54" i="1"/>
  <c r="D13" i="1"/>
  <c r="D42" i="1"/>
  <c r="D41" i="1"/>
  <c r="D40" i="1"/>
  <c r="D6" i="1"/>
  <c r="D54" i="1"/>
  <c r="D53" i="1"/>
  <c r="C53" i="1"/>
  <c r="C52" i="1"/>
  <c r="D52" i="1" s="1"/>
  <c r="D39" i="1"/>
  <c r="C39" i="1"/>
  <c r="C38" i="1"/>
  <c r="D38" i="1" s="1"/>
  <c r="D37" i="1"/>
  <c r="C36" i="1"/>
  <c r="D36" i="1" s="1"/>
  <c r="D35" i="1"/>
  <c r="D34" i="1"/>
  <c r="D33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C11" i="1"/>
  <c r="D10" i="1"/>
  <c r="D9" i="1"/>
  <c r="C9" i="1"/>
  <c r="D8" i="1"/>
  <c r="D7" i="1"/>
  <c r="C4" i="1"/>
  <c r="C3" i="1"/>
  <c r="D48" i="1" l="1"/>
  <c r="D31" i="1"/>
  <c r="C61" i="1"/>
  <c r="C31" i="1"/>
  <c r="C48" i="1"/>
  <c r="C55" i="1"/>
  <c r="D55" i="1" s="1"/>
  <c r="D61" i="1" s="1"/>
  <c r="D63" i="1" s="1"/>
  <c r="D50" i="1" l="1"/>
  <c r="D62" i="1" s="1"/>
  <c r="D64" i="1" s="1"/>
  <c r="C50" i="1"/>
  <c r="C62" i="1" s="1"/>
</calcChain>
</file>

<file path=xl/sharedStrings.xml><?xml version="1.0" encoding="utf-8"?>
<sst xmlns="http://schemas.openxmlformats.org/spreadsheetml/2006/main" count="68" uniqueCount="68">
  <si>
    <t>Item</t>
  </si>
  <si>
    <t>Detail</t>
  </si>
  <si>
    <t>Shillings</t>
  </si>
  <si>
    <t>Dollars</t>
  </si>
  <si>
    <t>CONSTRUCTION</t>
  </si>
  <si>
    <t>Director</t>
  </si>
  <si>
    <t>Contractor</t>
  </si>
  <si>
    <t>Labor</t>
  </si>
  <si>
    <t>BrickMaking /machine</t>
  </si>
  <si>
    <t>purchase</t>
  </si>
  <si>
    <t>Training</t>
  </si>
  <si>
    <t>Transportation</t>
  </si>
  <si>
    <t>Cement</t>
  </si>
  <si>
    <t>800pb</t>
  </si>
  <si>
    <t>Water</t>
  </si>
  <si>
    <t>Steel</t>
  </si>
  <si>
    <t>Wood</t>
  </si>
  <si>
    <t>Roofing timber</t>
  </si>
  <si>
    <t>Roofing</t>
  </si>
  <si>
    <t>Wire Mesh</t>
  </si>
  <si>
    <t xml:space="preserve">Wire </t>
  </si>
  <si>
    <t>Windows</t>
  </si>
  <si>
    <t>Doors</t>
  </si>
  <si>
    <t>Nails, Screws etc</t>
  </si>
  <si>
    <t>Tools</t>
  </si>
  <si>
    <t>gutters</t>
  </si>
  <si>
    <t>Water Storage</t>
  </si>
  <si>
    <t>Solar Panels/acces</t>
  </si>
  <si>
    <t>Batteries</t>
  </si>
  <si>
    <t>Solar installation</t>
  </si>
  <si>
    <t>Sinks</t>
  </si>
  <si>
    <t>Pipes</t>
  </si>
  <si>
    <t>Total Construction</t>
  </si>
  <si>
    <t>Stove</t>
  </si>
  <si>
    <t>Kitchen utensils</t>
  </si>
  <si>
    <t>Equipment</t>
  </si>
  <si>
    <t>Desks</t>
  </si>
  <si>
    <t>Shelves</t>
  </si>
  <si>
    <t>Tables</t>
  </si>
  <si>
    <t>Chairs</t>
  </si>
  <si>
    <t>Total Equipment</t>
  </si>
  <si>
    <t>Total Infrastructure</t>
  </si>
  <si>
    <t>ANNUAL START</t>
  </si>
  <si>
    <t>Head Teacher</t>
  </si>
  <si>
    <t>Teacher(s) 4</t>
  </si>
  <si>
    <t>Cook/garden</t>
  </si>
  <si>
    <t>2 pple</t>
  </si>
  <si>
    <t>NSSF NHIF</t>
  </si>
  <si>
    <t>Supplies</t>
  </si>
  <si>
    <t>Books</t>
  </si>
  <si>
    <t>TOTAL ANNUAL</t>
  </si>
  <si>
    <t>GRAND TOTAL</t>
  </si>
  <si>
    <t>Long Distance Transport</t>
  </si>
  <si>
    <t>Local Transportation</t>
  </si>
  <si>
    <t>Sewing machines</t>
  </si>
  <si>
    <t>Gardening tools</t>
  </si>
  <si>
    <t>Musical instruments</t>
  </si>
  <si>
    <t>Stones</t>
  </si>
  <si>
    <t>Annual 4 years</t>
  </si>
  <si>
    <t>TOTAL 5 years</t>
  </si>
  <si>
    <t>Additional</t>
  </si>
  <si>
    <t>Computer(s)</t>
  </si>
  <si>
    <t>6*500*300*4</t>
  </si>
  <si>
    <t>1*1000*300*4</t>
  </si>
  <si>
    <t>Animal Equipment</t>
  </si>
  <si>
    <t>mixed materials</t>
  </si>
  <si>
    <t>Scholarship fund</t>
  </si>
  <si>
    <t>Income streams are varied including Global Giving, grants, donations, in kind, and School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</si>
</sst>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164" fontId="0" fillId="0" borderId="0" xfId="1" applyNumberFormat="1" applyFont="1"/>
    <xf numFmtId="44" fontId="0" fillId="0" borderId="0" xfId="2" applyFont="1"/>
    <xf numFmtId="0" fontId="4" fillId="0" borderId="0" xfId="0" applyFont="1"/>
    <xf numFmtId="164" fontId="4" fillId="0" borderId="0" xfId="1" applyNumberFormat="1" applyFont="1"/>
    <xf numFmtId="44" fontId="4" fillId="0" borderId="0" xfId="2" applyFont="1"/>
    <xf numFmtId="164" fontId="3" fillId="0" borderId="0" xfId="1" applyNumberFormat="1" applyFont="1"/>
    <xf numFmtId="164" fontId="1" fillId="0" borderId="0" xfId="1" applyNumberFormat="1" applyFont="1"/>
    <xf numFmtId="0" fontId="5" fillId="0" borderId="0" xfId="0" applyFont="1"/>
    <xf numFmtId="164" fontId="5" fillId="0" borderId="0" xfId="1" applyNumberFormat="1" applyFont="1"/>
    <xf numFmtId="44" fontId="5" fillId="0" borderId="0" xfId="2" applyFont="1"/>
    <xf numFmtId="0" fontId="0" fillId="0" borderId="0" xfId="0" applyFont="1"/>
    <xf numFmtId="0" fontId="6" fillId="0" borderId="0" xfId="0" applyFont="1"/>
    <xf numFmtId="164" fontId="6" fillId="0" borderId="0" xfId="1" applyNumberFormat="1" applyFont="1"/>
    <xf numFmtId="44" fontId="6" fillId="0" borderId="0" xfId="2" applyFont="1"/>
    <xf numFmtId="44" fontId="3" fillId="0" borderId="0" xfId="2" applyFont="1"/>
    <xf numFmtId="37" fontId="0" fillId="0" borderId="0" xfId="2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44" fontId="9" fillId="0" borderId="0" xfId="2" applyFont="1"/>
    <xf numFmtId="0" fontId="2" fillId="0" borderId="0" xfId="0" applyFont="1"/>
    <xf numFmtId="164" fontId="2" fillId="0" borderId="0" xfId="1" applyNumberFormat="1" applyFont="1"/>
    <xf numFmtId="44" fontId="2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tabSelected="1" topLeftCell="A54" workbookViewId="0">
      <selection activeCell="C70" sqref="C70"/>
    </sheetView>
  </sheetViews>
  <sheetFormatPr defaultRowHeight="15" x14ac:dyDescent="0.25"/>
  <cols>
    <col min="1" max="1" width="21.140625" customWidth="1"/>
    <col min="3" max="3" width="18" style="2" bestFit="1" customWidth="1"/>
    <col min="4" max="4" width="19.28515625" style="3" bestFit="1" customWidth="1"/>
  </cols>
  <sheetData>
    <row r="1" spans="1:4" x14ac:dyDescent="0.25">
      <c r="A1" s="1" t="s">
        <v>0</v>
      </c>
      <c r="B1" t="s">
        <v>1</v>
      </c>
      <c r="C1" s="2" t="s">
        <v>2</v>
      </c>
      <c r="D1" s="3" t="s">
        <v>3</v>
      </c>
    </row>
    <row r="2" spans="1:4" x14ac:dyDescent="0.25">
      <c r="A2" s="1" t="s">
        <v>4</v>
      </c>
    </row>
    <row r="3" spans="1:4" x14ac:dyDescent="0.25">
      <c r="A3" t="s">
        <v>5</v>
      </c>
      <c r="C3" s="2">
        <f>D3*85</f>
        <v>425000</v>
      </c>
      <c r="D3" s="3">
        <v>5000</v>
      </c>
    </row>
    <row r="4" spans="1:4" x14ac:dyDescent="0.25">
      <c r="A4" t="s">
        <v>52</v>
      </c>
      <c r="C4" s="2">
        <f>D4*85</f>
        <v>255000</v>
      </c>
      <c r="D4" s="3">
        <v>3000</v>
      </c>
    </row>
    <row r="5" spans="1:4" x14ac:dyDescent="0.25">
      <c r="A5" t="s">
        <v>6</v>
      </c>
      <c r="B5" t="s">
        <v>63</v>
      </c>
      <c r="C5" s="2">
        <f>1*1000*300*4</f>
        <v>1200000</v>
      </c>
      <c r="D5" s="3">
        <f>C5/85</f>
        <v>14117.64705882353</v>
      </c>
    </row>
    <row r="6" spans="1:4" x14ac:dyDescent="0.25">
      <c r="A6" t="s">
        <v>7</v>
      </c>
      <c r="B6" t="s">
        <v>62</v>
      </c>
      <c r="C6" s="2">
        <f>6*500*300*4</f>
        <v>3600000</v>
      </c>
      <c r="D6" s="3">
        <f>C6/85</f>
        <v>42352.941176470587</v>
      </c>
    </row>
    <row r="7" spans="1:4" x14ac:dyDescent="0.25">
      <c r="A7" t="s">
        <v>8</v>
      </c>
      <c r="B7" t="s">
        <v>9</v>
      </c>
      <c r="C7" s="2">
        <v>100000</v>
      </c>
      <c r="D7" s="3">
        <f t="shared" ref="D7:D45" si="0">C7/85</f>
        <v>1176.4705882352941</v>
      </c>
    </row>
    <row r="8" spans="1:4" x14ac:dyDescent="0.25">
      <c r="A8" t="s">
        <v>10</v>
      </c>
      <c r="C8" s="2">
        <v>40000</v>
      </c>
      <c r="D8" s="3">
        <f t="shared" si="0"/>
        <v>470.58823529411762</v>
      </c>
    </row>
    <row r="9" spans="1:4" x14ac:dyDescent="0.25">
      <c r="A9" t="s">
        <v>53</v>
      </c>
      <c r="C9" s="2">
        <f>45000*5</f>
        <v>225000</v>
      </c>
      <c r="D9" s="3">
        <f t="shared" si="0"/>
        <v>2647.0588235294117</v>
      </c>
    </row>
    <row r="10" spans="1:4" x14ac:dyDescent="0.25">
      <c r="A10" t="s">
        <v>12</v>
      </c>
      <c r="B10" t="s">
        <v>13</v>
      </c>
      <c r="C10" s="2">
        <v>300000</v>
      </c>
      <c r="D10" s="3">
        <f t="shared" si="0"/>
        <v>3529.4117647058824</v>
      </c>
    </row>
    <row r="11" spans="1:4" x14ac:dyDescent="0.25">
      <c r="A11" t="s">
        <v>14</v>
      </c>
      <c r="C11" s="2">
        <f>5*30000</f>
        <v>150000</v>
      </c>
      <c r="D11" s="3">
        <f t="shared" si="0"/>
        <v>1764.7058823529412</v>
      </c>
    </row>
    <row r="12" spans="1:4" x14ac:dyDescent="0.25">
      <c r="A12" t="s">
        <v>15</v>
      </c>
      <c r="C12" s="2">
        <v>200000</v>
      </c>
      <c r="D12" s="3">
        <f t="shared" si="0"/>
        <v>2352.9411764705883</v>
      </c>
    </row>
    <row r="13" spans="1:4" x14ac:dyDescent="0.25">
      <c r="A13" t="s">
        <v>57</v>
      </c>
      <c r="C13" s="2">
        <v>200000</v>
      </c>
      <c r="D13" s="3">
        <f t="shared" si="0"/>
        <v>2352.9411764705883</v>
      </c>
    </row>
    <row r="14" spans="1:4" x14ac:dyDescent="0.25">
      <c r="A14" t="s">
        <v>16</v>
      </c>
      <c r="C14" s="2">
        <v>100000</v>
      </c>
      <c r="D14" s="3">
        <f t="shared" si="0"/>
        <v>1176.4705882352941</v>
      </c>
    </row>
    <row r="15" spans="1:4" x14ac:dyDescent="0.25">
      <c r="A15" t="s">
        <v>17</v>
      </c>
      <c r="C15" s="2">
        <v>200000</v>
      </c>
      <c r="D15" s="3">
        <f t="shared" si="0"/>
        <v>2352.9411764705883</v>
      </c>
    </row>
    <row r="16" spans="1:4" x14ac:dyDescent="0.25">
      <c r="A16" t="s">
        <v>18</v>
      </c>
      <c r="B16">
        <v>800</v>
      </c>
      <c r="C16" s="2">
        <v>500000</v>
      </c>
      <c r="D16" s="3">
        <f t="shared" si="0"/>
        <v>5882.3529411764703</v>
      </c>
    </row>
    <row r="17" spans="1:4" x14ac:dyDescent="0.25">
      <c r="A17" t="s">
        <v>19</v>
      </c>
      <c r="C17" s="2">
        <v>75000</v>
      </c>
      <c r="D17" s="3">
        <f t="shared" si="0"/>
        <v>882.35294117647061</v>
      </c>
    </row>
    <row r="18" spans="1:4" x14ac:dyDescent="0.25">
      <c r="A18" t="s">
        <v>20</v>
      </c>
      <c r="C18" s="2">
        <v>20000</v>
      </c>
      <c r="D18" s="3">
        <f t="shared" si="0"/>
        <v>235.29411764705881</v>
      </c>
    </row>
    <row r="19" spans="1:4" x14ac:dyDescent="0.25">
      <c r="A19" t="s">
        <v>21</v>
      </c>
      <c r="C19" s="2">
        <v>50000</v>
      </c>
      <c r="D19" s="3">
        <f t="shared" si="0"/>
        <v>588.23529411764707</v>
      </c>
    </row>
    <row r="20" spans="1:4" x14ac:dyDescent="0.25">
      <c r="A20" t="s">
        <v>22</v>
      </c>
      <c r="C20" s="2">
        <v>200000</v>
      </c>
      <c r="D20" s="3">
        <f t="shared" si="0"/>
        <v>2352.9411764705883</v>
      </c>
    </row>
    <row r="21" spans="1:4" x14ac:dyDescent="0.25">
      <c r="A21" t="s">
        <v>23</v>
      </c>
      <c r="C21" s="2">
        <v>40000</v>
      </c>
      <c r="D21" s="3">
        <f t="shared" si="0"/>
        <v>470.58823529411762</v>
      </c>
    </row>
    <row r="22" spans="1:4" x14ac:dyDescent="0.25">
      <c r="A22" t="s">
        <v>24</v>
      </c>
      <c r="C22" s="2">
        <v>50000</v>
      </c>
      <c r="D22" s="3">
        <f t="shared" si="0"/>
        <v>588.23529411764707</v>
      </c>
    </row>
    <row r="23" spans="1:4" x14ac:dyDescent="0.25">
      <c r="A23" t="s">
        <v>65</v>
      </c>
      <c r="C23" s="2">
        <v>100000</v>
      </c>
      <c r="D23" s="3">
        <f t="shared" si="0"/>
        <v>1176.4705882352941</v>
      </c>
    </row>
    <row r="24" spans="1:4" x14ac:dyDescent="0.25">
      <c r="A24" t="s">
        <v>25</v>
      </c>
      <c r="C24" s="2">
        <v>75000</v>
      </c>
      <c r="D24" s="3">
        <f t="shared" si="0"/>
        <v>882.35294117647061</v>
      </c>
    </row>
    <row r="25" spans="1:4" x14ac:dyDescent="0.25">
      <c r="A25" t="s">
        <v>26</v>
      </c>
      <c r="C25" s="2">
        <v>600000</v>
      </c>
      <c r="D25" s="3">
        <f t="shared" si="0"/>
        <v>7058.8235294117649</v>
      </c>
    </row>
    <row r="26" spans="1:4" x14ac:dyDescent="0.25">
      <c r="A26" t="s">
        <v>27</v>
      </c>
      <c r="C26" s="2">
        <v>200000</v>
      </c>
      <c r="D26" s="3">
        <f t="shared" si="0"/>
        <v>2352.9411764705883</v>
      </c>
    </row>
    <row r="27" spans="1:4" x14ac:dyDescent="0.25">
      <c r="A27" t="s">
        <v>28</v>
      </c>
      <c r="C27" s="2">
        <v>50000</v>
      </c>
      <c r="D27" s="3">
        <f t="shared" si="0"/>
        <v>588.23529411764707</v>
      </c>
    </row>
    <row r="28" spans="1:4" x14ac:dyDescent="0.25">
      <c r="A28" t="s">
        <v>29</v>
      </c>
      <c r="C28" s="2">
        <v>60000</v>
      </c>
      <c r="D28" s="3">
        <f t="shared" si="0"/>
        <v>705.88235294117646</v>
      </c>
    </row>
    <row r="29" spans="1:4" x14ac:dyDescent="0.25">
      <c r="A29" t="s">
        <v>30</v>
      </c>
      <c r="C29" s="2">
        <v>10000</v>
      </c>
      <c r="D29" s="3">
        <f t="shared" si="0"/>
        <v>117.64705882352941</v>
      </c>
    </row>
    <row r="30" spans="1:4" x14ac:dyDescent="0.25">
      <c r="A30" t="s">
        <v>31</v>
      </c>
      <c r="C30" s="2">
        <v>50000</v>
      </c>
      <c r="D30" s="3">
        <f t="shared" si="0"/>
        <v>588.23529411764707</v>
      </c>
    </row>
    <row r="31" spans="1:4" x14ac:dyDescent="0.25">
      <c r="A31" s="4" t="s">
        <v>32</v>
      </c>
      <c r="B31" s="4"/>
      <c r="C31" s="5">
        <f>SUM(C9:C30)</f>
        <v>3455000</v>
      </c>
      <c r="D31" s="6">
        <f>SUM(D3:D30)</f>
        <v>106764.70588235297</v>
      </c>
    </row>
    <row r="33" spans="1:4" x14ac:dyDescent="0.25">
      <c r="A33" t="s">
        <v>33</v>
      </c>
      <c r="C33" s="8">
        <v>40000</v>
      </c>
      <c r="D33" s="3">
        <f t="shared" si="0"/>
        <v>470.58823529411762</v>
      </c>
    </row>
    <row r="34" spans="1:4" x14ac:dyDescent="0.25">
      <c r="A34" t="s">
        <v>34</v>
      </c>
      <c r="C34" s="8">
        <v>20000</v>
      </c>
      <c r="D34" s="3">
        <f t="shared" si="0"/>
        <v>235.29411764705881</v>
      </c>
    </row>
    <row r="35" spans="1:4" x14ac:dyDescent="0.25">
      <c r="A35" t="s">
        <v>35</v>
      </c>
      <c r="B35" s="1"/>
      <c r="C35" s="8">
        <v>4000</v>
      </c>
      <c r="D35" s="3">
        <f t="shared" si="0"/>
        <v>47.058823529411768</v>
      </c>
    </row>
    <row r="36" spans="1:4" x14ac:dyDescent="0.25">
      <c r="A36" t="s">
        <v>36</v>
      </c>
      <c r="C36" s="2">
        <f>3000*40</f>
        <v>120000</v>
      </c>
      <c r="D36" s="3">
        <f t="shared" si="0"/>
        <v>1411.7647058823529</v>
      </c>
    </row>
    <row r="37" spans="1:4" x14ac:dyDescent="0.25">
      <c r="A37" t="s">
        <v>37</v>
      </c>
      <c r="C37" s="2">
        <v>500</v>
      </c>
      <c r="D37" s="3">
        <f t="shared" si="0"/>
        <v>5.882352941176471</v>
      </c>
    </row>
    <row r="38" spans="1:4" x14ac:dyDescent="0.25">
      <c r="A38" t="s">
        <v>38</v>
      </c>
      <c r="C38" s="8">
        <f>6000*20</f>
        <v>120000</v>
      </c>
      <c r="D38" s="3">
        <f t="shared" si="0"/>
        <v>1411.7647058823529</v>
      </c>
    </row>
    <row r="39" spans="1:4" x14ac:dyDescent="0.25">
      <c r="A39" t="s">
        <v>39</v>
      </c>
      <c r="C39" s="8">
        <f>500*100</f>
        <v>50000</v>
      </c>
      <c r="D39" s="3">
        <f t="shared" si="0"/>
        <v>588.23529411764707</v>
      </c>
    </row>
    <row r="40" spans="1:4" x14ac:dyDescent="0.25">
      <c r="A40" t="s">
        <v>54</v>
      </c>
      <c r="C40" s="8">
        <v>100000</v>
      </c>
      <c r="D40" s="3">
        <f t="shared" si="0"/>
        <v>1176.4705882352941</v>
      </c>
    </row>
    <row r="41" spans="1:4" x14ac:dyDescent="0.25">
      <c r="A41" t="s">
        <v>55</v>
      </c>
      <c r="C41" s="8">
        <v>50000</v>
      </c>
      <c r="D41" s="3">
        <f t="shared" si="0"/>
        <v>588.23529411764707</v>
      </c>
    </row>
    <row r="42" spans="1:4" x14ac:dyDescent="0.25">
      <c r="A42" t="s">
        <v>56</v>
      </c>
      <c r="C42" s="8">
        <v>50000</v>
      </c>
      <c r="D42" s="3">
        <f t="shared" si="0"/>
        <v>588.23529411764707</v>
      </c>
    </row>
    <row r="43" spans="1:4" x14ac:dyDescent="0.25">
      <c r="A43" t="s">
        <v>61</v>
      </c>
      <c r="C43" s="8">
        <v>200000</v>
      </c>
      <c r="D43" s="3">
        <f t="shared" si="0"/>
        <v>2352.9411764705883</v>
      </c>
    </row>
    <row r="44" spans="1:4" x14ac:dyDescent="0.25">
      <c r="A44" t="s">
        <v>64</v>
      </c>
      <c r="C44" s="8">
        <v>20000</v>
      </c>
      <c r="D44" s="3">
        <f t="shared" si="0"/>
        <v>235.29411764705881</v>
      </c>
    </row>
    <row r="45" spans="1:4" x14ac:dyDescent="0.25">
      <c r="A45" t="s">
        <v>60</v>
      </c>
      <c r="C45" s="8">
        <v>50000</v>
      </c>
      <c r="D45" s="3">
        <f t="shared" si="0"/>
        <v>588.23529411764707</v>
      </c>
    </row>
    <row r="46" spans="1:4" x14ac:dyDescent="0.25">
      <c r="C46" s="8"/>
    </row>
    <row r="47" spans="1:4" x14ac:dyDescent="0.25">
      <c r="C47" s="8"/>
    </row>
    <row r="48" spans="1:4" x14ac:dyDescent="0.25">
      <c r="A48" s="4" t="s">
        <v>40</v>
      </c>
      <c r="B48" s="4"/>
      <c r="C48" s="5">
        <f>SUM(C33:C39)</f>
        <v>354500</v>
      </c>
      <c r="D48" s="6">
        <f>SUM(D33:D47)</f>
        <v>9700</v>
      </c>
    </row>
    <row r="49" spans="1:4" x14ac:dyDescent="0.25">
      <c r="A49" s="4"/>
      <c r="B49" s="4"/>
      <c r="C49" s="5"/>
      <c r="D49" s="6"/>
    </row>
    <row r="50" spans="1:4" ht="18.75" x14ac:dyDescent="0.3">
      <c r="A50" s="9" t="s">
        <v>41</v>
      </c>
      <c r="B50" s="9"/>
      <c r="C50" s="10">
        <f>C31+C48</f>
        <v>3809500</v>
      </c>
      <c r="D50" s="11">
        <f>D31+D48</f>
        <v>116464.70588235297</v>
      </c>
    </row>
    <row r="51" spans="1:4" x14ac:dyDescent="0.25">
      <c r="A51" s="1" t="s">
        <v>42</v>
      </c>
      <c r="C51" s="7"/>
    </row>
    <row r="52" spans="1:4" x14ac:dyDescent="0.25">
      <c r="A52" s="12" t="s">
        <v>43</v>
      </c>
      <c r="B52" s="12">
        <v>1</v>
      </c>
      <c r="C52" s="8">
        <f>40000*12</f>
        <v>480000</v>
      </c>
      <c r="D52" s="3">
        <f>C52/85</f>
        <v>5647.0588235294117</v>
      </c>
    </row>
    <row r="53" spans="1:4" x14ac:dyDescent="0.25">
      <c r="A53" t="s">
        <v>44</v>
      </c>
      <c r="B53">
        <v>4</v>
      </c>
      <c r="C53" s="2">
        <f>20000*4*12</f>
        <v>960000</v>
      </c>
      <c r="D53" s="3">
        <f>C53/85</f>
        <v>11294.117647058823</v>
      </c>
    </row>
    <row r="54" spans="1:4" x14ac:dyDescent="0.25">
      <c r="A54" t="s">
        <v>45</v>
      </c>
      <c r="B54" t="s">
        <v>46</v>
      </c>
      <c r="C54" s="2">
        <f>10000*12*2</f>
        <v>240000</v>
      </c>
      <c r="D54" s="3">
        <f>C54/85</f>
        <v>2823.5294117647059</v>
      </c>
    </row>
    <row r="55" spans="1:4" x14ac:dyDescent="0.25">
      <c r="A55" t="s">
        <v>47</v>
      </c>
      <c r="C55" s="2">
        <f>0.1*(C53+C52)</f>
        <v>144000</v>
      </c>
      <c r="D55" s="3">
        <f>C55/85</f>
        <v>1694.1176470588234</v>
      </c>
    </row>
    <row r="56" spans="1:4" x14ac:dyDescent="0.25">
      <c r="A56" t="s">
        <v>66</v>
      </c>
      <c r="C56" s="2">
        <f>50*20000</f>
        <v>1000000</v>
      </c>
      <c r="D56" s="3">
        <f>C56/85</f>
        <v>11764.705882352941</v>
      </c>
    </row>
    <row r="57" spans="1:4" x14ac:dyDescent="0.25">
      <c r="A57" t="s">
        <v>48</v>
      </c>
      <c r="C57" s="2">
        <v>100000</v>
      </c>
      <c r="D57" s="3">
        <v>800</v>
      </c>
    </row>
    <row r="58" spans="1:4" x14ac:dyDescent="0.25">
      <c r="A58" t="s">
        <v>49</v>
      </c>
      <c r="C58" s="2">
        <v>50000</v>
      </c>
      <c r="D58" s="3">
        <v>500</v>
      </c>
    </row>
    <row r="59" spans="1:4" x14ac:dyDescent="0.25">
      <c r="A59" t="s">
        <v>11</v>
      </c>
      <c r="C59" s="2">
        <v>40000</v>
      </c>
      <c r="D59" s="3">
        <v>500</v>
      </c>
    </row>
    <row r="61" spans="1:4" s="12" customFormat="1" x14ac:dyDescent="0.25">
      <c r="A61" s="22" t="s">
        <v>50</v>
      </c>
      <c r="B61" s="22"/>
      <c r="C61" s="23">
        <f>SUM(C53:C59)</f>
        <v>2534000</v>
      </c>
      <c r="D61" s="24">
        <f>SUM(D52:D59)</f>
        <v>35023.529411764699</v>
      </c>
    </row>
    <row r="62" spans="1:4" ht="18.75" x14ac:dyDescent="0.3">
      <c r="A62" s="9" t="s">
        <v>51</v>
      </c>
      <c r="B62" s="9"/>
      <c r="C62" s="10">
        <f>C50+C61</f>
        <v>6343500</v>
      </c>
      <c r="D62" s="11">
        <f>D50+D61</f>
        <v>151488.23529411765</v>
      </c>
    </row>
    <row r="63" spans="1:4" ht="21" x14ac:dyDescent="0.35">
      <c r="A63" t="s">
        <v>58</v>
      </c>
      <c r="B63" s="13"/>
      <c r="C63" s="14"/>
      <c r="D63" s="3">
        <f>D61*4</f>
        <v>140094.1176470588</v>
      </c>
    </row>
    <row r="64" spans="1:4" s="22" customFormat="1" ht="21" x14ac:dyDescent="0.35">
      <c r="A64" s="20" t="s">
        <v>59</v>
      </c>
      <c r="B64" s="4"/>
      <c r="C64" s="5"/>
      <c r="D64" s="21">
        <f>SUM(D62:D63)</f>
        <v>291582.35294117645</v>
      </c>
    </row>
    <row r="65" spans="1:4" ht="21" x14ac:dyDescent="0.35">
      <c r="A65" s="1"/>
      <c r="B65" s="13"/>
      <c r="C65" s="14"/>
      <c r="D65" s="16"/>
    </row>
    <row r="66" spans="1:4" ht="21" x14ac:dyDescent="0.35">
      <c r="A66" s="19" t="s">
        <v>67</v>
      </c>
      <c r="B66" s="13"/>
      <c r="C66" s="14"/>
      <c r="D66" s="15"/>
    </row>
    <row r="67" spans="1:4" ht="21" x14ac:dyDescent="0.35">
      <c r="A67" s="18"/>
      <c r="D67" s="15"/>
    </row>
    <row r="68" spans="1:4" ht="21" x14ac:dyDescent="0.35">
      <c r="A68" s="18"/>
      <c r="D68" s="15"/>
    </row>
    <row r="69" spans="1:4" ht="21" x14ac:dyDescent="0.35">
      <c r="A69" s="13"/>
      <c r="D69" s="15"/>
    </row>
    <row r="70" spans="1:4" ht="21" x14ac:dyDescent="0.35">
      <c r="A70" s="13"/>
      <c r="D70" s="15"/>
    </row>
    <row r="71" spans="1:4" ht="21" x14ac:dyDescent="0.35">
      <c r="A71" s="13"/>
      <c r="D71" s="15"/>
    </row>
    <row r="72" spans="1:4" ht="21" x14ac:dyDescent="0.35">
      <c r="A72" s="13"/>
      <c r="D72" s="15"/>
    </row>
    <row r="73" spans="1:4" ht="21" x14ac:dyDescent="0.35">
      <c r="A73" s="13"/>
      <c r="D73" s="15"/>
    </row>
    <row r="84" spans="1:1" x14ac:dyDescent="0.25">
      <c r="A84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2014-08-26T02:23:08Z</dcterms:created>
  <dcterms:modified xsi:type="dcterms:W3CDTF">2014-08-26T03:12:19Z</dcterms:modified>
</cp:coreProperties>
</file>