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1080" yWindow="-80" windowWidth="22020" windowHeight="13820" tabRatio="500" activeTab="1"/>
  </bookViews>
  <sheets>
    <sheet name="Expenses" sheetId="1" r:id="rId1"/>
    <sheet name="Sheet1" sheetId="2" r:id="rId2"/>
  </sheets>
  <definedNames>
    <definedName name="_xlnm.Print_Area" localSheetId="0">Expenses!$A$2:$G$35</definedName>
  </definedName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1" i="1"/>
  <c r="E30"/>
  <c r="E23"/>
  <c r="E26"/>
  <c r="E32"/>
  <c r="E16"/>
  <c r="E20"/>
  <c r="E33"/>
  <c r="D11"/>
  <c r="D20"/>
  <c r="D26"/>
  <c r="D30"/>
  <c r="D33"/>
  <c r="D35"/>
  <c r="E35"/>
  <c r="C32" i="2"/>
</calcChain>
</file>

<file path=xl/sharedStrings.xml><?xml version="1.0" encoding="utf-8"?>
<sst xmlns="http://schemas.openxmlformats.org/spreadsheetml/2006/main" count="79" uniqueCount="78">
  <si>
    <t>Preliminary Construction and Basic Finishing Budget for the Rural Women's Center, a Green Building</t>
    <phoneticPr fontId="8" type="noConversion"/>
  </si>
  <si>
    <t xml:space="preserve">                       Total Project Budget for the Rural Women’s Community Center in Al Aqaba Village</t>
    <phoneticPr fontId="8" type="noConversion"/>
  </si>
  <si>
    <t>In-kind Donations</t>
    <phoneticPr fontId="8" type="noConversion"/>
  </si>
  <si>
    <t>Fundraising expected in 4 stages</t>
    <phoneticPr fontId="8" type="noConversion"/>
  </si>
  <si>
    <t>Notes</t>
    <phoneticPr fontId="8" type="noConversion"/>
  </si>
  <si>
    <t>Corporate Matching Grants</t>
    <phoneticPr fontId="8" type="noConversion"/>
  </si>
  <si>
    <r>
      <t>Digging &amp; Site Preparation</t>
    </r>
    <r>
      <rPr>
        <u/>
        <sz val="11"/>
        <rFont val="Arial"/>
      </rPr>
      <t xml:space="preserve"> = </t>
    </r>
  </si>
  <si>
    <r>
      <t>Total Concrete work for 400 sq.m</t>
    </r>
    <r>
      <rPr>
        <sz val="11"/>
        <rFont val="Arial"/>
      </rPr>
      <t xml:space="preserve"> =</t>
    </r>
  </si>
  <si>
    <r>
      <t>350 m</t>
    </r>
    <r>
      <rPr>
        <u/>
        <vertAlign val="superscript"/>
        <sz val="11"/>
        <rFont val="Arial"/>
      </rPr>
      <t>3</t>
    </r>
    <r>
      <rPr>
        <u/>
        <sz val="11"/>
        <rFont val="Arial"/>
      </rPr>
      <t xml:space="preserve"> concrete * $130/m</t>
    </r>
    <r>
      <rPr>
        <u/>
        <vertAlign val="superscript"/>
        <sz val="11"/>
        <rFont val="Arial"/>
      </rPr>
      <t>3</t>
    </r>
    <r>
      <rPr>
        <u/>
        <sz val="11"/>
        <rFont val="Arial"/>
      </rPr>
      <t xml:space="preserve"> =</t>
    </r>
  </si>
  <si>
    <r>
      <t>320 m</t>
    </r>
    <r>
      <rPr>
        <vertAlign val="superscript"/>
        <sz val="11"/>
        <rFont val="Arial"/>
      </rPr>
      <t>3</t>
    </r>
    <r>
      <rPr>
        <sz val="11"/>
        <rFont val="Arial"/>
      </rPr>
      <t xml:space="preserve"> concrete = </t>
    </r>
  </si>
  <si>
    <r>
      <t>140 m</t>
    </r>
    <r>
      <rPr>
        <vertAlign val="superscript"/>
        <sz val="11"/>
        <rFont val="Arial"/>
      </rPr>
      <t>3</t>
    </r>
    <r>
      <rPr>
        <sz val="11"/>
        <rFont val="Arial"/>
      </rPr>
      <t xml:space="preserve"> foundation</t>
    </r>
  </si>
  <si>
    <r>
      <t>180 m</t>
    </r>
    <r>
      <rPr>
        <vertAlign val="superscript"/>
        <sz val="11"/>
        <rFont val="Arial"/>
      </rPr>
      <t>3</t>
    </r>
    <r>
      <rPr>
        <sz val="11"/>
        <rFont val="Arial"/>
      </rPr>
      <t xml:space="preserve"> structure</t>
    </r>
  </si>
  <si>
    <r>
      <t>30 m</t>
    </r>
    <r>
      <rPr>
        <vertAlign val="superscript"/>
        <sz val="11"/>
        <rFont val="Arial"/>
      </rPr>
      <t>3</t>
    </r>
    <r>
      <rPr>
        <sz val="11"/>
        <rFont val="Arial"/>
      </rPr>
      <t xml:space="preserve"> concrete = Septic Tank</t>
    </r>
  </si>
  <si>
    <r>
      <t>Iron Reinforcement</t>
    </r>
    <r>
      <rPr>
        <u/>
        <sz val="11"/>
        <rFont val="Arial"/>
      </rPr>
      <t xml:space="preserve"> = 30 ton * $1000 = </t>
    </r>
  </si>
  <si>
    <r>
      <t>Cement Blocks:  170 m</t>
    </r>
    <r>
      <rPr>
        <vertAlign val="superscript"/>
        <sz val="11"/>
        <rFont val="Arial"/>
      </rPr>
      <t>2</t>
    </r>
    <r>
      <rPr>
        <sz val="11"/>
        <rFont val="Arial"/>
      </rPr>
      <t xml:space="preserve"> * $14 = $2400 (Each m2 = 12 cement block / each cement block = 0.5 shekel)</t>
    </r>
  </si>
  <si>
    <r>
      <t>Mud Bricks: 65 m2 * $30 = $2000 (Each m</t>
    </r>
    <r>
      <rPr>
        <vertAlign val="superscript"/>
        <sz val="11"/>
        <rFont val="Arial"/>
      </rPr>
      <t>2</t>
    </r>
    <r>
      <rPr>
        <sz val="11"/>
        <rFont val="Arial"/>
      </rPr>
      <t xml:space="preserve"> = 50 mud bricks / each mud brick = 2.5 shekels)</t>
    </r>
  </si>
  <si>
    <r>
      <t>Plumbing</t>
    </r>
    <r>
      <rPr>
        <u/>
        <sz val="11"/>
        <rFont val="Arial"/>
      </rPr>
      <t xml:space="preserve">:  </t>
    </r>
  </si>
  <si>
    <t>Piping/ Toilets/ Sinks/ Manholes/ Gutters</t>
  </si>
  <si>
    <r>
      <t>Electrical</t>
    </r>
    <r>
      <rPr>
        <u/>
        <sz val="11"/>
        <rFont val="Arial"/>
      </rPr>
      <t xml:space="preserve">: </t>
    </r>
  </si>
  <si>
    <t>Switches / Plugs / Lights/ Electrical board/ Earth system</t>
  </si>
  <si>
    <r>
      <t>Insulation</t>
    </r>
    <r>
      <rPr>
        <u/>
        <sz val="11"/>
        <rFont val="Arial"/>
      </rPr>
      <t xml:space="preserve">: </t>
    </r>
  </si>
  <si>
    <t>Plaster:</t>
  </si>
  <si>
    <r>
      <t>Painting</t>
    </r>
    <r>
      <rPr>
        <u/>
        <sz val="11"/>
        <rFont val="Arial"/>
      </rPr>
      <t xml:space="preserve">: </t>
    </r>
  </si>
  <si>
    <t xml:space="preserve">Tiling: </t>
  </si>
  <si>
    <t>White tiles 100 m2 * $20 (12+8) = $2000</t>
  </si>
  <si>
    <t>Porcelain tiles 80 m2 * $35 (27+8) = $6300</t>
  </si>
  <si>
    <t xml:space="preserve">Doors &amp; Windows: </t>
  </si>
  <si>
    <t xml:space="preserve">Interior </t>
  </si>
  <si>
    <t>Engineers (Licensced)</t>
  </si>
  <si>
    <t>Supervision</t>
  </si>
  <si>
    <r>
      <t>Colored pattern 180 m</t>
    </r>
    <r>
      <rPr>
        <vertAlign val="superscript"/>
        <sz val="11"/>
        <rFont val="Arial"/>
      </rPr>
      <t>2</t>
    </r>
    <r>
      <rPr>
        <sz val="11"/>
        <rFont val="Arial"/>
      </rPr>
      <t xml:space="preserve"> * $35 (27+8) =  $6300, (27 material + 8 labor)</t>
    </r>
    <phoneticPr fontId="8" type="noConversion"/>
  </si>
  <si>
    <t xml:space="preserve"> </t>
    <phoneticPr fontId="8" type="noConversion"/>
  </si>
  <si>
    <t xml:space="preserve">Partitioning: </t>
    <phoneticPr fontId="8" type="noConversion"/>
  </si>
  <si>
    <t>Total</t>
    <phoneticPr fontId="8" type="noConversion"/>
  </si>
  <si>
    <t xml:space="preserve">    For New Construction</t>
    <phoneticPr fontId="8" type="noConversion"/>
  </si>
  <si>
    <t xml:space="preserve">   For Finishing</t>
    <phoneticPr fontId="8" type="noConversion"/>
  </si>
  <si>
    <t xml:space="preserve">Estimated donations </t>
    <phoneticPr fontId="8" type="noConversion"/>
  </si>
  <si>
    <t>Total Construction &amp; Finishing</t>
    <phoneticPr fontId="8" type="noConversion"/>
  </si>
  <si>
    <t>Overhead 20%</t>
    <phoneticPr fontId="8" type="noConversion"/>
  </si>
  <si>
    <t>In-kind Donations</t>
    <phoneticPr fontId="8" type="noConversion"/>
  </si>
  <si>
    <t xml:space="preserve">    Architect</t>
    <phoneticPr fontId="8" type="noConversion"/>
  </si>
  <si>
    <t>Total donated services</t>
    <phoneticPr fontId="8" type="noConversion"/>
  </si>
  <si>
    <t>Event invitations, thank you notes, brochures</t>
    <phoneticPr fontId="8" type="noConversion"/>
  </si>
  <si>
    <t xml:space="preserve"> </t>
    <phoneticPr fontId="8" type="noConversion"/>
  </si>
  <si>
    <t>Lantern Project Grant</t>
    <phoneticPr fontId="8" type="noConversion"/>
  </si>
  <si>
    <t>Toward finishing costs</t>
    <phoneticPr fontId="8" type="noConversion"/>
  </si>
  <si>
    <t>5 days</t>
    <phoneticPr fontId="8" type="noConversion"/>
  </si>
  <si>
    <t xml:space="preserve">Housing &amp; meals at Al Aqaba Guesthouse </t>
    <phoneticPr fontId="8" type="noConversion"/>
  </si>
  <si>
    <t xml:space="preserve">In-kind design services </t>
  </si>
  <si>
    <t>Donated by Kathrin Wheib and Hana Hakim</t>
  </si>
  <si>
    <t>Total Revenue</t>
  </si>
  <si>
    <t>Expenses</t>
  </si>
  <si>
    <t>PERSONNEL</t>
  </si>
  <si>
    <t>Total</t>
  </si>
  <si>
    <t>Notes</t>
  </si>
  <si>
    <t xml:space="preserve">    Executive Director</t>
  </si>
  <si>
    <t>Consultant</t>
  </si>
  <si>
    <t>Total Salaries &amp; Wages</t>
  </si>
  <si>
    <t>NON-PERSONNEL</t>
  </si>
  <si>
    <t xml:space="preserve">   Postage &amp; printing</t>
  </si>
  <si>
    <t xml:space="preserve">   Travel</t>
  </si>
  <si>
    <t xml:space="preserve">Total Non-Personnel </t>
  </si>
  <si>
    <t xml:space="preserve">Grants for Construction &amp; Finishing </t>
  </si>
  <si>
    <t>Income</t>
    <phoneticPr fontId="8" type="noConversion"/>
  </si>
  <si>
    <t xml:space="preserve">    Interpreter (4 days)</t>
    <phoneticPr fontId="8" type="noConversion"/>
  </si>
  <si>
    <t xml:space="preserve">    Development Coordinator</t>
    <phoneticPr fontId="8" type="noConversion"/>
  </si>
  <si>
    <t>3/4 time, 6 months</t>
    <phoneticPr fontId="8" type="noConversion"/>
  </si>
  <si>
    <t>Community Center to be built with compressed earth blocks and structural steel</t>
    <phoneticPr fontId="8" type="noConversion"/>
  </si>
  <si>
    <t xml:space="preserve">
  </t>
    <phoneticPr fontId="8" type="noConversion"/>
  </si>
  <si>
    <t xml:space="preserve">In-kind Travel       </t>
    <phoneticPr fontId="8" type="noConversion"/>
  </si>
  <si>
    <t>Total Project</t>
    <phoneticPr fontId="8" type="noConversion"/>
  </si>
  <si>
    <t>2 weeks on site, plus fundraising coordination</t>
    <phoneticPr fontId="8" type="noConversion"/>
  </si>
  <si>
    <t xml:space="preserve">    Designers Hana Hakim &amp; Kat Wheib</t>
    <phoneticPr fontId="8" type="noConversion"/>
  </si>
  <si>
    <t>Total donated services</t>
    <phoneticPr fontId="8" type="noConversion"/>
  </si>
  <si>
    <t>U.S. Airfare (2 people)</t>
    <phoneticPr fontId="8" type="noConversion"/>
  </si>
  <si>
    <t xml:space="preserve">Australia Airfare </t>
    <phoneticPr fontId="8" type="noConversion"/>
  </si>
  <si>
    <t>TOTAL EXPENSES</t>
  </si>
  <si>
    <t>Revenues - Expenses</t>
  </si>
</sst>
</file>

<file path=xl/styles.xml><?xml version="1.0" encoding="utf-8"?>
<styleSheet xmlns="http://schemas.openxmlformats.org/spreadsheetml/2006/main">
  <numFmts count="8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8" formatCode="General"/>
    <numFmt numFmtId="169" formatCode="\$#,##0"/>
    <numFmt numFmtId="170" formatCode="&quot;$&quot;#,##0"/>
  </numFmts>
  <fonts count="17">
    <font>
      <sz val="10"/>
      <name val="Verdana"/>
    </font>
    <font>
      <b/>
      <sz val="10"/>
      <name val="Verdana"/>
    </font>
    <font>
      <b/>
      <i/>
      <sz val="10"/>
      <name val="Verdana"/>
    </font>
    <font>
      <i/>
      <sz val="10"/>
      <name val="Verdana"/>
    </font>
    <font>
      <b/>
      <sz val="11"/>
      <name val="Verdana"/>
    </font>
    <font>
      <sz val="11"/>
      <name val="Verdana"/>
    </font>
    <font>
      <b/>
      <sz val="10"/>
      <name val="Verdana"/>
    </font>
    <font>
      <b/>
      <i/>
      <sz val="10"/>
      <name val="Verdana"/>
    </font>
    <font>
      <sz val="8"/>
      <name val="Verdana"/>
    </font>
    <font>
      <b/>
      <i/>
      <sz val="14"/>
      <name val="Verdana"/>
    </font>
    <font>
      <i/>
      <sz val="14"/>
      <name val="Verdana"/>
    </font>
    <font>
      <sz val="11"/>
      <name val="Arial"/>
    </font>
    <font>
      <b/>
      <sz val="11"/>
      <name val="Arial"/>
    </font>
    <font>
      <b/>
      <u/>
      <sz val="11"/>
      <name val="Arial"/>
    </font>
    <font>
      <u/>
      <sz val="11"/>
      <name val="Arial"/>
    </font>
    <font>
      <u/>
      <vertAlign val="superscript"/>
      <sz val="11"/>
      <name val="Arial"/>
    </font>
    <font>
      <vertAlign val="superscript"/>
      <sz val="11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168" fontId="0" fillId="0" borderId="0"/>
  </cellStyleXfs>
  <cellXfs count="61">
    <xf numFmtId="168" fontId="0" fillId="0" borderId="0" xfId="0"/>
    <xf numFmtId="168" fontId="0" fillId="0" borderId="0" xfId="0" applyAlignment="1">
      <alignment wrapText="1"/>
    </xf>
    <xf numFmtId="168" fontId="0" fillId="0" borderId="0" xfId="0" applyBorder="1" applyAlignment="1">
      <alignment wrapText="1"/>
    </xf>
    <xf numFmtId="168" fontId="5" fillId="0" borderId="2" xfId="0" applyFont="1" applyBorder="1" applyAlignment="1">
      <alignment wrapText="1"/>
    </xf>
    <xf numFmtId="168" fontId="0" fillId="0" borderId="2" xfId="0" applyBorder="1" applyAlignment="1">
      <alignment wrapText="1"/>
    </xf>
    <xf numFmtId="168" fontId="3" fillId="0" borderId="2" xfId="0" applyFont="1" applyBorder="1" applyAlignment="1">
      <alignment wrapText="1"/>
    </xf>
    <xf numFmtId="169" fontId="0" fillId="0" borderId="2" xfId="0" applyNumberFormat="1" applyBorder="1" applyAlignment="1">
      <alignment wrapText="1"/>
    </xf>
    <xf numFmtId="168" fontId="6" fillId="0" borderId="2" xfId="0" applyFont="1" applyBorder="1" applyAlignment="1">
      <alignment wrapText="1"/>
    </xf>
    <xf numFmtId="169" fontId="6" fillId="0" borderId="2" xfId="0" applyNumberFormat="1" applyFont="1" applyBorder="1" applyAlignment="1">
      <alignment wrapText="1"/>
    </xf>
    <xf numFmtId="168" fontId="7" fillId="0" borderId="2" xfId="0" applyFont="1" applyBorder="1" applyAlignment="1">
      <alignment wrapText="1"/>
    </xf>
    <xf numFmtId="168" fontId="6" fillId="0" borderId="0" xfId="0" applyFont="1" applyAlignment="1">
      <alignment wrapText="1"/>
    </xf>
    <xf numFmtId="169" fontId="0" fillId="0" borderId="2" xfId="0" applyNumberFormat="1" applyFont="1" applyBorder="1" applyAlignment="1">
      <alignment wrapText="1"/>
    </xf>
    <xf numFmtId="168" fontId="4" fillId="0" borderId="2" xfId="0" applyFont="1" applyBorder="1" applyAlignment="1">
      <alignment horizontal="right" wrapText="1"/>
    </xf>
    <xf numFmtId="168" fontId="5" fillId="0" borderId="0" xfId="0" applyFont="1" applyAlignment="1">
      <alignment wrapText="1"/>
    </xf>
    <xf numFmtId="169" fontId="0" fillId="0" borderId="0" xfId="0" applyNumberFormat="1" applyAlignment="1">
      <alignment wrapText="1"/>
    </xf>
    <xf numFmtId="168" fontId="3" fillId="0" borderId="0" xfId="0" applyFont="1" applyAlignment="1">
      <alignment wrapText="1"/>
    </xf>
    <xf numFmtId="168" fontId="4" fillId="0" borderId="1" xfId="0" applyFont="1" applyBorder="1" applyAlignment="1">
      <alignment wrapText="1"/>
    </xf>
    <xf numFmtId="168" fontId="0" fillId="0" borderId="1" xfId="0" applyBorder="1" applyAlignment="1">
      <alignment wrapText="1"/>
    </xf>
    <xf numFmtId="168" fontId="6" fillId="0" borderId="2" xfId="0" applyFont="1" applyBorder="1" applyAlignment="1">
      <alignment horizontal="right" wrapText="1"/>
    </xf>
    <xf numFmtId="168" fontId="0" fillId="0" borderId="4" xfId="0" applyBorder="1" applyAlignment="1">
      <alignment wrapText="1"/>
    </xf>
    <xf numFmtId="170" fontId="6" fillId="0" borderId="2" xfId="0" applyNumberFormat="1" applyFont="1" applyBorder="1" applyAlignment="1">
      <alignment wrapText="1"/>
    </xf>
    <xf numFmtId="170" fontId="0" fillId="0" borderId="3" xfId="0" applyNumberFormat="1" applyFill="1" applyBorder="1" applyAlignment="1">
      <alignment wrapText="1"/>
    </xf>
    <xf numFmtId="170" fontId="0" fillId="0" borderId="2" xfId="0" applyNumberFormat="1" applyBorder="1" applyAlignment="1">
      <alignment wrapText="1"/>
    </xf>
    <xf numFmtId="170" fontId="0" fillId="0" borderId="0" xfId="0" applyNumberFormat="1" applyAlignment="1">
      <alignment wrapText="1"/>
    </xf>
    <xf numFmtId="170" fontId="3" fillId="0" borderId="0" xfId="0" applyNumberFormat="1" applyFont="1" applyBorder="1" applyAlignment="1">
      <alignment wrapText="1"/>
    </xf>
    <xf numFmtId="170" fontId="0" fillId="0" borderId="0" xfId="0" applyNumberFormat="1" applyAlignment="1">
      <alignment wrapText="1"/>
    </xf>
    <xf numFmtId="170" fontId="3" fillId="0" borderId="0" xfId="0" applyNumberFormat="1" applyFont="1" applyBorder="1" applyAlignment="1">
      <alignment wrapText="1"/>
    </xf>
    <xf numFmtId="170" fontId="9" fillId="0" borderId="0" xfId="0" applyNumberFormat="1" applyFont="1" applyBorder="1" applyAlignment="1">
      <alignment wrapText="1"/>
    </xf>
    <xf numFmtId="170" fontId="10" fillId="0" borderId="0" xfId="0" applyNumberFormat="1" applyFont="1" applyBorder="1" applyAlignment="1">
      <alignment wrapText="1"/>
    </xf>
    <xf numFmtId="168" fontId="6" fillId="0" borderId="6" xfId="0" applyFont="1" applyBorder="1" applyAlignment="1">
      <alignment wrapText="1"/>
    </xf>
    <xf numFmtId="168" fontId="0" fillId="0" borderId="6" xfId="0" applyBorder="1" applyAlignment="1">
      <alignment wrapText="1"/>
    </xf>
    <xf numFmtId="170" fontId="0" fillId="0" borderId="6" xfId="0" applyNumberFormat="1" applyBorder="1" applyAlignment="1">
      <alignment wrapText="1"/>
    </xf>
    <xf numFmtId="168" fontId="4" fillId="0" borderId="0" xfId="0" applyFont="1" applyBorder="1" applyAlignment="1">
      <alignment wrapText="1"/>
    </xf>
    <xf numFmtId="168" fontId="6" fillId="0" borderId="0" xfId="0" applyFont="1" applyBorder="1" applyAlignment="1">
      <alignment wrapText="1"/>
    </xf>
    <xf numFmtId="169" fontId="0" fillId="0" borderId="6" xfId="0" applyNumberFormat="1" applyBorder="1" applyAlignment="1">
      <alignment wrapText="1"/>
    </xf>
    <xf numFmtId="168" fontId="3" fillId="0" borderId="6" xfId="0" applyFont="1" applyBorder="1" applyAlignment="1">
      <alignment wrapText="1"/>
    </xf>
    <xf numFmtId="168" fontId="6" fillId="0" borderId="4" xfId="0" applyFont="1" applyBorder="1" applyAlignment="1">
      <alignment wrapText="1"/>
    </xf>
    <xf numFmtId="170" fontId="0" fillId="0" borderId="4" xfId="0" applyNumberFormat="1" applyBorder="1" applyAlignment="1">
      <alignment wrapText="1"/>
    </xf>
    <xf numFmtId="169" fontId="0" fillId="0" borderId="4" xfId="0" applyNumberFormat="1" applyBorder="1" applyAlignment="1">
      <alignment wrapText="1"/>
    </xf>
    <xf numFmtId="168" fontId="3" fillId="0" borderId="4" xfId="0" applyFont="1" applyBorder="1" applyAlignment="1">
      <alignment wrapText="1"/>
    </xf>
    <xf numFmtId="169" fontId="0" fillId="0" borderId="4" xfId="0" applyNumberFormat="1" applyFill="1" applyBorder="1" applyAlignment="1">
      <alignment wrapText="1"/>
    </xf>
    <xf numFmtId="168" fontId="6" fillId="0" borderId="4" xfId="0" applyFont="1" applyBorder="1" applyAlignment="1">
      <alignment horizontal="right" wrapText="1"/>
    </xf>
    <xf numFmtId="170" fontId="6" fillId="0" borderId="4" xfId="0" applyNumberFormat="1" applyFont="1" applyBorder="1" applyAlignment="1">
      <alignment wrapText="1"/>
    </xf>
    <xf numFmtId="169" fontId="6" fillId="0" borderId="4" xfId="0" applyNumberFormat="1" applyFont="1" applyBorder="1" applyAlignment="1">
      <alignment wrapText="1"/>
    </xf>
    <xf numFmtId="170" fontId="6" fillId="0" borderId="4" xfId="0" applyNumberFormat="1" applyFont="1" applyBorder="1" applyAlignment="1">
      <alignment horizontal="right" wrapText="1"/>
    </xf>
    <xf numFmtId="170" fontId="1" fillId="0" borderId="1" xfId="0" applyNumberFormat="1" applyFont="1" applyBorder="1" applyAlignment="1">
      <alignment horizontal="center" wrapText="1"/>
    </xf>
    <xf numFmtId="168" fontId="1" fillId="0" borderId="0" xfId="0" applyFont="1" applyBorder="1" applyAlignment="1">
      <alignment horizontal="center" wrapText="1"/>
    </xf>
    <xf numFmtId="170" fontId="1" fillId="0" borderId="0" xfId="0" applyNumberFormat="1" applyFont="1" applyBorder="1" applyAlignment="1">
      <alignment horizontal="center" wrapText="1"/>
    </xf>
    <xf numFmtId="169" fontId="1" fillId="0" borderId="0" xfId="0" applyNumberFormat="1" applyFont="1" applyBorder="1" applyAlignment="1">
      <alignment horizontal="center" wrapText="1"/>
    </xf>
    <xf numFmtId="168" fontId="2" fillId="0" borderId="0" xfId="0" applyFont="1" applyBorder="1" applyAlignment="1">
      <alignment wrapText="1"/>
    </xf>
    <xf numFmtId="168" fontId="3" fillId="0" borderId="2" xfId="0" applyFont="1" applyBorder="1" applyAlignment="1">
      <alignment horizontal="center" wrapText="1"/>
    </xf>
    <xf numFmtId="168" fontId="1" fillId="0" borderId="1" xfId="0" applyFont="1" applyBorder="1" applyAlignment="1">
      <alignment wrapText="1"/>
    </xf>
    <xf numFmtId="168" fontId="11" fillId="0" borderId="0" xfId="0" applyFont="1"/>
    <xf numFmtId="168" fontId="14" fillId="0" borderId="0" xfId="0" applyFont="1"/>
    <xf numFmtId="168" fontId="12" fillId="0" borderId="0" xfId="0" applyFont="1" applyAlignment="1">
      <alignment wrapText="1"/>
    </xf>
    <xf numFmtId="168" fontId="13" fillId="0" borderId="0" xfId="0" applyFont="1" applyAlignment="1">
      <alignment wrapText="1"/>
    </xf>
    <xf numFmtId="168" fontId="14" fillId="0" borderId="0" xfId="0" applyFont="1" applyAlignment="1">
      <alignment wrapText="1"/>
    </xf>
    <xf numFmtId="168" fontId="11" fillId="0" borderId="0" xfId="0" applyFont="1" applyAlignment="1">
      <alignment wrapText="1"/>
    </xf>
    <xf numFmtId="168" fontId="11" fillId="0" borderId="0" xfId="0" applyFont="1" applyAlignment="1">
      <alignment horizontal="left" wrapText="1" indent="3"/>
    </xf>
    <xf numFmtId="168" fontId="1" fillId="0" borderId="0" xfId="0" applyFont="1"/>
    <xf numFmtId="168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A1:G37"/>
  <sheetViews>
    <sheetView topLeftCell="A15" workbookViewId="0">
      <selection activeCell="F11" sqref="F11"/>
    </sheetView>
  </sheetViews>
  <sheetFormatPr baseColWidth="10" defaultRowHeight="13"/>
  <cols>
    <col min="1" max="1" width="31.5703125" style="1" customWidth="1"/>
    <col min="2" max="2" width="1.140625" style="1" customWidth="1"/>
    <col min="3" max="3" width="34.42578125" style="1" customWidth="1"/>
    <col min="4" max="4" width="9.7109375" style="23" customWidth="1"/>
    <col min="5" max="5" width="10.28515625" style="1" customWidth="1"/>
    <col min="6" max="6" width="35.7109375" style="25" customWidth="1"/>
    <col min="7" max="7" width="29" style="1" customWidth="1"/>
    <col min="8" max="16384" width="10.7109375" style="1"/>
  </cols>
  <sheetData>
    <row r="1" spans="1:7" ht="22" customHeight="1">
      <c r="D1" s="25"/>
    </row>
    <row r="2" spans="1:7" ht="21" customHeight="1">
      <c r="A2" s="27" t="s">
        <v>1</v>
      </c>
      <c r="B2" s="28"/>
      <c r="C2" s="28"/>
      <c r="D2" s="28"/>
      <c r="E2" s="28"/>
      <c r="F2" s="28"/>
      <c r="G2" s="24"/>
    </row>
    <row r="3" spans="1:7" ht="3" customHeight="1">
      <c r="A3" s="26" t="s">
        <v>68</v>
      </c>
      <c r="B3" s="26"/>
      <c r="C3" s="26"/>
      <c r="D3" s="26"/>
      <c r="E3" s="26"/>
      <c r="F3" s="26"/>
      <c r="G3" s="26"/>
    </row>
    <row r="5" spans="1:7" s="2" customFormat="1" ht="26">
      <c r="A5" s="16" t="s">
        <v>63</v>
      </c>
      <c r="B5" s="17"/>
      <c r="C5" s="17"/>
      <c r="D5" s="45" t="s">
        <v>39</v>
      </c>
      <c r="E5" s="46" t="s">
        <v>70</v>
      </c>
      <c r="F5" s="51" t="s">
        <v>4</v>
      </c>
    </row>
    <row r="6" spans="1:7" ht="25" customHeight="1">
      <c r="A6" s="3" t="s">
        <v>48</v>
      </c>
      <c r="B6" s="4"/>
      <c r="C6" s="4" t="s">
        <v>49</v>
      </c>
      <c r="D6" s="21">
        <v>30000</v>
      </c>
      <c r="E6" s="19">
        <v>0</v>
      </c>
      <c r="F6" s="5"/>
    </row>
    <row r="7" spans="1:7" ht="14">
      <c r="A7" s="3" t="s">
        <v>69</v>
      </c>
      <c r="B7" s="4"/>
      <c r="C7" s="4" t="s">
        <v>49</v>
      </c>
      <c r="D7" s="21">
        <v>6000</v>
      </c>
      <c r="E7" s="19">
        <v>0</v>
      </c>
      <c r="F7" s="5"/>
    </row>
    <row r="8" spans="1:7" ht="26">
      <c r="A8" s="3" t="s">
        <v>36</v>
      </c>
      <c r="B8" s="4"/>
      <c r="C8" s="4" t="s">
        <v>67</v>
      </c>
      <c r="D8" s="21"/>
      <c r="E8" s="11">
        <v>114000</v>
      </c>
      <c r="F8" s="50" t="s">
        <v>3</v>
      </c>
    </row>
    <row r="9" spans="1:7" ht="14">
      <c r="A9" s="3" t="s">
        <v>44</v>
      </c>
      <c r="B9" s="4"/>
      <c r="C9" s="4" t="s">
        <v>45</v>
      </c>
      <c r="D9" s="21"/>
      <c r="E9" s="11">
        <v>40000</v>
      </c>
      <c r="F9" s="5"/>
    </row>
    <row r="10" spans="1:7" ht="14">
      <c r="A10" s="3" t="s">
        <v>5</v>
      </c>
      <c r="B10" s="4"/>
      <c r="C10" s="4"/>
      <c r="D10" s="21"/>
      <c r="E10" s="11">
        <v>70000</v>
      </c>
      <c r="F10" s="5"/>
    </row>
    <row r="11" spans="1:7" s="10" customFormat="1" ht="19" customHeight="1">
      <c r="A11" s="12" t="s">
        <v>50</v>
      </c>
      <c r="B11" s="7"/>
      <c r="C11" s="7"/>
      <c r="D11" s="20">
        <f>SUM(D6:D8)</f>
        <v>36000</v>
      </c>
      <c r="E11" s="8">
        <f>SUM(E6:E10)</f>
        <v>224000</v>
      </c>
      <c r="F11" s="9"/>
    </row>
    <row r="12" spans="1:7" ht="37" customHeight="1">
      <c r="A12" s="13"/>
      <c r="E12" s="14"/>
      <c r="F12" s="15"/>
    </row>
    <row r="13" spans="1:7" ht="26">
      <c r="A13" s="32" t="s">
        <v>51</v>
      </c>
      <c r="B13" s="33"/>
      <c r="C13" s="2"/>
      <c r="D13" s="47" t="s">
        <v>2</v>
      </c>
      <c r="E13" s="48" t="s">
        <v>53</v>
      </c>
      <c r="F13" s="49" t="s">
        <v>54</v>
      </c>
    </row>
    <row r="14" spans="1:7">
      <c r="A14" s="36" t="s">
        <v>52</v>
      </c>
      <c r="B14" s="36"/>
      <c r="C14" s="19"/>
      <c r="D14" s="37"/>
      <c r="E14" s="19"/>
      <c r="F14" s="37"/>
    </row>
    <row r="15" spans="1:7">
      <c r="A15" s="19" t="s">
        <v>55</v>
      </c>
      <c r="B15" s="19"/>
      <c r="C15" s="19" t="s">
        <v>71</v>
      </c>
      <c r="D15" s="37"/>
      <c r="E15" s="38">
        <v>2500</v>
      </c>
      <c r="F15" s="39"/>
    </row>
    <row r="16" spans="1:7">
      <c r="A16" s="19" t="s">
        <v>65</v>
      </c>
      <c r="B16" s="19"/>
      <c r="C16" s="19" t="s">
        <v>66</v>
      </c>
      <c r="D16" s="37"/>
      <c r="E16" s="38">
        <f>30000/2*0.75</f>
        <v>11250</v>
      </c>
      <c r="F16" s="39"/>
    </row>
    <row r="17" spans="1:6">
      <c r="A17" s="19" t="s">
        <v>72</v>
      </c>
      <c r="B17" s="19"/>
      <c r="C17" s="19" t="s">
        <v>73</v>
      </c>
      <c r="D17" s="37">
        <v>20000</v>
      </c>
      <c r="E17" s="40">
        <v>0</v>
      </c>
      <c r="F17" s="39"/>
    </row>
    <row r="18" spans="1:6">
      <c r="A18" s="19" t="s">
        <v>40</v>
      </c>
      <c r="B18" s="19"/>
      <c r="C18" s="19" t="s">
        <v>41</v>
      </c>
      <c r="D18" s="37">
        <v>10000</v>
      </c>
      <c r="E18" s="40">
        <v>0</v>
      </c>
      <c r="F18" s="39"/>
    </row>
    <row r="19" spans="1:6">
      <c r="A19" s="19" t="s">
        <v>64</v>
      </c>
      <c r="B19" s="19"/>
      <c r="C19" s="19" t="s">
        <v>56</v>
      </c>
      <c r="D19" s="37"/>
      <c r="E19" s="38">
        <v>440</v>
      </c>
      <c r="F19" s="39"/>
    </row>
    <row r="20" spans="1:6">
      <c r="A20" s="41" t="s">
        <v>57</v>
      </c>
      <c r="B20" s="41"/>
      <c r="C20" s="19"/>
      <c r="D20" s="42">
        <f>SUM(D17:D19)</f>
        <v>30000</v>
      </c>
      <c r="E20" s="43">
        <f>SUM(E15:E19)</f>
        <v>14190</v>
      </c>
      <c r="F20" s="39"/>
    </row>
    <row r="21" spans="1:6">
      <c r="A21" s="36" t="s">
        <v>58</v>
      </c>
      <c r="B21" s="36"/>
      <c r="C21" s="19"/>
      <c r="D21" s="37"/>
      <c r="E21" s="38"/>
      <c r="F21" s="39"/>
    </row>
    <row r="22" spans="1:6">
      <c r="A22" s="19" t="s">
        <v>59</v>
      </c>
      <c r="B22" s="19"/>
      <c r="C22" s="19" t="s">
        <v>42</v>
      </c>
      <c r="D22" s="37"/>
      <c r="E22" s="37">
        <v>1000</v>
      </c>
      <c r="F22" s="39"/>
    </row>
    <row r="23" spans="1:6">
      <c r="A23" s="19" t="s">
        <v>60</v>
      </c>
      <c r="B23" s="19"/>
      <c r="C23" s="19" t="s">
        <v>74</v>
      </c>
      <c r="D23" s="37"/>
      <c r="E23" s="38">
        <f>1560*2</f>
        <v>3120</v>
      </c>
      <c r="F23" s="39"/>
    </row>
    <row r="24" spans="1:6">
      <c r="A24" s="19"/>
      <c r="B24" s="19"/>
      <c r="C24" s="19" t="s">
        <v>75</v>
      </c>
      <c r="D24" s="37">
        <v>6000</v>
      </c>
      <c r="E24" s="40">
        <v>0</v>
      </c>
      <c r="F24" s="39"/>
    </row>
    <row r="25" spans="1:6">
      <c r="A25" s="19" t="s">
        <v>47</v>
      </c>
      <c r="B25" s="19"/>
      <c r="C25" s="19" t="s">
        <v>46</v>
      </c>
      <c r="D25" s="38" t="s">
        <v>43</v>
      </c>
      <c r="E25" s="40">
        <v>500</v>
      </c>
      <c r="F25" s="39"/>
    </row>
    <row r="26" spans="1:6">
      <c r="A26" s="19"/>
      <c r="B26" s="19"/>
      <c r="C26" s="41" t="s">
        <v>61</v>
      </c>
      <c r="D26" s="44">
        <f>SUM(D24:D25)</f>
        <v>6000</v>
      </c>
      <c r="E26" s="43">
        <f>SUM(E22:E25)</f>
        <v>4620</v>
      </c>
      <c r="F26" s="39"/>
    </row>
    <row r="27" spans="1:6">
      <c r="A27" s="29" t="s">
        <v>62</v>
      </c>
      <c r="B27" s="29"/>
      <c r="C27" s="30"/>
      <c r="D27" s="31"/>
      <c r="E27" s="34"/>
      <c r="F27" s="35"/>
    </row>
    <row r="28" spans="1:6">
      <c r="A28" s="4" t="s">
        <v>34</v>
      </c>
      <c r="B28" s="4"/>
      <c r="C28" s="4"/>
      <c r="D28" s="22"/>
      <c r="E28" s="6">
        <v>100000</v>
      </c>
      <c r="F28" s="5"/>
    </row>
    <row r="29" spans="1:6">
      <c r="A29" s="4" t="s">
        <v>35</v>
      </c>
      <c r="B29" s="4"/>
      <c r="C29" s="4"/>
      <c r="D29" s="22"/>
      <c r="E29" s="6">
        <v>70000</v>
      </c>
      <c r="F29" s="5"/>
    </row>
    <row r="30" spans="1:6">
      <c r="A30" s="4"/>
      <c r="B30" s="4"/>
      <c r="C30" s="18" t="s">
        <v>37</v>
      </c>
      <c r="D30" s="8">
        <f>SUM(D28:D29)</f>
        <v>0</v>
      </c>
      <c r="E30" s="8">
        <f>SUM(E28:E29)</f>
        <v>170000</v>
      </c>
      <c r="F30" s="5"/>
    </row>
    <row r="31" spans="1:6">
      <c r="A31" s="4"/>
      <c r="B31" s="4"/>
      <c r="C31" s="18"/>
      <c r="D31" s="8"/>
      <c r="E31" s="8"/>
      <c r="F31" s="5"/>
    </row>
    <row r="32" spans="1:6">
      <c r="A32" s="4" t="s">
        <v>38</v>
      </c>
      <c r="B32" s="4"/>
      <c r="C32" s="18"/>
      <c r="D32" s="8"/>
      <c r="E32" s="8">
        <f>(E30+E26)*0.2</f>
        <v>34924</v>
      </c>
      <c r="F32" s="5"/>
    </row>
    <row r="33" spans="1:6" s="10" customFormat="1">
      <c r="A33" s="7" t="s">
        <v>76</v>
      </c>
      <c r="B33" s="7"/>
      <c r="C33" s="7"/>
      <c r="D33" s="8">
        <f>D30+D26+D20</f>
        <v>36000</v>
      </c>
      <c r="E33" s="8">
        <f>E32+E30+E26+E20</f>
        <v>223734</v>
      </c>
      <c r="F33" s="9"/>
    </row>
    <row r="34" spans="1:6" s="10" customFormat="1">
      <c r="A34" s="7"/>
      <c r="B34" s="7"/>
      <c r="C34" s="7"/>
      <c r="D34" s="8"/>
      <c r="E34" s="8"/>
      <c r="F34" s="9"/>
    </row>
    <row r="35" spans="1:6">
      <c r="A35" s="4" t="s">
        <v>77</v>
      </c>
      <c r="B35" s="4"/>
      <c r="C35" s="4"/>
      <c r="D35" s="6">
        <f>D11-D33</f>
        <v>0</v>
      </c>
      <c r="E35" s="6">
        <f>E11-E33</f>
        <v>266</v>
      </c>
      <c r="F35" s="4"/>
    </row>
    <row r="36" spans="1:6">
      <c r="F36" s="1"/>
    </row>
    <row r="37" spans="1:6">
      <c r="F37" s="1"/>
    </row>
  </sheetData>
  <mergeCells count="2">
    <mergeCell ref="A3:G3"/>
    <mergeCell ref="A2:F2"/>
  </mergeCells>
  <phoneticPr fontId="8" type="noConversion"/>
  <pageMargins left="0.74791666666666667" right="0.74791666666666667" top="0.98402777777777772" bottom="0.98402777777777772" header="0.51180555555555551" footer="0.51180555555555551"/>
  <pageSetup paperSize="9" scale="64" firstPageNumber="0" orientation="landscape" horizontalDpi="300" verticalDpi="300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C32"/>
  <sheetViews>
    <sheetView tabSelected="1" view="pageLayout" workbookViewId="0">
      <selection activeCell="A6" sqref="A6"/>
    </sheetView>
  </sheetViews>
  <sheetFormatPr baseColWidth="10" defaultRowHeight="13"/>
  <cols>
    <col min="1" max="1" width="53.5703125" style="1" customWidth="1"/>
    <col min="2" max="2" width="1.85546875" customWidth="1"/>
    <col min="4" max="6" width="0" hidden="1" customWidth="1"/>
  </cols>
  <sheetData>
    <row r="1" spans="1:3" ht="26">
      <c r="A1" s="54" t="s">
        <v>0</v>
      </c>
    </row>
    <row r="2" spans="1:3">
      <c r="A2" s="54"/>
    </row>
    <row r="3" spans="1:3">
      <c r="A3" s="55" t="s">
        <v>6</v>
      </c>
      <c r="C3">
        <v>3000</v>
      </c>
    </row>
    <row r="4" spans="1:3">
      <c r="A4" s="55" t="s">
        <v>7</v>
      </c>
      <c r="C4">
        <v>45000</v>
      </c>
    </row>
    <row r="5" spans="1:3" ht="14">
      <c r="A5" s="56" t="s">
        <v>8</v>
      </c>
    </row>
    <row r="6" spans="1:3" ht="14">
      <c r="A6" s="57" t="s">
        <v>9</v>
      </c>
    </row>
    <row r="7" spans="1:3" ht="14">
      <c r="A7" s="58" t="s">
        <v>10</v>
      </c>
    </row>
    <row r="8" spans="1:3" ht="14">
      <c r="A8" s="58" t="s">
        <v>11</v>
      </c>
    </row>
    <row r="9" spans="1:3" ht="14">
      <c r="A9" s="57" t="s">
        <v>12</v>
      </c>
    </row>
    <row r="10" spans="1:3">
      <c r="A10" s="57"/>
    </row>
    <row r="11" spans="1:3">
      <c r="A11" s="55" t="s">
        <v>13</v>
      </c>
      <c r="C11" s="53">
        <v>30000</v>
      </c>
    </row>
    <row r="12" spans="1:3">
      <c r="A12" s="55" t="s">
        <v>32</v>
      </c>
      <c r="C12">
        <v>4500</v>
      </c>
    </row>
    <row r="13" spans="1:3" ht="27">
      <c r="A13" s="57" t="s">
        <v>14</v>
      </c>
    </row>
    <row r="14" spans="1:3" ht="27">
      <c r="A14" s="57" t="s">
        <v>15</v>
      </c>
    </row>
    <row r="15" spans="1:3">
      <c r="A15" s="55" t="s">
        <v>16</v>
      </c>
      <c r="C15">
        <v>400</v>
      </c>
    </row>
    <row r="16" spans="1:3">
      <c r="A16" s="57" t="s">
        <v>17</v>
      </c>
    </row>
    <row r="17" spans="1:3">
      <c r="A17" s="55" t="s">
        <v>18</v>
      </c>
      <c r="C17">
        <v>4000</v>
      </c>
    </row>
    <row r="18" spans="1:3">
      <c r="A18" s="57" t="s">
        <v>19</v>
      </c>
    </row>
    <row r="19" spans="1:3">
      <c r="A19" s="55" t="s">
        <v>20</v>
      </c>
      <c r="C19">
        <v>4000</v>
      </c>
    </row>
    <row r="20" spans="1:3">
      <c r="A20" s="55" t="s">
        <v>21</v>
      </c>
      <c r="C20">
        <v>6000</v>
      </c>
    </row>
    <row r="21" spans="1:3">
      <c r="A21" s="55" t="s">
        <v>22</v>
      </c>
      <c r="C21">
        <v>2000</v>
      </c>
    </row>
    <row r="22" spans="1:3">
      <c r="A22" s="55" t="s">
        <v>23</v>
      </c>
      <c r="C22">
        <v>11000</v>
      </c>
    </row>
    <row r="23" spans="1:3" ht="14">
      <c r="A23" s="52" t="s">
        <v>30</v>
      </c>
      <c r="B23" s="52" t="s">
        <v>31</v>
      </c>
    </row>
    <row r="24" spans="1:3">
      <c r="A24" s="52" t="s">
        <v>24</v>
      </c>
    </row>
    <row r="25" spans="1:3">
      <c r="A25" s="52" t="s">
        <v>25</v>
      </c>
    </row>
    <row r="26" spans="1:3">
      <c r="A26" s="52"/>
    </row>
    <row r="27" spans="1:3">
      <c r="A27" s="55" t="s">
        <v>26</v>
      </c>
      <c r="C27">
        <v>7000</v>
      </c>
    </row>
    <row r="28" spans="1:3">
      <c r="A28" s="55" t="s">
        <v>27</v>
      </c>
      <c r="C28">
        <v>8000</v>
      </c>
    </row>
    <row r="29" spans="1:3">
      <c r="A29" s="55" t="s">
        <v>28</v>
      </c>
      <c r="C29">
        <v>2000</v>
      </c>
    </row>
    <row r="30" spans="1:3">
      <c r="A30" s="55" t="s">
        <v>29</v>
      </c>
      <c r="C30">
        <v>3000</v>
      </c>
    </row>
    <row r="32" spans="1:3">
      <c r="A32" s="60" t="s">
        <v>33</v>
      </c>
      <c r="C32" s="59">
        <f>SUM(C3:C31)</f>
        <v>129900</v>
      </c>
    </row>
  </sheetData>
  <phoneticPr fontId="8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Expenses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Donna Baranski</cp:lastModifiedBy>
  <dcterms:created xsi:type="dcterms:W3CDTF">2013-09-19T19:13:38Z</dcterms:created>
  <dcterms:modified xsi:type="dcterms:W3CDTF">2013-09-19T20:59:40Z</dcterms:modified>
</cp:coreProperties>
</file>