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<sst xmlns="http://schemas.openxmlformats.org/spreadsheetml/2006/main" count="230" uniqueCount="155">
  <si>
    <t>Estimated details budget for child shelter</t>
  </si>
  <si>
    <t>SN</t>
  </si>
  <si>
    <t>Particulars</t>
  </si>
  <si>
    <t>Amount(NPR)</t>
  </si>
  <si>
    <t>Total Amount(NPR)</t>
  </si>
  <si>
    <t>Details</t>
  </si>
  <si>
    <t>Amount</t>
  </si>
  <si>
    <t>Shelter Running Cost</t>
  </si>
  <si>
    <t>A.Staff Cost</t>
  </si>
  <si>
    <t>B.Food</t>
  </si>
  <si>
    <t>C.Clothes</t>
  </si>
  <si>
    <t xml:space="preserve">D.Medichal </t>
  </si>
  <si>
    <t>Per month=12,500</t>
  </si>
  <si>
    <t>E.Stationery fees</t>
  </si>
  <si>
    <t xml:space="preserve">F.Sanitary </t>
  </si>
  <si>
    <t>Monthly Rate for 25 person =42,485</t>
  </si>
  <si>
    <t>G.Extra Activities</t>
  </si>
  <si>
    <t>Monthly Rate for 25 person=41,325</t>
  </si>
  <si>
    <t xml:space="preserve">School Fees </t>
  </si>
  <si>
    <t>A.Admission Fees</t>
  </si>
  <si>
    <t>B.Monthly Fees</t>
  </si>
  <si>
    <t>Montly Fees=29,100</t>
  </si>
  <si>
    <t>Grant Total Expenses</t>
  </si>
  <si>
    <t>Raksha Nepal Child Shelter Expenses</t>
  </si>
  <si>
    <t>Total children numbers</t>
  </si>
  <si>
    <t>Total  days</t>
  </si>
  <si>
    <t>Total amount/ per person</t>
  </si>
  <si>
    <t>Remarks</t>
  </si>
  <si>
    <t>Food items</t>
  </si>
  <si>
    <t>25 person</t>
  </si>
  <si>
    <t>1year</t>
  </si>
  <si>
    <t>1,522.00 per child for per month</t>
  </si>
  <si>
    <t>Clothes</t>
  </si>
  <si>
    <t>School dress</t>
  </si>
  <si>
    <t>1 year</t>
  </si>
  <si>
    <t>2 set of school dress for 1 year to per person</t>
  </si>
  <si>
    <t>Out dress</t>
  </si>
  <si>
    <t>3 set of out dress for 1 year to per person</t>
  </si>
  <si>
    <t>Health checkup</t>
  </si>
  <si>
    <t>In normal case</t>
  </si>
  <si>
    <t>1 month</t>
  </si>
  <si>
    <t>500 per person per month</t>
  </si>
  <si>
    <t>School Fees</t>
  </si>
  <si>
    <t>Class Nursery</t>
  </si>
  <si>
    <t>Rs.900 for per child</t>
  </si>
  <si>
    <t>Class LKG</t>
  </si>
  <si>
    <t>1000 per person</t>
  </si>
  <si>
    <t>Class UKG</t>
  </si>
  <si>
    <t>Class Two</t>
  </si>
  <si>
    <t xml:space="preserve">1200 per person </t>
  </si>
  <si>
    <t>Class Three</t>
  </si>
  <si>
    <t>1200 per person</t>
  </si>
  <si>
    <t>Class Four</t>
  </si>
  <si>
    <t>Class Five</t>
  </si>
  <si>
    <t>1month</t>
  </si>
  <si>
    <t>1300 per person</t>
  </si>
  <si>
    <t>Class six</t>
  </si>
  <si>
    <t>1400 per person</t>
  </si>
  <si>
    <t>Class Seven</t>
  </si>
  <si>
    <t>Class Nine</t>
  </si>
  <si>
    <t>Total fees per month</t>
  </si>
  <si>
    <t>Total Admission Fees of 2012</t>
  </si>
  <si>
    <t xml:space="preserve">Class Nursery </t>
  </si>
  <si>
    <t>One time</t>
  </si>
  <si>
    <t>Rs.3000.00 per person</t>
  </si>
  <si>
    <t>4500 per person</t>
  </si>
  <si>
    <t xml:space="preserve">One time </t>
  </si>
  <si>
    <t>5600 per person</t>
  </si>
  <si>
    <t>5800 per person</t>
  </si>
  <si>
    <t>Class Six</t>
  </si>
  <si>
    <t>6400 per person</t>
  </si>
  <si>
    <t xml:space="preserve">Total Admission Fees </t>
  </si>
  <si>
    <t>Stationary</t>
  </si>
  <si>
    <t xml:space="preserve">Copy </t>
  </si>
  <si>
    <t>20 dozen for 25 children’s</t>
  </si>
  <si>
    <t>Pencil</t>
  </si>
  <si>
    <t>5 dozen for 15 children’s</t>
  </si>
  <si>
    <t>Pen</t>
  </si>
  <si>
    <t>1 pen for 1 child</t>
  </si>
  <si>
    <t>Geometry Box</t>
  </si>
  <si>
    <t>1 box for 1 child</t>
  </si>
  <si>
    <t xml:space="preserve">Calculator </t>
  </si>
  <si>
    <t>1 set for 1 child</t>
  </si>
  <si>
    <t xml:space="preserve">Eraser </t>
  </si>
  <si>
    <t>5 pieces for 1 child</t>
  </si>
  <si>
    <t>Sharpener</t>
  </si>
  <si>
    <t>Book</t>
  </si>
  <si>
    <t>L/S</t>
  </si>
  <si>
    <t>Color Pencil</t>
  </si>
  <si>
    <t>15 pocket</t>
  </si>
  <si>
    <t>Drawing Book</t>
  </si>
  <si>
    <t>3 dozen</t>
  </si>
  <si>
    <t>Total Stationery Materials</t>
  </si>
  <si>
    <t xml:space="preserve">Sanitary </t>
  </si>
  <si>
    <t>Soap Bath</t>
  </si>
  <si>
    <t>Soap Wash</t>
  </si>
  <si>
    <t>5 dozen</t>
  </si>
  <si>
    <t xml:space="preserve">Surf </t>
  </si>
  <si>
    <t xml:space="preserve">40 pieces </t>
  </si>
  <si>
    <t>Shampoo</t>
  </si>
  <si>
    <t>5 big pieces</t>
  </si>
  <si>
    <t>Hair Oil</t>
  </si>
  <si>
    <t>25 pieces</t>
  </si>
  <si>
    <t xml:space="preserve">Vaseline </t>
  </si>
  <si>
    <t>5 pieces</t>
  </si>
  <si>
    <t>Leap care</t>
  </si>
  <si>
    <t>23 pieces</t>
  </si>
  <si>
    <t xml:space="preserve">Nail cutter </t>
  </si>
  <si>
    <t>10 pieces</t>
  </si>
  <si>
    <t xml:space="preserve">Comb </t>
  </si>
  <si>
    <t xml:space="preserve">Hair bean </t>
  </si>
  <si>
    <t>14 pieces</t>
  </si>
  <si>
    <t xml:space="preserve">Ribbon </t>
  </si>
  <si>
    <t>60 pieces</t>
  </si>
  <si>
    <t xml:space="preserve">Hanky </t>
  </si>
  <si>
    <t>30 pieces</t>
  </si>
  <si>
    <t>underwear</t>
  </si>
  <si>
    <t xml:space="preserve">Shocks </t>
  </si>
  <si>
    <t>46 pears</t>
  </si>
  <si>
    <t>Tooth paste</t>
  </si>
  <si>
    <t>Tooth brush</t>
  </si>
  <si>
    <t>Hair cutting</t>
  </si>
  <si>
    <t>Towel</t>
  </si>
  <si>
    <t>2 times</t>
  </si>
  <si>
    <t>2 towel per person for per year</t>
  </si>
  <si>
    <t>School Bag</t>
  </si>
  <si>
    <t>2 bags per person for per year</t>
  </si>
  <si>
    <t>Total Sanitary Expenses</t>
  </si>
  <si>
    <t>Extra Activities</t>
  </si>
  <si>
    <t>Weekends</t>
  </si>
  <si>
    <t>2 outdoor visit per month</t>
  </si>
  <si>
    <t>Saturday expenses</t>
  </si>
  <si>
    <t xml:space="preserve">4 times per month for Refreshment </t>
  </si>
  <si>
    <t>Shelter Rent</t>
  </si>
  <si>
    <t>Total</t>
  </si>
  <si>
    <t>Staff</t>
  </si>
  <si>
    <t>Shelter In charge</t>
  </si>
  <si>
    <t>Support staff</t>
  </si>
  <si>
    <t>6500 per person</t>
  </si>
  <si>
    <t>Tuition Teacher (Part time)</t>
  </si>
  <si>
    <t xml:space="preserve">1 month </t>
  </si>
  <si>
    <t xml:space="preserve">Summury </t>
  </si>
  <si>
    <t xml:space="preserve">Monthly </t>
  </si>
  <si>
    <t>Yearly</t>
  </si>
  <si>
    <t>Food+Clothes</t>
  </si>
  <si>
    <t>Health Checkup</t>
  </si>
  <si>
    <t>School fees</t>
  </si>
  <si>
    <t>Monthly fees</t>
  </si>
  <si>
    <t>Admission fees</t>
  </si>
  <si>
    <t>Stationery fees</t>
  </si>
  <si>
    <t>Sanitary fees</t>
  </si>
  <si>
    <t xml:space="preserve">Staff </t>
  </si>
  <si>
    <t>Total Cost</t>
  </si>
  <si>
    <t>Raksha Nepal Family</t>
  </si>
  <si>
    <t>977-1-4437552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</si>
</sst>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2"/>
      <name val="Times New Roman"/>
      <family val="1"/>
    </font>
    <font>
      <b/>
      <u val="single"/>
      <sz val="10"/>
      <name val="Tahoma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Sylfaen"/>
      <family val="1"/>
    </font>
    <font>
      <b/>
      <u val="single"/>
      <sz val="18"/>
      <color indexed="12"/>
      <name val="Sylfaen"/>
      <family val="1"/>
    </font>
    <font>
      <sz val="16"/>
      <name val="Sylfaen"/>
      <family val="1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indexed="63"/>
      <name val="Sylfaen"/>
      <family val="1"/>
    </font>
    <font>
      <b/>
      <sz val="12"/>
      <color indexed="23"/>
      <name val="Sylfaen"/>
      <family val="1"/>
    </font>
    <font>
      <sz val="12"/>
      <name val="Sylfaen"/>
      <family val="1"/>
    </font>
    <font>
      <b/>
      <sz val="12"/>
      <color indexed="12"/>
      <name val="Sylfaen"/>
      <family val="1"/>
    </font>
    <font>
      <b/>
      <sz val="16"/>
      <color indexed="21"/>
      <name val="Sylfaen"/>
      <family val="1"/>
    </font>
    <font>
      <sz val="12"/>
      <color indexed="18"/>
      <name val="Sylfaen"/>
      <family val="1"/>
    </font>
    <font>
      <b/>
      <sz val="12"/>
      <color indexed="18"/>
      <name val="Sylfaen"/>
      <family val="1"/>
    </font>
    <font>
      <sz val="16"/>
      <name val="Arial"/>
      <family val="0"/>
    </font>
    <font>
      <b/>
      <sz val="16"/>
      <color indexed="12"/>
      <name val="Sylfaen"/>
      <family val="1"/>
    </font>
    <font>
      <b/>
      <sz val="12"/>
      <color indexed="21"/>
      <name val="Sylfaen"/>
      <family val="1"/>
    </font>
    <font>
      <b/>
      <u val="single"/>
      <sz val="16"/>
      <name val="Times New Roman"/>
      <family val="1"/>
    </font>
    <font>
      <b/>
      <sz val="10"/>
      <name val="Arial Unicode MS"/>
      <family val="2"/>
    </font>
    <font>
      <b/>
      <sz val="12"/>
      <name val="Bell MT"/>
      <family val="1"/>
    </font>
    <font>
      <b/>
      <sz val="16"/>
      <color indexed="30"/>
      <name val="Times New Roman"/>
      <family val="1"/>
    </font>
    <font>
      <sz val="12"/>
      <name val="Bell MT"/>
      <family val="1"/>
    </font>
    <font>
      <b/>
      <sz val="16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vertical="top" wrapText="1"/>
    </xf>
    <xf numFmtId="43" fontId="1" fillId="34" borderId="10" xfId="0" applyNumberFormat="1" applyFont="1" applyFill="1" applyBorder="1" applyAlignment="1">
      <alignment vertical="top" wrapText="1"/>
    </xf>
    <xf numFmtId="43" fontId="4" fillId="0" borderId="10" xfId="0" applyNumberFormat="1" applyFont="1" applyBorder="1" applyAlignment="1">
      <alignment vertical="top" wrapText="1"/>
    </xf>
    <xf numFmtId="43" fontId="3" fillId="33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5" fillId="0" borderId="0" xfId="42" applyFont="1" applyAlignment="1">
      <alignment/>
    </xf>
    <xf numFmtId="43" fontId="7" fillId="35" borderId="10" xfId="42" applyFont="1" applyFill="1" applyBorder="1" applyAlignment="1">
      <alignment vertical="top" wrapText="1"/>
    </xf>
    <xf numFmtId="164" fontId="7" fillId="0" borderId="10" xfId="42" applyNumberFormat="1" applyFont="1" applyBorder="1" applyAlignment="1">
      <alignment vertical="top" wrapText="1"/>
    </xf>
    <xf numFmtId="43" fontId="8" fillId="0" borderId="11" xfId="42" applyFont="1" applyBorder="1" applyAlignment="1">
      <alignment vertical="top" wrapText="1"/>
    </xf>
    <xf numFmtId="43" fontId="9" fillId="0" borderId="10" xfId="42" applyFont="1" applyBorder="1" applyAlignment="1">
      <alignment vertical="top" wrapText="1"/>
    </xf>
    <xf numFmtId="43" fontId="9" fillId="0" borderId="11" xfId="42" applyFont="1" applyBorder="1" applyAlignment="1">
      <alignment vertical="top" wrapText="1"/>
    </xf>
    <xf numFmtId="43" fontId="10" fillId="0" borderId="10" xfId="42" applyFont="1" applyBorder="1" applyAlignment="1">
      <alignment vertical="top" wrapText="1"/>
    </xf>
    <xf numFmtId="43" fontId="11" fillId="0" borderId="12" xfId="42" applyFont="1" applyBorder="1" applyAlignment="1">
      <alignment vertical="top" wrapText="1"/>
    </xf>
    <xf numFmtId="164" fontId="8" fillId="0" borderId="0" xfId="42" applyNumberFormat="1" applyFont="1" applyBorder="1" applyAlignment="1">
      <alignment vertical="top" wrapText="1"/>
    </xf>
    <xf numFmtId="164" fontId="12" fillId="0" borderId="10" xfId="42" applyNumberFormat="1" applyFont="1" applyBorder="1" applyAlignment="1">
      <alignment vertical="top" wrapText="1"/>
    </xf>
    <xf numFmtId="43" fontId="12" fillId="0" borderId="10" xfId="42" applyFont="1" applyBorder="1" applyAlignment="1">
      <alignment vertical="top" wrapText="1"/>
    </xf>
    <xf numFmtId="43" fontId="0" fillId="0" borderId="0" xfId="0" applyNumberFormat="1" applyAlignment="1">
      <alignment/>
    </xf>
    <xf numFmtId="43" fontId="13" fillId="35" borderId="11" xfId="42" applyFont="1" applyFill="1" applyBorder="1" applyAlignment="1">
      <alignment vertical="top" wrapText="1"/>
    </xf>
    <xf numFmtId="43" fontId="13" fillId="35" borderId="12" xfId="42" applyFont="1" applyFill="1" applyBorder="1" applyAlignment="1">
      <alignment vertical="top" wrapText="1"/>
    </xf>
    <xf numFmtId="164" fontId="8" fillId="36" borderId="10" xfId="42" applyNumberFormat="1" applyFont="1" applyFill="1" applyBorder="1" applyAlignment="1">
      <alignment vertical="top" wrapText="1"/>
    </xf>
    <xf numFmtId="43" fontId="15" fillId="0" borderId="10" xfId="42" applyFont="1" applyBorder="1" applyAlignment="1">
      <alignment vertical="top" wrapText="1"/>
    </xf>
    <xf numFmtId="43" fontId="16" fillId="0" borderId="10" xfId="42" applyFont="1" applyBorder="1" applyAlignment="1">
      <alignment vertical="top" wrapText="1"/>
    </xf>
    <xf numFmtId="164" fontId="8" fillId="36" borderId="0" xfId="42" applyNumberFormat="1" applyFont="1" applyFill="1" applyAlignment="1">
      <alignment vertical="top" wrapText="1"/>
    </xf>
    <xf numFmtId="43" fontId="7" fillId="0" borderId="0" xfId="42" applyFont="1" applyAlignment="1">
      <alignment/>
    </xf>
    <xf numFmtId="0" fontId="17" fillId="0" borderId="0" xfId="0" applyFont="1" applyAlignment="1">
      <alignment/>
    </xf>
    <xf numFmtId="43" fontId="13" fillId="36" borderId="13" xfId="42" applyFont="1" applyFill="1" applyBorder="1" applyAlignment="1">
      <alignment vertical="top" wrapText="1"/>
    </xf>
    <xf numFmtId="43" fontId="13" fillId="36" borderId="11" xfId="42" applyFont="1" applyFill="1" applyBorder="1" applyAlignment="1">
      <alignment vertical="top" wrapText="1"/>
    </xf>
    <xf numFmtId="43" fontId="13" fillId="36" borderId="12" xfId="42" applyFont="1" applyFill="1" applyBorder="1" applyAlignment="1">
      <alignment vertical="top" wrapText="1"/>
    </xf>
    <xf numFmtId="0" fontId="5" fillId="0" borderId="0" xfId="0" applyFont="1" applyAlignment="1">
      <alignment/>
    </xf>
    <xf numFmtId="43" fontId="13" fillId="36" borderId="10" xfId="42" applyFont="1" applyFill="1" applyBorder="1" applyAlignment="1">
      <alignment vertical="top" wrapText="1"/>
    </xf>
    <xf numFmtId="43" fontId="13" fillId="0" borderId="10" xfId="42" applyFont="1" applyFill="1" applyBorder="1" applyAlignment="1">
      <alignment vertical="top" wrapText="1"/>
    </xf>
    <xf numFmtId="43" fontId="13" fillId="0" borderId="10" xfId="42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3" fontId="18" fillId="36" borderId="10" xfId="42" applyFont="1" applyFill="1" applyBorder="1" applyAlignment="1">
      <alignment vertical="top" wrapText="1"/>
    </xf>
    <xf numFmtId="164" fontId="9" fillId="37" borderId="10" xfId="42" applyNumberFormat="1" applyFont="1" applyFill="1" applyBorder="1" applyAlignment="1">
      <alignment vertical="top" wrapText="1"/>
    </xf>
    <xf numFmtId="43" fontId="5" fillId="0" borderId="0" xfId="0" applyNumberFormat="1" applyFont="1" applyAlignment="1">
      <alignment/>
    </xf>
    <xf numFmtId="43" fontId="13" fillId="37" borderId="10" xfId="42" applyFont="1" applyFill="1" applyBorder="1" applyAlignment="1">
      <alignment vertical="top" wrapText="1"/>
    </xf>
    <xf numFmtId="164" fontId="8" fillId="38" borderId="10" xfId="42" applyNumberFormat="1" applyFont="1" applyFill="1" applyBorder="1" applyAlignment="1">
      <alignment vertical="top" wrapText="1"/>
    </xf>
    <xf numFmtId="43" fontId="19" fillId="38" borderId="10" xfId="42" applyFont="1" applyFill="1" applyBorder="1" applyAlignment="1">
      <alignment vertical="top" wrapText="1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21" fillId="0" borderId="0" xfId="42" applyFont="1" applyAlignment="1">
      <alignment horizontal="right"/>
    </xf>
    <xf numFmtId="43" fontId="0" fillId="0" borderId="0" xfId="42" applyFont="1" applyAlignment="1">
      <alignment horizontal="left"/>
    </xf>
    <xf numFmtId="43" fontId="0" fillId="0" borderId="0" xfId="42" applyFont="1" applyAlignment="1">
      <alignment horizontal="left" indent="1"/>
    </xf>
    <xf numFmtId="43" fontId="22" fillId="0" borderId="10" xfId="42" applyFont="1" applyBorder="1" applyAlignment="1">
      <alignment/>
    </xf>
    <xf numFmtId="43" fontId="23" fillId="0" borderId="0" xfId="42" applyFont="1" applyAlignment="1">
      <alignment horizontal="left" indent="1"/>
    </xf>
    <xf numFmtId="43" fontId="24" fillId="0" borderId="10" xfId="42" applyFont="1" applyBorder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3" fontId="25" fillId="0" borderId="0" xfId="42" applyFont="1" applyAlignment="1">
      <alignment horizontal="center"/>
    </xf>
    <xf numFmtId="43" fontId="22" fillId="0" borderId="16" xfId="42" applyFont="1" applyBorder="1" applyAlignment="1">
      <alignment horizontal="center"/>
    </xf>
    <xf numFmtId="43" fontId="22" fillId="0" borderId="18" xfId="42" applyFont="1" applyBorder="1" applyAlignment="1">
      <alignment horizontal="center"/>
    </xf>
    <xf numFmtId="43" fontId="22" fillId="0" borderId="19" xfId="42" applyFont="1" applyBorder="1" applyAlignment="1">
      <alignment horizontal="center"/>
    </xf>
    <xf numFmtId="43" fontId="22" fillId="0" borderId="21" xfId="42" applyFont="1" applyBorder="1" applyAlignment="1">
      <alignment horizontal="center"/>
    </xf>
    <xf numFmtId="43" fontId="22" fillId="0" borderId="14" xfId="42" applyFont="1" applyBorder="1" applyAlignment="1">
      <alignment horizontal="center"/>
    </xf>
    <xf numFmtId="43" fontId="22" fillId="0" borderId="15" xfId="42" applyFont="1" applyBorder="1" applyAlignment="1">
      <alignment horizontal="center"/>
    </xf>
    <xf numFmtId="43" fontId="5" fillId="0" borderId="13" xfId="42" applyFont="1" applyBorder="1" applyAlignment="1">
      <alignment vertical="top" wrapText="1"/>
    </xf>
    <xf numFmtId="43" fontId="5" fillId="0" borderId="11" xfId="42" applyFont="1" applyBorder="1" applyAlignment="1">
      <alignment vertical="top" wrapText="1"/>
    </xf>
    <xf numFmtId="43" fontId="5" fillId="0" borderId="12" xfId="42" applyFont="1" applyBorder="1" applyAlignment="1">
      <alignment vertical="top" wrapText="1"/>
    </xf>
    <xf numFmtId="43" fontId="8" fillId="38" borderId="10" xfId="42" applyFont="1" applyFill="1" applyBorder="1" applyAlignment="1">
      <alignment vertical="top" wrapText="1"/>
    </xf>
    <xf numFmtId="43" fontId="19" fillId="38" borderId="13" xfId="42" applyFont="1" applyFill="1" applyBorder="1" applyAlignment="1">
      <alignment horizontal="center" vertical="top" wrapText="1"/>
    </xf>
    <xf numFmtId="43" fontId="19" fillId="38" borderId="11" xfId="42" applyFont="1" applyFill="1" applyBorder="1" applyAlignment="1">
      <alignment horizontal="center" vertical="top" wrapText="1"/>
    </xf>
    <xf numFmtId="43" fontId="19" fillId="38" borderId="12" xfId="42" applyFont="1" applyFill="1" applyBorder="1" applyAlignment="1">
      <alignment horizontal="center" vertical="top" wrapText="1"/>
    </xf>
    <xf numFmtId="43" fontId="13" fillId="36" borderId="13" xfId="42" applyFont="1" applyFill="1" applyBorder="1" applyAlignment="1">
      <alignment horizontal="right" vertical="top" wrapText="1"/>
    </xf>
    <xf numFmtId="43" fontId="13" fillId="36" borderId="11" xfId="42" applyFont="1" applyFill="1" applyBorder="1" applyAlignment="1">
      <alignment horizontal="right" vertical="top" wrapText="1"/>
    </xf>
    <xf numFmtId="43" fontId="13" fillId="36" borderId="12" xfId="42" applyFont="1" applyFill="1" applyBorder="1" applyAlignment="1">
      <alignment horizontal="right" vertical="top" wrapText="1"/>
    </xf>
    <xf numFmtId="43" fontId="12" fillId="0" borderId="10" xfId="42" applyFont="1" applyBorder="1" applyAlignment="1">
      <alignment vertical="top" wrapText="1"/>
    </xf>
    <xf numFmtId="43" fontId="9" fillId="37" borderId="10" xfId="42" applyFont="1" applyFill="1" applyBorder="1" applyAlignment="1">
      <alignment vertical="top" wrapText="1"/>
    </xf>
    <xf numFmtId="43" fontId="13" fillId="37" borderId="13" xfId="42" applyFont="1" applyFill="1" applyBorder="1" applyAlignment="1">
      <alignment horizontal="right" vertical="top" wrapText="1"/>
    </xf>
    <xf numFmtId="43" fontId="13" fillId="37" borderId="11" xfId="42" applyFont="1" applyFill="1" applyBorder="1" applyAlignment="1">
      <alignment horizontal="right" vertical="top" wrapText="1"/>
    </xf>
    <xf numFmtId="43" fontId="13" fillId="37" borderId="12" xfId="42" applyFont="1" applyFill="1" applyBorder="1" applyAlignment="1">
      <alignment horizontal="right" vertical="top" wrapText="1"/>
    </xf>
    <xf numFmtId="164" fontId="12" fillId="0" borderId="10" xfId="42" applyNumberFormat="1" applyFont="1" applyBorder="1" applyAlignment="1">
      <alignment vertical="top" wrapText="1"/>
    </xf>
    <xf numFmtId="164" fontId="12" fillId="0" borderId="14" xfId="42" applyNumberFormat="1" applyFont="1" applyBorder="1" applyAlignment="1">
      <alignment vertical="top" wrapText="1"/>
    </xf>
    <xf numFmtId="164" fontId="12" fillId="0" borderId="22" xfId="42" applyNumberFormat="1" applyFont="1" applyBorder="1" applyAlignment="1">
      <alignment vertical="top" wrapText="1"/>
    </xf>
    <xf numFmtId="164" fontId="12" fillId="0" borderId="15" xfId="42" applyNumberFormat="1" applyFont="1" applyBorder="1" applyAlignment="1">
      <alignment vertical="top" wrapText="1"/>
    </xf>
    <xf numFmtId="43" fontId="12" fillId="0" borderId="14" xfId="42" applyFont="1" applyBorder="1" applyAlignment="1">
      <alignment horizontal="center" vertical="top" wrapText="1"/>
    </xf>
    <xf numFmtId="43" fontId="12" fillId="0" borderId="22" xfId="42" applyFont="1" applyBorder="1" applyAlignment="1">
      <alignment horizontal="center" vertical="top" wrapText="1"/>
    </xf>
    <xf numFmtId="43" fontId="12" fillId="0" borderId="15" xfId="42" applyFont="1" applyBorder="1" applyAlignment="1">
      <alignment horizontal="center" vertical="top" wrapText="1"/>
    </xf>
    <xf numFmtId="164" fontId="12" fillId="0" borderId="16" xfId="42" applyNumberFormat="1" applyFont="1" applyBorder="1" applyAlignment="1">
      <alignment vertical="top" wrapText="1"/>
    </xf>
    <xf numFmtId="164" fontId="12" fillId="0" borderId="23" xfId="42" applyNumberFormat="1" applyFont="1" applyBorder="1" applyAlignment="1">
      <alignment vertical="top" wrapText="1"/>
    </xf>
    <xf numFmtId="164" fontId="12" fillId="0" borderId="19" xfId="42" applyNumberFormat="1" applyFont="1" applyBorder="1" applyAlignment="1">
      <alignment vertical="top" wrapText="1"/>
    </xf>
    <xf numFmtId="43" fontId="8" fillId="36" borderId="10" xfId="42" applyFont="1" applyFill="1" applyBorder="1" applyAlignment="1">
      <alignment vertical="top" wrapText="1"/>
    </xf>
    <xf numFmtId="43" fontId="13" fillId="36" borderId="13" xfId="42" applyFont="1" applyFill="1" applyBorder="1" applyAlignment="1">
      <alignment horizontal="center" vertical="top" wrapText="1"/>
    </xf>
    <xf numFmtId="43" fontId="13" fillId="36" borderId="11" xfId="42" applyFont="1" applyFill="1" applyBorder="1" applyAlignment="1">
      <alignment horizontal="center" vertical="top" wrapText="1"/>
    </xf>
    <xf numFmtId="43" fontId="13" fillId="36" borderId="12" xfId="42" applyFont="1" applyFill="1" applyBorder="1" applyAlignment="1">
      <alignment horizontal="center" vertical="top" wrapText="1"/>
    </xf>
    <xf numFmtId="43" fontId="5" fillId="0" borderId="0" xfId="42" applyFont="1" applyAlignment="1">
      <alignment vertical="top" wrapText="1"/>
    </xf>
    <xf numFmtId="43" fontId="12" fillId="0" borderId="12" xfId="42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36" borderId="0" xfId="0" applyFont="1" applyFill="1" applyAlignment="1">
      <alignment vertical="top" wrapText="1"/>
    </xf>
    <xf numFmtId="43" fontId="13" fillId="36" borderId="10" xfId="42" applyFont="1" applyFill="1" applyBorder="1" applyAlignment="1">
      <alignment horizontal="right" vertical="top" wrapText="1"/>
    </xf>
    <xf numFmtId="43" fontId="14" fillId="39" borderId="13" xfId="42" applyFont="1" applyFill="1" applyBorder="1" applyAlignment="1">
      <alignment vertical="top" wrapText="1"/>
    </xf>
    <xf numFmtId="43" fontId="14" fillId="39" borderId="11" xfId="42" applyFont="1" applyFill="1" applyBorder="1" applyAlignment="1">
      <alignment vertical="top" wrapText="1"/>
    </xf>
    <xf numFmtId="43" fontId="14" fillId="39" borderId="12" xfId="42" applyFont="1" applyFill="1" applyBorder="1" applyAlignment="1">
      <alignment vertical="top" wrapText="1"/>
    </xf>
    <xf numFmtId="43" fontId="8" fillId="36" borderId="13" xfId="42" applyFont="1" applyFill="1" applyBorder="1" applyAlignment="1">
      <alignment vertical="top" wrapText="1"/>
    </xf>
    <xf numFmtId="43" fontId="8" fillId="36" borderId="11" xfId="42" applyFont="1" applyFill="1" applyBorder="1" applyAlignment="1">
      <alignment vertical="top" wrapText="1"/>
    </xf>
    <xf numFmtId="43" fontId="8" fillId="36" borderId="12" xfId="42" applyFont="1" applyFill="1" applyBorder="1" applyAlignment="1">
      <alignment vertical="top" wrapText="1"/>
    </xf>
    <xf numFmtId="43" fontId="8" fillId="36" borderId="0" xfId="42" applyFont="1" applyFill="1" applyAlignment="1">
      <alignment vertical="top" wrapText="1"/>
    </xf>
    <xf numFmtId="43" fontId="6" fillId="0" borderId="0" xfId="42" applyFont="1" applyAlignment="1">
      <alignment horizontal="center"/>
    </xf>
    <xf numFmtId="43" fontId="8" fillId="0" borderId="11" xfId="42" applyFont="1" applyBorder="1" applyAlignment="1">
      <alignment vertical="top" wrapText="1"/>
    </xf>
    <xf numFmtId="43" fontId="8" fillId="0" borderId="12" xfId="42" applyFont="1" applyBorder="1" applyAlignment="1">
      <alignment vertical="top" wrapText="1"/>
    </xf>
    <xf numFmtId="43" fontId="13" fillId="35" borderId="13" xfId="42" applyFont="1" applyFill="1" applyBorder="1" applyAlignment="1">
      <alignment horizontal="center" vertical="top" wrapText="1"/>
    </xf>
    <xf numFmtId="43" fontId="13" fillId="35" borderId="11" xfId="42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ma\Local%20Settings\Temp\Copy%20of%20Chils%20Shelter%20Expences%20in%20Excel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E8">
            <v>456600</v>
          </cell>
        </row>
        <row r="10">
          <cell r="E10">
            <v>125000</v>
          </cell>
        </row>
        <row r="11">
          <cell r="E11">
            <v>125000</v>
          </cell>
        </row>
        <row r="16">
          <cell r="E16">
            <v>12500</v>
          </cell>
        </row>
        <row r="28">
          <cell r="E28">
            <v>29100</v>
          </cell>
        </row>
        <row r="42">
          <cell r="E42">
            <v>130800</v>
          </cell>
        </row>
        <row r="87">
          <cell r="E87">
            <v>41325</v>
          </cell>
        </row>
        <row r="93">
          <cell r="E93">
            <v>29000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5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140625" style="2" customWidth="1"/>
    <col min="2" max="4" width="9.140625" style="2" customWidth="1"/>
    <col min="5" max="5" width="18.140625" style="2" bestFit="1" customWidth="1"/>
    <col min="6" max="6" width="14.28125" style="2" bestFit="1" customWidth="1"/>
    <col min="7" max="7" width="19.00390625" style="2" bestFit="1" customWidth="1"/>
    <col min="8" max="8" width="11.8515625" style="2" customWidth="1"/>
    <col min="9" max="16384" width="9.140625" style="2" customWidth="1"/>
  </cols>
  <sheetData>
    <row r="1" spans="1:6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.75" customHeight="1">
      <c r="A4" s="75" t="s">
        <v>0</v>
      </c>
      <c r="B4" s="75"/>
      <c r="C4" s="75"/>
      <c r="D4" s="75"/>
      <c r="E4" s="75"/>
      <c r="F4" s="75"/>
      <c r="G4" s="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4" customFormat="1" ht="15.75" customHeight="1">
      <c r="A6" s="76" t="s">
        <v>1</v>
      </c>
      <c r="B6" s="78" t="s">
        <v>2</v>
      </c>
      <c r="C6" s="79"/>
      <c r="D6" s="80"/>
      <c r="E6" s="64" t="s">
        <v>3</v>
      </c>
      <c r="F6" s="66"/>
      <c r="G6" s="76" t="s">
        <v>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s="4" customFormat="1" ht="15.75" customHeight="1">
      <c r="A7" s="77"/>
      <c r="B7" s="81"/>
      <c r="C7" s="82"/>
      <c r="D7" s="83"/>
      <c r="E7" s="5" t="s">
        <v>5</v>
      </c>
      <c r="F7" s="5" t="s">
        <v>6</v>
      </c>
      <c r="G7" s="7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s="4" customFormat="1" ht="15.75" customHeight="1">
      <c r="A8" s="6">
        <v>1</v>
      </c>
      <c r="B8" s="71" t="s">
        <v>7</v>
      </c>
      <c r="C8" s="71"/>
      <c r="D8" s="71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15.75" customHeight="1">
      <c r="A9" s="7"/>
      <c r="B9" s="72"/>
      <c r="C9" s="73"/>
      <c r="D9" s="74"/>
      <c r="E9" s="8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.75" customHeight="1">
      <c r="A10" s="7"/>
      <c r="B10" s="60" t="s">
        <v>8</v>
      </c>
      <c r="C10" s="61"/>
      <c r="D10" s="62"/>
      <c r="E10" s="8"/>
      <c r="F10" s="9">
        <f>'[1]Sheet1'!E93*13</f>
        <v>377000</v>
      </c>
      <c r="G10" s="9">
        <f>F10</f>
        <v>377000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.75" customHeight="1">
      <c r="A11" s="7"/>
      <c r="B11" s="70" t="s">
        <v>9</v>
      </c>
      <c r="C11" s="70"/>
      <c r="D11" s="70"/>
      <c r="E11" s="8"/>
      <c r="F11" s="9">
        <f>'[1]Sheet1'!E8</f>
        <v>456600</v>
      </c>
      <c r="G11" s="9">
        <f>G10+F11</f>
        <v>833600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.75" customHeight="1">
      <c r="A12" s="7"/>
      <c r="B12" s="70" t="s">
        <v>10</v>
      </c>
      <c r="C12" s="70"/>
      <c r="D12" s="70"/>
      <c r="E12" s="8"/>
      <c r="F12" s="9">
        <f>'[1]Sheet1'!E10+'[1]Sheet1'!E11</f>
        <v>250000</v>
      </c>
      <c r="G12" s="9">
        <f>G11+F12</f>
        <v>1083600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38.25" customHeight="1">
      <c r="A13" s="7"/>
      <c r="B13" s="70" t="s">
        <v>11</v>
      </c>
      <c r="C13" s="70"/>
      <c r="D13" s="70"/>
      <c r="E13" s="8" t="s">
        <v>12</v>
      </c>
      <c r="F13" s="9">
        <f>'[1]Sheet1'!E16*12</f>
        <v>150000</v>
      </c>
      <c r="G13" s="9">
        <f aca="true" t="shared" si="0" ref="G13:G20">G12+F13</f>
        <v>1233600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38.25" customHeight="1">
      <c r="A14" s="7"/>
      <c r="B14" s="60" t="s">
        <v>13</v>
      </c>
      <c r="C14" s="61"/>
      <c r="D14" s="62"/>
      <c r="E14" s="8">
        <v>42485</v>
      </c>
      <c r="F14" s="9">
        <f>(42485-30000)*12+(30000)</f>
        <v>179820</v>
      </c>
      <c r="G14" s="9">
        <f t="shared" si="0"/>
        <v>1413420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.75" customHeight="1">
      <c r="A15" s="7"/>
      <c r="B15" s="60" t="s">
        <v>14</v>
      </c>
      <c r="C15" s="61"/>
      <c r="D15" s="62"/>
      <c r="E15" s="8" t="s">
        <v>15</v>
      </c>
      <c r="F15" s="9">
        <f>(52030-9200-23000)*12+(9200+23000)</f>
        <v>270160</v>
      </c>
      <c r="G15" s="9">
        <f t="shared" si="0"/>
        <v>1683580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.75" customHeight="1">
      <c r="A16" s="7"/>
      <c r="B16" s="63"/>
      <c r="C16" s="63"/>
      <c r="D16" s="63"/>
      <c r="E16" s="8"/>
      <c r="F16" s="8"/>
      <c r="G16" s="9">
        <f t="shared" si="0"/>
        <v>1683580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38.25" customHeight="1">
      <c r="A17" s="7"/>
      <c r="B17" s="60" t="s">
        <v>16</v>
      </c>
      <c r="C17" s="61"/>
      <c r="D17" s="62"/>
      <c r="E17" s="8" t="s">
        <v>17</v>
      </c>
      <c r="F17" s="9">
        <f>'[1]Sheet1'!E87*12</f>
        <v>495900</v>
      </c>
      <c r="G17" s="9">
        <f t="shared" si="0"/>
        <v>2179480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4" customFormat="1" ht="15.75" customHeight="1">
      <c r="A18" s="6">
        <v>2</v>
      </c>
      <c r="B18" s="67" t="s">
        <v>18</v>
      </c>
      <c r="C18" s="68"/>
      <c r="D18" s="69"/>
      <c r="E18" s="6"/>
      <c r="F18" s="6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5.75" customHeight="1">
      <c r="A19" s="7"/>
      <c r="B19" s="60" t="s">
        <v>19</v>
      </c>
      <c r="C19" s="61"/>
      <c r="D19" s="62"/>
      <c r="E19" s="8"/>
      <c r="F19" s="9">
        <f>'[1]Sheet1'!E42</f>
        <v>130800</v>
      </c>
      <c r="G19" s="9">
        <f>G17+F19</f>
        <v>2310280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.75" customHeight="1">
      <c r="A20" s="7"/>
      <c r="B20" s="60" t="s">
        <v>20</v>
      </c>
      <c r="C20" s="61"/>
      <c r="D20" s="62"/>
      <c r="E20" s="8" t="s">
        <v>21</v>
      </c>
      <c r="F20" s="9">
        <f>'[1]Sheet1'!E28*12</f>
        <v>349200</v>
      </c>
      <c r="G20" s="11">
        <f t="shared" si="0"/>
        <v>2659480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.75" customHeight="1">
      <c r="A21" s="7"/>
      <c r="B21" s="63"/>
      <c r="C21" s="63"/>
      <c r="D21" s="63"/>
      <c r="E21" s="8"/>
      <c r="F21" s="8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4" customFormat="1" ht="15.75" customHeight="1">
      <c r="A22" s="5"/>
      <c r="B22" s="64" t="s">
        <v>22</v>
      </c>
      <c r="C22" s="65"/>
      <c r="D22" s="65"/>
      <c r="E22" s="66"/>
      <c r="F22" s="12">
        <f>SUM(F10:F21)</f>
        <v>2659480</v>
      </c>
      <c r="G22" s="1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.7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</sheetData>
  <sheetProtection/>
  <mergeCells count="20">
    <mergeCell ref="A4:G4"/>
    <mergeCell ref="A6:A7"/>
    <mergeCell ref="B6:D7"/>
    <mergeCell ref="E6:F6"/>
    <mergeCell ref="G6:G7"/>
    <mergeCell ref="B12:D12"/>
    <mergeCell ref="B13:D13"/>
    <mergeCell ref="B14:D14"/>
    <mergeCell ref="B15:D15"/>
    <mergeCell ref="B8:D8"/>
    <mergeCell ref="B9:D9"/>
    <mergeCell ref="B10:D10"/>
    <mergeCell ref="B11:D11"/>
    <mergeCell ref="B20:D20"/>
    <mergeCell ref="B21:D21"/>
    <mergeCell ref="B22:E22"/>
    <mergeCell ref="B16:D16"/>
    <mergeCell ref="B17:D17"/>
    <mergeCell ref="B18:D18"/>
    <mergeCell ref="B19:D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9"/>
  <sheetViews>
    <sheetView zoomScalePageLayoutView="0" workbookViewId="0" topLeftCell="A140">
      <selection activeCell="G9" sqref="G9"/>
    </sheetView>
  </sheetViews>
  <sheetFormatPr defaultColWidth="9.140625" defaultRowHeight="12.75"/>
  <cols>
    <col min="1" max="1" width="6.28125" style="0" customWidth="1"/>
    <col min="2" max="2" width="35.28125" style="0" bestFit="1" customWidth="1"/>
    <col min="3" max="3" width="21.421875" style="0" customWidth="1"/>
    <col min="4" max="4" width="20.421875" style="0" customWidth="1"/>
    <col min="5" max="5" width="19.57421875" style="0" customWidth="1"/>
    <col min="6" max="6" width="18.00390625" style="0" customWidth="1"/>
    <col min="8" max="8" width="10.28125" style="0" bestFit="1" customWidth="1"/>
  </cols>
  <sheetData>
    <row r="2" spans="1:7" ht="15">
      <c r="A2" s="15"/>
      <c r="B2" s="15"/>
      <c r="C2" s="15"/>
      <c r="D2" s="15"/>
      <c r="E2" s="15"/>
      <c r="F2" s="15"/>
      <c r="G2" s="15"/>
    </row>
    <row r="3" spans="1:7" ht="15">
      <c r="A3" s="15"/>
      <c r="B3" s="15"/>
      <c r="C3" s="15"/>
      <c r="D3" s="15"/>
      <c r="E3" s="15"/>
      <c r="F3" s="15"/>
      <c r="G3" s="15"/>
    </row>
    <row r="4" spans="1:7" ht="15">
      <c r="A4" s="15"/>
      <c r="B4" s="15"/>
      <c r="C4" s="15"/>
      <c r="D4" s="15"/>
      <c r="E4" s="15"/>
      <c r="F4" s="15"/>
      <c r="G4" s="15"/>
    </row>
    <row r="5" spans="1:7" ht="24">
      <c r="A5" s="132" t="s">
        <v>23</v>
      </c>
      <c r="B5" s="132"/>
      <c r="C5" s="132"/>
      <c r="D5" s="132"/>
      <c r="E5" s="132"/>
      <c r="F5" s="132"/>
      <c r="G5" s="132"/>
    </row>
    <row r="6" spans="1:7" ht="15">
      <c r="A6" s="15"/>
      <c r="B6" s="15"/>
      <c r="C6" s="15"/>
      <c r="D6" s="15"/>
      <c r="E6" s="15"/>
      <c r="F6" s="15"/>
      <c r="G6" s="15"/>
    </row>
    <row r="7" spans="1:7" ht="58.5" customHeight="1">
      <c r="A7" s="16" t="s">
        <v>1</v>
      </c>
      <c r="B7" s="16" t="s">
        <v>5</v>
      </c>
      <c r="C7" s="16" t="s">
        <v>24</v>
      </c>
      <c r="D7" s="16" t="s">
        <v>25</v>
      </c>
      <c r="E7" s="16" t="s">
        <v>26</v>
      </c>
      <c r="F7" s="16" t="s">
        <v>27</v>
      </c>
      <c r="G7" s="15"/>
    </row>
    <row r="8" spans="1:7" ht="39" customHeight="1">
      <c r="A8" s="17">
        <v>1</v>
      </c>
      <c r="B8" s="18" t="s">
        <v>28</v>
      </c>
      <c r="C8" s="19" t="s">
        <v>29</v>
      </c>
      <c r="D8" s="20" t="s">
        <v>30</v>
      </c>
      <c r="E8" s="21">
        <f>1522*25*12</f>
        <v>456600</v>
      </c>
      <c r="F8" s="22" t="s">
        <v>31</v>
      </c>
      <c r="G8" s="15"/>
    </row>
    <row r="9" spans="1:7" ht="27.75" customHeight="1">
      <c r="A9" s="23">
        <v>2</v>
      </c>
      <c r="B9" s="133" t="s">
        <v>32</v>
      </c>
      <c r="C9" s="133"/>
      <c r="D9" s="133"/>
      <c r="E9" s="133"/>
      <c r="F9" s="134"/>
      <c r="G9" s="15"/>
    </row>
    <row r="10" spans="1:8" ht="38.25" customHeight="1">
      <c r="A10" s="24"/>
      <c r="B10" s="25" t="s">
        <v>33</v>
      </c>
      <c r="C10" s="19" t="s">
        <v>29</v>
      </c>
      <c r="D10" s="25" t="s">
        <v>34</v>
      </c>
      <c r="E10" s="25">
        <f>5000*25*1</f>
        <v>125000</v>
      </c>
      <c r="F10" s="25" t="s">
        <v>35</v>
      </c>
      <c r="G10" s="15"/>
      <c r="H10" s="26"/>
    </row>
    <row r="11" spans="1:7" ht="51.75" customHeight="1">
      <c r="A11" s="24"/>
      <c r="B11" s="25" t="s">
        <v>36</v>
      </c>
      <c r="C11" s="19" t="s">
        <v>29</v>
      </c>
      <c r="D11" s="25" t="s">
        <v>34</v>
      </c>
      <c r="E11" s="25">
        <f>5000*25*1</f>
        <v>125000</v>
      </c>
      <c r="F11" s="25" t="s">
        <v>37</v>
      </c>
      <c r="G11" s="15"/>
    </row>
    <row r="12" spans="1:7" ht="23.25" customHeight="1">
      <c r="A12" s="135"/>
      <c r="B12" s="136"/>
      <c r="C12" s="136"/>
      <c r="D12" s="136"/>
      <c r="E12" s="27">
        <f>SUM(E11+E10+E8)</f>
        <v>706600</v>
      </c>
      <c r="F12" s="28"/>
      <c r="G12" s="15"/>
    </row>
    <row r="13" spans="1:7" ht="20.25" customHeight="1">
      <c r="A13" s="120"/>
      <c r="B13" s="120"/>
      <c r="C13" s="120"/>
      <c r="D13" s="120"/>
      <c r="E13" s="120"/>
      <c r="F13" s="120"/>
      <c r="G13" s="15"/>
    </row>
    <row r="14" spans="1:7" ht="20.25" customHeight="1">
      <c r="A14" s="125"/>
      <c r="B14" s="126"/>
      <c r="C14" s="126"/>
      <c r="D14" s="126"/>
      <c r="E14" s="126"/>
      <c r="F14" s="127"/>
      <c r="G14" s="15"/>
    </row>
    <row r="15" spans="1:7" ht="20.25" customHeight="1">
      <c r="A15" s="29">
        <v>3</v>
      </c>
      <c r="B15" s="128" t="s">
        <v>38</v>
      </c>
      <c r="C15" s="129"/>
      <c r="D15" s="129"/>
      <c r="E15" s="129"/>
      <c r="F15" s="130"/>
      <c r="G15" s="15"/>
    </row>
    <row r="16" spans="1:7" ht="36" customHeight="1">
      <c r="A16" s="30"/>
      <c r="B16" s="31" t="s">
        <v>39</v>
      </c>
      <c r="C16" s="31" t="s">
        <v>29</v>
      </c>
      <c r="D16" s="31" t="s">
        <v>40</v>
      </c>
      <c r="E16" s="31">
        <f>25*500*1</f>
        <v>12500</v>
      </c>
      <c r="F16" s="31" t="s">
        <v>41</v>
      </c>
      <c r="G16" s="15"/>
    </row>
    <row r="17" spans="1:7" s="34" customFormat="1" ht="20.25" customHeight="1">
      <c r="A17" s="32">
        <v>4</v>
      </c>
      <c r="B17" s="131" t="s">
        <v>42</v>
      </c>
      <c r="C17" s="131"/>
      <c r="D17" s="131"/>
      <c r="E17" s="131"/>
      <c r="F17" s="131"/>
      <c r="G17" s="33"/>
    </row>
    <row r="18" spans="1:7" ht="24" customHeight="1">
      <c r="A18" s="25"/>
      <c r="B18" s="25" t="s">
        <v>43</v>
      </c>
      <c r="C18" s="24">
        <v>2</v>
      </c>
      <c r="D18" s="25" t="s">
        <v>40</v>
      </c>
      <c r="E18" s="25">
        <f>900*2</f>
        <v>1800</v>
      </c>
      <c r="F18" s="25" t="s">
        <v>44</v>
      </c>
      <c r="G18" s="15"/>
    </row>
    <row r="19" spans="1:7" ht="27" customHeight="1">
      <c r="A19" s="25"/>
      <c r="B19" s="25" t="s">
        <v>45</v>
      </c>
      <c r="C19" s="24">
        <v>6</v>
      </c>
      <c r="D19" s="25" t="s">
        <v>40</v>
      </c>
      <c r="E19" s="25">
        <v>6000</v>
      </c>
      <c r="F19" s="25" t="s">
        <v>46</v>
      </c>
      <c r="G19" s="15"/>
    </row>
    <row r="20" spans="1:7" ht="43.5" customHeight="1">
      <c r="A20" s="25"/>
      <c r="B20" s="25" t="s">
        <v>47</v>
      </c>
      <c r="C20" s="24">
        <v>2</v>
      </c>
      <c r="D20" s="25" t="s">
        <v>40</v>
      </c>
      <c r="E20" s="25">
        <v>2000</v>
      </c>
      <c r="F20" s="25" t="s">
        <v>46</v>
      </c>
      <c r="G20" s="15"/>
    </row>
    <row r="21" spans="1:7" ht="43.5" customHeight="1">
      <c r="A21" s="25"/>
      <c r="B21" s="25" t="s">
        <v>48</v>
      </c>
      <c r="C21" s="24">
        <v>5</v>
      </c>
      <c r="D21" s="25" t="s">
        <v>40</v>
      </c>
      <c r="E21" s="25">
        <v>6000</v>
      </c>
      <c r="F21" s="25" t="s">
        <v>49</v>
      </c>
      <c r="G21" s="15"/>
    </row>
    <row r="22" spans="1:7" ht="41.25" customHeight="1">
      <c r="A22" s="25"/>
      <c r="B22" s="25" t="s">
        <v>50</v>
      </c>
      <c r="C22" s="24">
        <v>2</v>
      </c>
      <c r="D22" s="25" t="s">
        <v>40</v>
      </c>
      <c r="E22" s="25">
        <v>2400</v>
      </c>
      <c r="F22" s="25" t="s">
        <v>51</v>
      </c>
      <c r="G22" s="15"/>
    </row>
    <row r="23" spans="1:7" ht="18">
      <c r="A23" s="25"/>
      <c r="B23" s="25" t="s">
        <v>52</v>
      </c>
      <c r="C23" s="24">
        <v>1</v>
      </c>
      <c r="D23" s="25" t="s">
        <v>40</v>
      </c>
      <c r="E23" s="25">
        <v>1250</v>
      </c>
      <c r="F23" s="25"/>
      <c r="G23" s="15"/>
    </row>
    <row r="24" spans="1:7" ht="40.5" customHeight="1">
      <c r="A24" s="25"/>
      <c r="B24" s="25" t="s">
        <v>53</v>
      </c>
      <c r="C24" s="24">
        <v>3</v>
      </c>
      <c r="D24" s="25" t="s">
        <v>54</v>
      </c>
      <c r="E24" s="25">
        <v>3900</v>
      </c>
      <c r="F24" s="25" t="s">
        <v>55</v>
      </c>
      <c r="G24" s="15"/>
    </row>
    <row r="25" spans="1:7" ht="41.25" customHeight="1">
      <c r="A25" s="25"/>
      <c r="B25" s="25" t="s">
        <v>56</v>
      </c>
      <c r="C25" s="24">
        <v>2</v>
      </c>
      <c r="D25" s="25" t="s">
        <v>40</v>
      </c>
      <c r="E25" s="25">
        <v>2800</v>
      </c>
      <c r="F25" s="25" t="s">
        <v>57</v>
      </c>
      <c r="G25" s="15"/>
    </row>
    <row r="26" spans="1:7" ht="18">
      <c r="A26" s="25"/>
      <c r="B26" s="25" t="s">
        <v>58</v>
      </c>
      <c r="C26" s="24">
        <v>1</v>
      </c>
      <c r="D26" s="25" t="s">
        <v>40</v>
      </c>
      <c r="E26" s="25">
        <v>1400</v>
      </c>
      <c r="F26" s="25"/>
      <c r="G26" s="15"/>
    </row>
    <row r="27" spans="1:7" ht="18">
      <c r="A27" s="25"/>
      <c r="B27" s="25" t="s">
        <v>59</v>
      </c>
      <c r="C27" s="24">
        <v>1</v>
      </c>
      <c r="D27" s="25" t="s">
        <v>40</v>
      </c>
      <c r="E27" s="25">
        <f>1550*1</f>
        <v>1550</v>
      </c>
      <c r="F27" s="25"/>
      <c r="G27" s="15"/>
    </row>
    <row r="28" spans="1:7" ht="22.5" customHeight="1">
      <c r="A28" s="35"/>
      <c r="B28" s="99" t="s">
        <v>60</v>
      </c>
      <c r="C28" s="99"/>
      <c r="D28" s="99"/>
      <c r="E28" s="36">
        <f>SUM(E18:E27)</f>
        <v>29100</v>
      </c>
      <c r="F28" s="37"/>
      <c r="G28" s="15"/>
    </row>
    <row r="29" spans="1:7" ht="15">
      <c r="A29" s="122"/>
      <c r="B29" s="122"/>
      <c r="C29" s="122"/>
      <c r="D29" s="122"/>
      <c r="E29" s="122"/>
      <c r="F29" s="122"/>
      <c r="G29" s="38"/>
    </row>
    <row r="30" spans="1:7" ht="15">
      <c r="A30" s="122"/>
      <c r="B30" s="122"/>
      <c r="C30" s="122"/>
      <c r="D30" s="122"/>
      <c r="E30" s="122"/>
      <c r="F30" s="122"/>
      <c r="G30" s="38"/>
    </row>
    <row r="31" spans="1:7" ht="21" customHeight="1">
      <c r="A31" s="123" t="s">
        <v>61</v>
      </c>
      <c r="B31" s="123"/>
      <c r="C31" s="123"/>
      <c r="D31" s="123"/>
      <c r="E31" s="123"/>
      <c r="F31" s="123"/>
      <c r="G31" s="38"/>
    </row>
    <row r="32" spans="1:7" ht="38.25" customHeight="1">
      <c r="A32" s="25"/>
      <c r="B32" s="25" t="s">
        <v>62</v>
      </c>
      <c r="C32" s="24">
        <v>2</v>
      </c>
      <c r="D32" s="25" t="s">
        <v>63</v>
      </c>
      <c r="E32" s="25">
        <f>3000*2</f>
        <v>6000</v>
      </c>
      <c r="F32" s="25" t="s">
        <v>64</v>
      </c>
      <c r="G32" s="38"/>
    </row>
    <row r="33" spans="1:7" ht="42" customHeight="1">
      <c r="A33" s="25"/>
      <c r="B33" s="25" t="s">
        <v>45</v>
      </c>
      <c r="C33" s="24">
        <v>6</v>
      </c>
      <c r="D33" s="25" t="s">
        <v>63</v>
      </c>
      <c r="E33" s="25">
        <v>27000</v>
      </c>
      <c r="F33" s="25" t="s">
        <v>65</v>
      </c>
      <c r="G33" s="38"/>
    </row>
    <row r="34" spans="1:7" ht="48" customHeight="1">
      <c r="A34" s="25"/>
      <c r="B34" s="25" t="s">
        <v>47</v>
      </c>
      <c r="C34" s="24">
        <v>2</v>
      </c>
      <c r="D34" s="25" t="s">
        <v>66</v>
      </c>
      <c r="E34" s="25">
        <v>9000</v>
      </c>
      <c r="F34" s="25" t="s">
        <v>65</v>
      </c>
      <c r="G34" s="38"/>
    </row>
    <row r="35" spans="1:7" ht="46.5" customHeight="1">
      <c r="A35" s="25"/>
      <c r="B35" s="25" t="s">
        <v>48</v>
      </c>
      <c r="C35" s="24">
        <v>5</v>
      </c>
      <c r="D35" s="25" t="s">
        <v>63</v>
      </c>
      <c r="E35" s="25">
        <v>28000</v>
      </c>
      <c r="F35" s="25" t="s">
        <v>67</v>
      </c>
      <c r="G35" s="38"/>
    </row>
    <row r="36" spans="1:7" ht="42.75" customHeight="1">
      <c r="A36" s="25"/>
      <c r="B36" s="25" t="s">
        <v>50</v>
      </c>
      <c r="C36" s="24">
        <v>2</v>
      </c>
      <c r="D36" s="25" t="s">
        <v>63</v>
      </c>
      <c r="E36" s="25">
        <v>11200</v>
      </c>
      <c r="F36" s="25" t="s">
        <v>67</v>
      </c>
      <c r="G36" s="38"/>
    </row>
    <row r="37" spans="1:7" ht="27.75" customHeight="1">
      <c r="A37" s="25"/>
      <c r="B37" s="25" t="s">
        <v>52</v>
      </c>
      <c r="C37" s="24">
        <v>1</v>
      </c>
      <c r="D37" s="25" t="s">
        <v>63</v>
      </c>
      <c r="E37" s="25">
        <v>5700</v>
      </c>
      <c r="F37" s="25"/>
      <c r="G37" s="38"/>
    </row>
    <row r="38" spans="1:7" ht="44.25" customHeight="1">
      <c r="A38" s="25"/>
      <c r="B38" s="25" t="s">
        <v>53</v>
      </c>
      <c r="C38" s="24">
        <v>3</v>
      </c>
      <c r="D38" s="25" t="s">
        <v>63</v>
      </c>
      <c r="E38" s="25">
        <v>17400</v>
      </c>
      <c r="F38" s="25" t="s">
        <v>68</v>
      </c>
      <c r="G38" s="38"/>
    </row>
    <row r="39" spans="1:7" ht="18">
      <c r="A39" s="25"/>
      <c r="B39" s="25" t="s">
        <v>69</v>
      </c>
      <c r="C39" s="24">
        <v>2</v>
      </c>
      <c r="D39" s="25" t="s">
        <v>63</v>
      </c>
      <c r="E39" s="25">
        <v>12800</v>
      </c>
      <c r="F39" s="25" t="s">
        <v>70</v>
      </c>
      <c r="G39" s="38"/>
    </row>
    <row r="40" spans="1:7" ht="18">
      <c r="A40" s="25"/>
      <c r="B40" s="25" t="s">
        <v>58</v>
      </c>
      <c r="C40" s="24">
        <v>1</v>
      </c>
      <c r="D40" s="25" t="s">
        <v>63</v>
      </c>
      <c r="E40" s="25">
        <v>6400</v>
      </c>
      <c r="F40" s="25"/>
      <c r="G40" s="38"/>
    </row>
    <row r="41" spans="1:7" ht="18">
      <c r="A41" s="25"/>
      <c r="B41" s="25" t="s">
        <v>59</v>
      </c>
      <c r="C41" s="24">
        <v>1</v>
      </c>
      <c r="D41" s="25" t="s">
        <v>63</v>
      </c>
      <c r="E41" s="25">
        <v>7300</v>
      </c>
      <c r="F41" s="25"/>
      <c r="G41" s="38"/>
    </row>
    <row r="42" spans="1:7" ht="23.25" customHeight="1">
      <c r="A42" s="39"/>
      <c r="B42" s="124" t="s">
        <v>71</v>
      </c>
      <c r="C42" s="124"/>
      <c r="D42" s="124"/>
      <c r="E42" s="39">
        <f>SUM(E32:E41)</f>
        <v>130800</v>
      </c>
      <c r="F42" s="39"/>
      <c r="G42" s="38"/>
    </row>
    <row r="43" spans="1:7" s="43" customFormat="1" ht="23.25" customHeight="1">
      <c r="A43" s="40"/>
      <c r="B43" s="41"/>
      <c r="C43" s="41"/>
      <c r="D43" s="41"/>
      <c r="E43" s="40"/>
      <c r="F43" s="40"/>
      <c r="G43" s="42"/>
    </row>
    <row r="44" spans="1:7" ht="20.25" customHeight="1">
      <c r="A44" s="29">
        <v>6</v>
      </c>
      <c r="B44" s="116" t="s">
        <v>72</v>
      </c>
      <c r="C44" s="116"/>
      <c r="D44" s="116"/>
      <c r="E44" s="116"/>
      <c r="F44" s="116"/>
      <c r="G44" s="38"/>
    </row>
    <row r="45" spans="1:7" ht="48" customHeight="1">
      <c r="A45" s="24"/>
      <c r="B45" s="25" t="s">
        <v>73</v>
      </c>
      <c r="C45" s="24">
        <v>25</v>
      </c>
      <c r="D45" s="25" t="s">
        <v>40</v>
      </c>
      <c r="E45" s="25">
        <f>261*25</f>
        <v>6525</v>
      </c>
      <c r="F45" s="25" t="s">
        <v>74</v>
      </c>
      <c r="G45" s="38"/>
    </row>
    <row r="46" spans="1:7" ht="40.5" customHeight="1">
      <c r="A46" s="24"/>
      <c r="B46" s="25" t="s">
        <v>75</v>
      </c>
      <c r="C46" s="24">
        <v>15</v>
      </c>
      <c r="D46" s="25" t="s">
        <v>40</v>
      </c>
      <c r="E46" s="25">
        <v>300</v>
      </c>
      <c r="F46" s="25" t="s">
        <v>76</v>
      </c>
      <c r="G46" s="38"/>
    </row>
    <row r="47" spans="1:7" ht="36.75" customHeight="1">
      <c r="A47" s="24"/>
      <c r="B47" s="25" t="s">
        <v>77</v>
      </c>
      <c r="C47" s="24">
        <v>9</v>
      </c>
      <c r="D47" s="25" t="s">
        <v>40</v>
      </c>
      <c r="E47" s="25">
        <f>60*9</f>
        <v>540</v>
      </c>
      <c r="F47" s="25" t="s">
        <v>78</v>
      </c>
      <c r="G47" s="38"/>
    </row>
    <row r="48" spans="1:7" ht="39.75" customHeight="1">
      <c r="A48" s="24"/>
      <c r="B48" s="25" t="s">
        <v>79</v>
      </c>
      <c r="C48" s="24">
        <v>10</v>
      </c>
      <c r="D48" s="25" t="s">
        <v>40</v>
      </c>
      <c r="E48" s="25">
        <f>80*10</f>
        <v>800</v>
      </c>
      <c r="F48" s="25" t="s">
        <v>80</v>
      </c>
      <c r="G48" s="38"/>
    </row>
    <row r="49" spans="1:7" ht="42.75" customHeight="1">
      <c r="A49" s="24"/>
      <c r="B49" s="25" t="s">
        <v>81</v>
      </c>
      <c r="C49" s="24">
        <v>7</v>
      </c>
      <c r="D49" s="25" t="s">
        <v>40</v>
      </c>
      <c r="E49" s="25">
        <f>300*7</f>
        <v>2100</v>
      </c>
      <c r="F49" s="25" t="s">
        <v>82</v>
      </c>
      <c r="G49" s="38"/>
    </row>
    <row r="50" spans="1:7" ht="44.25" customHeight="1">
      <c r="A50" s="24"/>
      <c r="B50" s="25" t="s">
        <v>83</v>
      </c>
      <c r="C50" s="24">
        <v>15</v>
      </c>
      <c r="D50" s="25" t="s">
        <v>40</v>
      </c>
      <c r="E50" s="25">
        <v>375</v>
      </c>
      <c r="F50" s="25" t="s">
        <v>84</v>
      </c>
      <c r="G50" s="38"/>
    </row>
    <row r="51" spans="1:7" ht="42.75" customHeight="1">
      <c r="A51" s="24"/>
      <c r="B51" s="25" t="s">
        <v>85</v>
      </c>
      <c r="C51" s="24">
        <v>15</v>
      </c>
      <c r="D51" s="25" t="s">
        <v>40</v>
      </c>
      <c r="E51" s="25">
        <v>375</v>
      </c>
      <c r="F51" s="25" t="s">
        <v>84</v>
      </c>
      <c r="G51" s="38"/>
    </row>
    <row r="52" spans="1:7" ht="24.75" customHeight="1">
      <c r="A52" s="24"/>
      <c r="B52" s="25" t="s">
        <v>86</v>
      </c>
      <c r="C52" s="24">
        <v>25</v>
      </c>
      <c r="D52" s="25" t="s">
        <v>63</v>
      </c>
      <c r="E52" s="25">
        <v>30000</v>
      </c>
      <c r="F52" s="25" t="s">
        <v>87</v>
      </c>
      <c r="G52" s="38"/>
    </row>
    <row r="53" spans="1:7" ht="26.25" customHeight="1">
      <c r="A53" s="24"/>
      <c r="B53" s="25" t="s">
        <v>88</v>
      </c>
      <c r="C53" s="24"/>
      <c r="D53" s="25" t="s">
        <v>40</v>
      </c>
      <c r="E53" s="25">
        <v>750</v>
      </c>
      <c r="F53" s="25" t="s">
        <v>89</v>
      </c>
      <c r="G53" s="38"/>
    </row>
    <row r="54" spans="1:7" ht="20.25" customHeight="1">
      <c r="A54" s="24"/>
      <c r="B54" s="25" t="s">
        <v>90</v>
      </c>
      <c r="C54" s="25"/>
      <c r="D54" s="25" t="s">
        <v>40</v>
      </c>
      <c r="E54" s="25">
        <v>720</v>
      </c>
      <c r="F54" s="25" t="s">
        <v>91</v>
      </c>
      <c r="G54" s="38"/>
    </row>
    <row r="55" spans="1:7" ht="25.5" customHeight="1">
      <c r="A55" s="44"/>
      <c r="B55" s="117" t="s">
        <v>92</v>
      </c>
      <c r="C55" s="118"/>
      <c r="D55" s="119"/>
      <c r="E55" s="39">
        <f>SUM(E45:E54)</f>
        <v>42485</v>
      </c>
      <c r="F55" s="39"/>
      <c r="G55" s="38"/>
    </row>
    <row r="56" spans="1:7" ht="15">
      <c r="A56" s="120"/>
      <c r="B56" s="120"/>
      <c r="C56" s="120"/>
      <c r="D56" s="120"/>
      <c r="E56" s="120"/>
      <c r="F56" s="120"/>
      <c r="G56" s="38"/>
    </row>
    <row r="57" spans="1:7" ht="20.25" customHeight="1">
      <c r="A57" s="29">
        <v>7</v>
      </c>
      <c r="B57" s="116" t="s">
        <v>93</v>
      </c>
      <c r="C57" s="116"/>
      <c r="D57" s="116"/>
      <c r="E57" s="116"/>
      <c r="F57" s="116"/>
      <c r="G57" s="38"/>
    </row>
    <row r="58" spans="1:7" ht="18">
      <c r="A58" s="24"/>
      <c r="B58" s="25" t="s">
        <v>94</v>
      </c>
      <c r="C58" s="24">
        <v>25</v>
      </c>
      <c r="D58" s="25" t="s">
        <v>40</v>
      </c>
      <c r="E58" s="25">
        <v>1260</v>
      </c>
      <c r="F58" s="25" t="s">
        <v>91</v>
      </c>
      <c r="G58" s="38"/>
    </row>
    <row r="59" spans="1:7" ht="18">
      <c r="A59" s="24"/>
      <c r="B59" s="25" t="s">
        <v>95</v>
      </c>
      <c r="C59" s="24">
        <v>25</v>
      </c>
      <c r="D59" s="25" t="s">
        <v>40</v>
      </c>
      <c r="E59" s="25">
        <v>900</v>
      </c>
      <c r="F59" s="25" t="s">
        <v>96</v>
      </c>
      <c r="G59" s="38"/>
    </row>
    <row r="60" spans="1:7" ht="18">
      <c r="A60" s="24"/>
      <c r="B60" s="25" t="s">
        <v>97</v>
      </c>
      <c r="C60" s="24">
        <v>25</v>
      </c>
      <c r="D60" s="25" t="s">
        <v>40</v>
      </c>
      <c r="E60" s="25">
        <v>1800</v>
      </c>
      <c r="F60" s="25" t="s">
        <v>98</v>
      </c>
      <c r="G60" s="38"/>
    </row>
    <row r="61" spans="1:7" ht="18">
      <c r="A61" s="24"/>
      <c r="B61" s="25" t="s">
        <v>99</v>
      </c>
      <c r="C61" s="24">
        <v>25</v>
      </c>
      <c r="D61" s="25" t="s">
        <v>40</v>
      </c>
      <c r="E61" s="25">
        <v>1450</v>
      </c>
      <c r="F61" s="25" t="s">
        <v>100</v>
      </c>
      <c r="G61" s="38"/>
    </row>
    <row r="62" spans="1:7" ht="18">
      <c r="A62" s="24"/>
      <c r="B62" s="25" t="s">
        <v>101</v>
      </c>
      <c r="C62" s="24">
        <v>25</v>
      </c>
      <c r="D62" s="25" t="s">
        <v>40</v>
      </c>
      <c r="E62" s="25">
        <v>1875</v>
      </c>
      <c r="F62" s="25" t="s">
        <v>102</v>
      </c>
      <c r="G62" s="38"/>
    </row>
    <row r="63" spans="1:7" ht="18">
      <c r="A63" s="24"/>
      <c r="B63" s="25" t="s">
        <v>103</v>
      </c>
      <c r="C63" s="24">
        <v>25</v>
      </c>
      <c r="D63" s="25" t="s">
        <v>40</v>
      </c>
      <c r="E63" s="25">
        <v>1250</v>
      </c>
      <c r="F63" s="25" t="s">
        <v>104</v>
      </c>
      <c r="G63" s="38"/>
    </row>
    <row r="64" spans="1:7" ht="18">
      <c r="A64" s="24"/>
      <c r="B64" s="25" t="s">
        <v>105</v>
      </c>
      <c r="C64" s="24">
        <v>25</v>
      </c>
      <c r="D64" s="25" t="s">
        <v>40</v>
      </c>
      <c r="E64" s="25">
        <v>800</v>
      </c>
      <c r="F64" s="25" t="s">
        <v>106</v>
      </c>
      <c r="G64" s="38"/>
    </row>
    <row r="65" spans="1:7" ht="18">
      <c r="A65" s="24"/>
      <c r="B65" s="25" t="s">
        <v>107</v>
      </c>
      <c r="C65" s="24">
        <v>25</v>
      </c>
      <c r="D65" s="25" t="s">
        <v>40</v>
      </c>
      <c r="E65" s="25">
        <v>500</v>
      </c>
      <c r="F65" s="25" t="s">
        <v>108</v>
      </c>
      <c r="G65" s="38"/>
    </row>
    <row r="66" spans="1:7" ht="18">
      <c r="A66" s="24"/>
      <c r="B66" s="25" t="s">
        <v>109</v>
      </c>
      <c r="C66" s="24">
        <v>25</v>
      </c>
      <c r="D66" s="25" t="s">
        <v>40</v>
      </c>
      <c r="E66" s="25">
        <v>575</v>
      </c>
      <c r="F66" s="25" t="s">
        <v>106</v>
      </c>
      <c r="G66" s="38"/>
    </row>
    <row r="67" spans="1:7" ht="18">
      <c r="A67" s="24"/>
      <c r="B67" s="25" t="s">
        <v>110</v>
      </c>
      <c r="C67" s="24">
        <v>14</v>
      </c>
      <c r="D67" s="25" t="s">
        <v>40</v>
      </c>
      <c r="E67" s="25">
        <v>490</v>
      </c>
      <c r="F67" s="25" t="s">
        <v>111</v>
      </c>
      <c r="G67" s="38"/>
    </row>
    <row r="68" spans="1:7" ht="18">
      <c r="A68" s="24"/>
      <c r="B68" s="25" t="s">
        <v>112</v>
      </c>
      <c r="C68" s="24">
        <v>14</v>
      </c>
      <c r="D68" s="25" t="s">
        <v>40</v>
      </c>
      <c r="E68" s="25">
        <v>600</v>
      </c>
      <c r="F68" s="25" t="s">
        <v>113</v>
      </c>
      <c r="G68" s="38"/>
    </row>
    <row r="69" spans="1:7" ht="18">
      <c r="A69" s="24"/>
      <c r="B69" s="25" t="s">
        <v>114</v>
      </c>
      <c r="C69" s="24">
        <v>25</v>
      </c>
      <c r="D69" s="25" t="s">
        <v>40</v>
      </c>
      <c r="E69" s="25">
        <v>900</v>
      </c>
      <c r="F69" s="25" t="s">
        <v>115</v>
      </c>
      <c r="G69" s="38"/>
    </row>
    <row r="70" spans="1:7" ht="18">
      <c r="A70" s="24"/>
      <c r="B70" s="25" t="s">
        <v>116</v>
      </c>
      <c r="C70" s="24">
        <v>25</v>
      </c>
      <c r="D70" s="25" t="s">
        <v>40</v>
      </c>
      <c r="E70" s="25">
        <v>3000</v>
      </c>
      <c r="F70" s="25" t="s">
        <v>113</v>
      </c>
      <c r="G70" s="38"/>
    </row>
    <row r="71" spans="1:7" ht="18">
      <c r="A71" s="24"/>
      <c r="B71" s="25" t="s">
        <v>117</v>
      </c>
      <c r="C71" s="24">
        <v>25</v>
      </c>
      <c r="D71" s="25" t="s">
        <v>40</v>
      </c>
      <c r="E71" s="25">
        <v>2300</v>
      </c>
      <c r="F71" s="25" t="s">
        <v>118</v>
      </c>
      <c r="G71" s="38"/>
    </row>
    <row r="72" spans="1:7" ht="18">
      <c r="A72" s="24"/>
      <c r="B72" s="25" t="s">
        <v>119</v>
      </c>
      <c r="C72" s="24">
        <v>25</v>
      </c>
      <c r="D72" s="25" t="s">
        <v>40</v>
      </c>
      <c r="E72" s="25">
        <v>425</v>
      </c>
      <c r="F72" s="25" t="s">
        <v>104</v>
      </c>
      <c r="G72" s="38"/>
    </row>
    <row r="73" spans="1:7" ht="18">
      <c r="A73" s="24"/>
      <c r="B73" s="25" t="s">
        <v>120</v>
      </c>
      <c r="C73" s="24">
        <v>25</v>
      </c>
      <c r="D73" s="25" t="s">
        <v>40</v>
      </c>
      <c r="E73" s="25">
        <v>805</v>
      </c>
      <c r="F73" s="25"/>
      <c r="G73" s="38"/>
    </row>
    <row r="74" spans="1:7" ht="30" customHeight="1">
      <c r="A74" s="24"/>
      <c r="B74" s="25" t="s">
        <v>121</v>
      </c>
      <c r="C74" s="24">
        <v>20</v>
      </c>
      <c r="D74" s="25" t="s">
        <v>40</v>
      </c>
      <c r="E74" s="25">
        <v>900</v>
      </c>
      <c r="F74" s="25"/>
      <c r="G74" s="38"/>
    </row>
    <row r="75" spans="1:7" ht="20.25" customHeight="1">
      <c r="A75" s="106"/>
      <c r="B75" s="101" t="s">
        <v>122</v>
      </c>
      <c r="C75" s="113">
        <v>25</v>
      </c>
      <c r="D75" s="110" t="s">
        <v>123</v>
      </c>
      <c r="E75" s="121">
        <v>9200</v>
      </c>
      <c r="F75" s="101" t="s">
        <v>124</v>
      </c>
      <c r="G75" s="38"/>
    </row>
    <row r="76" spans="1:7" ht="12.75" customHeight="1">
      <c r="A76" s="106"/>
      <c r="B76" s="101"/>
      <c r="C76" s="114"/>
      <c r="D76" s="111"/>
      <c r="E76" s="121"/>
      <c r="F76" s="101"/>
      <c r="G76" s="38"/>
    </row>
    <row r="77" spans="1:7" ht="16.5" customHeight="1">
      <c r="A77" s="106"/>
      <c r="B77" s="101"/>
      <c r="C77" s="115"/>
      <c r="D77" s="112"/>
      <c r="E77" s="121"/>
      <c r="F77" s="101"/>
      <c r="G77" s="38"/>
    </row>
    <row r="78" spans="1:7" ht="20.25" customHeight="1">
      <c r="A78" s="106"/>
      <c r="B78" s="101" t="s">
        <v>125</v>
      </c>
      <c r="C78" s="107">
        <v>25</v>
      </c>
      <c r="D78" s="110" t="s">
        <v>123</v>
      </c>
      <c r="E78" s="101">
        <v>23000</v>
      </c>
      <c r="F78" s="101" t="s">
        <v>126</v>
      </c>
      <c r="G78" s="38"/>
    </row>
    <row r="79" spans="1:7" ht="12.75" customHeight="1">
      <c r="A79" s="106"/>
      <c r="B79" s="101"/>
      <c r="C79" s="108"/>
      <c r="D79" s="111"/>
      <c r="E79" s="101"/>
      <c r="F79" s="101"/>
      <c r="G79" s="38"/>
    </row>
    <row r="80" spans="1:7" ht="5.25" customHeight="1">
      <c r="A80" s="106"/>
      <c r="B80" s="101"/>
      <c r="C80" s="109"/>
      <c r="D80" s="112"/>
      <c r="E80" s="101"/>
      <c r="F80" s="101"/>
      <c r="G80" s="38"/>
    </row>
    <row r="81" spans="1:7" ht="25.5" customHeight="1">
      <c r="A81" s="39"/>
      <c r="B81" s="98" t="s">
        <v>127</v>
      </c>
      <c r="C81" s="99"/>
      <c r="D81" s="100"/>
      <c r="E81" s="39">
        <f>SUM(E58:E80)</f>
        <v>52030</v>
      </c>
      <c r="F81" s="39"/>
      <c r="G81" s="38"/>
    </row>
    <row r="82" spans="1:7" ht="21" customHeight="1">
      <c r="A82" s="101"/>
      <c r="B82" s="101"/>
      <c r="C82" s="101"/>
      <c r="D82" s="101"/>
      <c r="E82" s="101"/>
      <c r="F82" s="101"/>
      <c r="G82" s="38"/>
    </row>
    <row r="83" spans="1:7" ht="20.25" customHeight="1">
      <c r="A83" s="45">
        <v>8</v>
      </c>
      <c r="B83" s="102" t="s">
        <v>128</v>
      </c>
      <c r="C83" s="102"/>
      <c r="D83" s="102"/>
      <c r="E83" s="102"/>
      <c r="F83" s="102"/>
      <c r="G83" s="38"/>
    </row>
    <row r="84" spans="1:7" ht="63" customHeight="1">
      <c r="A84" s="24"/>
      <c r="B84" s="25" t="s">
        <v>129</v>
      </c>
      <c r="C84" s="24">
        <v>25</v>
      </c>
      <c r="D84" s="25" t="s">
        <v>40</v>
      </c>
      <c r="E84" s="25">
        <f>653*C84</f>
        <v>16325</v>
      </c>
      <c r="F84" s="25" t="s">
        <v>130</v>
      </c>
      <c r="G84" s="46"/>
    </row>
    <row r="85" spans="1:7" ht="48" customHeight="1">
      <c r="A85" s="24"/>
      <c r="B85" s="25" t="s">
        <v>131</v>
      </c>
      <c r="C85" s="24">
        <v>25</v>
      </c>
      <c r="D85" s="25" t="s">
        <v>40</v>
      </c>
      <c r="E85" s="25">
        <f>400*C85</f>
        <v>10000</v>
      </c>
      <c r="F85" s="25" t="s">
        <v>132</v>
      </c>
      <c r="G85" s="38"/>
    </row>
    <row r="86" spans="1:7" ht="48" customHeight="1">
      <c r="A86" s="24"/>
      <c r="B86" s="25" t="s">
        <v>133</v>
      </c>
      <c r="C86" s="24">
        <v>25</v>
      </c>
      <c r="D86" s="25" t="s">
        <v>40</v>
      </c>
      <c r="E86" s="25">
        <f>15000*1</f>
        <v>15000</v>
      </c>
      <c r="F86" s="25"/>
      <c r="G86" s="38"/>
    </row>
    <row r="87" spans="1:7" ht="25.5" customHeight="1">
      <c r="A87" s="47"/>
      <c r="B87" s="103" t="s">
        <v>134</v>
      </c>
      <c r="C87" s="104"/>
      <c r="D87" s="105"/>
      <c r="E87" s="47">
        <f>E86+E85+E84</f>
        <v>41325</v>
      </c>
      <c r="F87" s="47"/>
      <c r="G87" s="38"/>
    </row>
    <row r="88" spans="1:7" ht="15">
      <c r="A88" s="91"/>
      <c r="B88" s="92"/>
      <c r="C88" s="92"/>
      <c r="D88" s="92"/>
      <c r="E88" s="92"/>
      <c r="F88" s="93"/>
      <c r="G88" s="38"/>
    </row>
    <row r="89" spans="1:7" ht="20.25" customHeight="1">
      <c r="A89" s="48">
        <v>9</v>
      </c>
      <c r="B89" s="94" t="s">
        <v>135</v>
      </c>
      <c r="C89" s="94"/>
      <c r="D89" s="94"/>
      <c r="E89" s="94"/>
      <c r="F89" s="94"/>
      <c r="G89" s="38"/>
    </row>
    <row r="90" spans="1:7" ht="35.25" customHeight="1">
      <c r="A90" s="24"/>
      <c r="B90" s="25" t="s">
        <v>136</v>
      </c>
      <c r="C90" s="24">
        <v>1</v>
      </c>
      <c r="D90" s="25" t="s">
        <v>40</v>
      </c>
      <c r="E90" s="25">
        <f>10000*C90</f>
        <v>10000</v>
      </c>
      <c r="F90" s="25"/>
      <c r="G90" s="38"/>
    </row>
    <row r="91" spans="1:7" ht="33.75" customHeight="1">
      <c r="A91" s="24"/>
      <c r="B91" s="25" t="s">
        <v>137</v>
      </c>
      <c r="C91" s="24">
        <v>2</v>
      </c>
      <c r="D91" s="25" t="s">
        <v>40</v>
      </c>
      <c r="E91" s="25">
        <f>6500*C91</f>
        <v>13000</v>
      </c>
      <c r="F91" s="25" t="s">
        <v>138</v>
      </c>
      <c r="G91" s="38"/>
    </row>
    <row r="92" spans="1:7" ht="26.25" customHeight="1">
      <c r="A92" s="24"/>
      <c r="B92" s="25" t="s">
        <v>139</v>
      </c>
      <c r="C92" s="24">
        <v>1</v>
      </c>
      <c r="D92" s="25" t="s">
        <v>140</v>
      </c>
      <c r="E92" s="25">
        <f>6000*C92</f>
        <v>6000</v>
      </c>
      <c r="F92" s="25"/>
      <c r="G92" s="38"/>
    </row>
    <row r="93" spans="1:7" ht="24.75" customHeight="1">
      <c r="A93" s="49"/>
      <c r="B93" s="95" t="s">
        <v>134</v>
      </c>
      <c r="C93" s="96"/>
      <c r="D93" s="97"/>
      <c r="E93" s="49">
        <f>E92+E91+E90</f>
        <v>29000</v>
      </c>
      <c r="F93" s="49"/>
      <c r="G93" s="38"/>
    </row>
    <row r="94" spans="1:6" ht="12.75">
      <c r="A94" s="50"/>
      <c r="B94" s="50"/>
      <c r="C94" s="50"/>
      <c r="D94" s="50"/>
      <c r="E94" s="50"/>
      <c r="F94" s="50"/>
    </row>
    <row r="95" spans="1:6" ht="20.25">
      <c r="A95" s="51"/>
      <c r="B95" s="52" t="s">
        <v>141</v>
      </c>
      <c r="C95" s="53"/>
      <c r="D95" s="50"/>
      <c r="E95" s="50"/>
      <c r="F95" s="50"/>
    </row>
    <row r="96" spans="1:6" ht="16.5">
      <c r="A96" s="54"/>
      <c r="B96" s="55" t="s">
        <v>2</v>
      </c>
      <c r="C96" s="55" t="s">
        <v>142</v>
      </c>
      <c r="D96" s="55" t="s">
        <v>143</v>
      </c>
      <c r="E96" s="50"/>
      <c r="F96" s="50"/>
    </row>
    <row r="97" spans="1:6" ht="20.25">
      <c r="A97" s="56"/>
      <c r="B97" s="57" t="s">
        <v>144</v>
      </c>
      <c r="C97" s="57"/>
      <c r="D97" s="57">
        <f>E8+E10+E11</f>
        <v>706600</v>
      </c>
      <c r="E97" s="50"/>
      <c r="F97" s="50"/>
    </row>
    <row r="98" spans="1:6" ht="20.25">
      <c r="A98" s="56"/>
      <c r="B98" s="57" t="s">
        <v>145</v>
      </c>
      <c r="C98" s="57">
        <f>E16</f>
        <v>12500</v>
      </c>
      <c r="D98" s="57">
        <f>C98*12</f>
        <v>150000</v>
      </c>
      <c r="E98" s="50"/>
      <c r="F98" s="50"/>
    </row>
    <row r="99" spans="1:6" ht="20.25">
      <c r="A99" s="56"/>
      <c r="B99" s="57" t="s">
        <v>146</v>
      </c>
      <c r="C99" s="57"/>
      <c r="D99" s="57"/>
      <c r="E99" s="50"/>
      <c r="F99" s="50"/>
    </row>
    <row r="100" spans="1:6" ht="20.25">
      <c r="A100" s="56"/>
      <c r="B100" s="57" t="s">
        <v>147</v>
      </c>
      <c r="C100" s="57">
        <f>E28</f>
        <v>29100</v>
      </c>
      <c r="D100" s="57">
        <f>C100*12</f>
        <v>349200</v>
      </c>
      <c r="E100" s="50"/>
      <c r="F100" s="50"/>
    </row>
    <row r="101" spans="1:6" ht="20.25">
      <c r="A101" s="56"/>
      <c r="B101" s="57" t="s">
        <v>148</v>
      </c>
      <c r="C101" s="57"/>
      <c r="D101" s="57">
        <f>E42</f>
        <v>130800</v>
      </c>
      <c r="E101" s="84"/>
      <c r="F101" s="84"/>
    </row>
    <row r="102" spans="1:6" ht="15.75">
      <c r="A102" s="50"/>
      <c r="B102" s="57" t="s">
        <v>149</v>
      </c>
      <c r="C102" s="57">
        <f>E55-30000</f>
        <v>12485</v>
      </c>
      <c r="D102" s="57">
        <f>C102*12+(30000)</f>
        <v>179820</v>
      </c>
      <c r="E102" s="50"/>
      <c r="F102" s="50"/>
    </row>
    <row r="103" spans="1:6" ht="20.25">
      <c r="A103" s="58"/>
      <c r="B103" s="57" t="s">
        <v>150</v>
      </c>
      <c r="C103" s="57">
        <f>E81-9200-23000</f>
        <v>19830</v>
      </c>
      <c r="D103" s="57">
        <f>C103*12+(9200+23000)</f>
        <v>270160</v>
      </c>
      <c r="E103" s="84"/>
      <c r="F103" s="84"/>
    </row>
    <row r="104" spans="1:6" ht="15.75">
      <c r="A104" s="50"/>
      <c r="B104" s="57" t="s">
        <v>128</v>
      </c>
      <c r="C104" s="57">
        <f>E87</f>
        <v>41325</v>
      </c>
      <c r="D104" s="57">
        <f>C104*12</f>
        <v>495900</v>
      </c>
      <c r="E104" s="50"/>
      <c r="F104" s="50"/>
    </row>
    <row r="105" spans="1:6" ht="15.75">
      <c r="A105" s="58"/>
      <c r="B105" s="57" t="s">
        <v>151</v>
      </c>
      <c r="C105" s="57">
        <f>E93</f>
        <v>29000</v>
      </c>
      <c r="D105" s="57">
        <f>C105*13</f>
        <v>377000</v>
      </c>
      <c r="E105" s="50"/>
      <c r="F105" s="50"/>
    </row>
    <row r="106" spans="1:6" ht="15.75">
      <c r="A106" s="50"/>
      <c r="B106" s="57"/>
      <c r="C106" s="57"/>
      <c r="D106" s="57"/>
      <c r="E106" s="50"/>
      <c r="F106" s="50"/>
    </row>
    <row r="107" spans="1:6" ht="15.75">
      <c r="A107" s="58"/>
      <c r="B107" s="85" t="s">
        <v>152</v>
      </c>
      <c r="C107" s="86"/>
      <c r="D107" s="89">
        <f>SUM(D97:D106)</f>
        <v>2659480</v>
      </c>
      <c r="E107" s="50"/>
      <c r="F107" s="50"/>
    </row>
    <row r="108" spans="1:6" ht="12.75">
      <c r="A108" s="50"/>
      <c r="B108" s="87"/>
      <c r="C108" s="88"/>
      <c r="D108" s="90"/>
      <c r="E108" s="50"/>
      <c r="F108" s="50"/>
    </row>
    <row r="109" spans="1:6" ht="15.75">
      <c r="A109" s="58"/>
      <c r="B109" s="50"/>
      <c r="C109" s="50"/>
      <c r="D109" s="59"/>
      <c r="E109" s="59"/>
      <c r="F109" s="50"/>
    </row>
    <row r="110" spans="1:6" ht="12.75">
      <c r="A110" s="50"/>
      <c r="B110" s="50"/>
      <c r="C110" s="50"/>
      <c r="D110" s="50"/>
      <c r="E110" s="50"/>
      <c r="F110" s="50"/>
    </row>
    <row r="111" spans="1:6" ht="20.25">
      <c r="A111" s="50"/>
      <c r="B111" s="50"/>
      <c r="C111" s="50"/>
      <c r="D111" s="84" t="s">
        <v>153</v>
      </c>
      <c r="E111" s="84"/>
      <c r="F111" s="50"/>
    </row>
    <row r="112" spans="1:6" ht="12.75">
      <c r="A112" s="50"/>
      <c r="B112" s="50"/>
      <c r="C112" s="50"/>
      <c r="D112" s="50"/>
      <c r="E112" s="50"/>
      <c r="F112" s="50"/>
    </row>
    <row r="113" spans="1:6" ht="20.25">
      <c r="A113" s="58"/>
      <c r="B113" s="50"/>
      <c r="C113" s="50"/>
      <c r="D113" s="84" t="s">
        <v>154</v>
      </c>
      <c r="E113" s="84"/>
      <c r="F113" s="50"/>
    </row>
    <row r="114" spans="1:6" ht="12.75">
      <c r="A114" s="50"/>
      <c r="B114" s="50"/>
      <c r="C114" s="50"/>
      <c r="D114" s="50"/>
      <c r="E114" s="50"/>
      <c r="F114" s="50"/>
    </row>
    <row r="115" spans="1:6" ht="15.75">
      <c r="A115" s="58"/>
      <c r="B115" s="50"/>
      <c r="C115" s="50"/>
      <c r="D115" s="50"/>
      <c r="E115" s="50"/>
      <c r="F115" s="50"/>
    </row>
    <row r="116" spans="1:6" ht="12.75">
      <c r="A116" s="50"/>
      <c r="B116" s="50"/>
      <c r="C116" s="50"/>
      <c r="D116" s="50"/>
      <c r="E116" s="50"/>
      <c r="F116" s="50"/>
    </row>
    <row r="117" spans="1:6" ht="15.75">
      <c r="A117" s="58"/>
      <c r="B117" s="50"/>
      <c r="C117" s="50"/>
      <c r="D117" s="50"/>
      <c r="E117" s="50"/>
      <c r="F117" s="50"/>
    </row>
    <row r="118" spans="1:6" ht="12.75">
      <c r="A118" s="50"/>
      <c r="B118" s="50"/>
      <c r="C118" s="50"/>
      <c r="D118" s="50"/>
      <c r="E118" s="50"/>
      <c r="F118" s="50"/>
    </row>
    <row r="119" spans="1:6" ht="15.75">
      <c r="A119" s="58"/>
      <c r="B119" s="50"/>
      <c r="C119" s="50"/>
      <c r="D119" s="50"/>
      <c r="E119" s="50"/>
      <c r="F119" s="50"/>
    </row>
    <row r="120" spans="1:6" ht="12.75">
      <c r="A120" s="50"/>
      <c r="B120" s="50"/>
      <c r="C120" s="50"/>
      <c r="D120" s="50"/>
      <c r="E120" s="50"/>
      <c r="F120" s="50"/>
    </row>
    <row r="121" spans="1:6" ht="12.75">
      <c r="A121" s="50"/>
      <c r="B121" s="50"/>
      <c r="C121" s="50"/>
      <c r="D121" s="50"/>
      <c r="E121" s="50"/>
      <c r="F121" s="50"/>
    </row>
    <row r="122" spans="1:6" ht="12.75">
      <c r="A122" s="50"/>
      <c r="B122" s="50"/>
      <c r="C122" s="50"/>
      <c r="D122" s="50"/>
      <c r="E122" s="50"/>
      <c r="F122" s="50"/>
    </row>
    <row r="123" spans="1:6" ht="12.75">
      <c r="A123" s="50"/>
      <c r="B123" s="50"/>
      <c r="C123" s="50"/>
      <c r="D123" s="50"/>
      <c r="E123" s="50"/>
      <c r="F123" s="50"/>
    </row>
    <row r="124" spans="1:6" ht="12.75">
      <c r="A124" s="50"/>
      <c r="B124" s="50"/>
      <c r="C124" s="50"/>
      <c r="D124" s="50"/>
      <c r="E124" s="50"/>
      <c r="F124" s="50"/>
    </row>
    <row r="125" spans="1:6" ht="12.75">
      <c r="A125" s="50"/>
      <c r="B125" s="50"/>
      <c r="C125" s="50"/>
      <c r="D125" s="50"/>
      <c r="E125" s="50"/>
      <c r="F125" s="50"/>
    </row>
    <row r="126" spans="1:6" ht="12.75">
      <c r="A126" s="50"/>
      <c r="B126" s="50"/>
      <c r="C126" s="50"/>
      <c r="D126" s="50"/>
      <c r="E126" s="50"/>
      <c r="F126" s="50"/>
    </row>
    <row r="127" spans="1:6" ht="12.75">
      <c r="A127" s="50"/>
      <c r="B127" s="50"/>
      <c r="C127" s="50"/>
      <c r="D127" s="50"/>
      <c r="E127" s="50"/>
      <c r="F127" s="50"/>
    </row>
    <row r="128" spans="1:6" ht="12.75">
      <c r="A128" s="50"/>
      <c r="B128" s="50"/>
      <c r="C128" s="50"/>
      <c r="D128" s="50"/>
      <c r="E128" s="50"/>
      <c r="F128" s="50"/>
    </row>
    <row r="129" spans="1:6" ht="12.75">
      <c r="A129" s="50"/>
      <c r="B129" s="50"/>
      <c r="C129" s="50"/>
      <c r="D129" s="50"/>
      <c r="E129" s="50"/>
      <c r="F129" s="50"/>
    </row>
    <row r="130" spans="1:6" ht="12.75">
      <c r="A130" s="50"/>
      <c r="B130" s="50"/>
      <c r="C130" s="50"/>
      <c r="D130" s="50"/>
      <c r="E130" s="50"/>
      <c r="F130" s="50"/>
    </row>
    <row r="131" spans="1:6" ht="12.75">
      <c r="A131" s="50"/>
      <c r="B131" s="50"/>
      <c r="C131" s="50"/>
      <c r="D131" s="50"/>
      <c r="E131" s="50"/>
      <c r="F131" s="50"/>
    </row>
    <row r="132" spans="1:6" ht="12.75">
      <c r="A132" s="50"/>
      <c r="B132" s="50"/>
      <c r="C132" s="50"/>
      <c r="D132" s="50"/>
      <c r="E132" s="50"/>
      <c r="F132" s="50"/>
    </row>
    <row r="133" spans="1:6" ht="12.75">
      <c r="A133" s="50"/>
      <c r="B133" s="50"/>
      <c r="C133" s="50"/>
      <c r="D133" s="50"/>
      <c r="E133" s="50"/>
      <c r="F133" s="50"/>
    </row>
    <row r="134" spans="1:6" ht="12.75">
      <c r="A134" s="50"/>
      <c r="B134" s="50"/>
      <c r="C134" s="50"/>
      <c r="D134" s="50"/>
      <c r="E134" s="50"/>
      <c r="F134" s="50"/>
    </row>
    <row r="135" spans="1:6" ht="12.75">
      <c r="A135" s="50"/>
      <c r="B135" s="50"/>
      <c r="C135" s="50"/>
      <c r="D135" s="50"/>
      <c r="E135" s="50"/>
      <c r="F135" s="50"/>
    </row>
    <row r="136" spans="1:6" ht="12.75">
      <c r="A136" s="50"/>
      <c r="B136" s="50"/>
      <c r="C136" s="50"/>
      <c r="D136" s="50"/>
      <c r="E136" s="50"/>
      <c r="F136" s="50"/>
    </row>
    <row r="137" spans="1:6" ht="12.75">
      <c r="A137" s="50"/>
      <c r="B137" s="50"/>
      <c r="C137" s="50"/>
      <c r="D137" s="50"/>
      <c r="E137" s="50"/>
      <c r="F137" s="50"/>
    </row>
    <row r="138" spans="1:6" ht="12.75">
      <c r="A138" s="50"/>
      <c r="B138" s="50"/>
      <c r="C138" s="50"/>
      <c r="D138" s="50"/>
      <c r="E138" s="50"/>
      <c r="F138" s="50"/>
    </row>
    <row r="139" spans="1:6" ht="12.75">
      <c r="A139" s="50"/>
      <c r="B139" s="50"/>
      <c r="C139" s="50"/>
      <c r="D139" s="50"/>
      <c r="E139" s="50"/>
      <c r="F139" s="50"/>
    </row>
    <row r="140" spans="1:6" ht="12.75">
      <c r="A140" s="50"/>
      <c r="B140" s="50"/>
      <c r="C140" s="50"/>
      <c r="D140" s="50"/>
      <c r="E140" s="50"/>
      <c r="F140" s="50"/>
    </row>
    <row r="141" spans="1:6" ht="12.75">
      <c r="A141" s="50"/>
      <c r="B141" s="50"/>
      <c r="C141" s="50"/>
      <c r="D141" s="50"/>
      <c r="E141" s="50"/>
      <c r="F141" s="50"/>
    </row>
    <row r="142" spans="1:6" ht="12.75">
      <c r="A142" s="50"/>
      <c r="B142" s="50"/>
      <c r="C142" s="50"/>
      <c r="D142" s="50"/>
      <c r="E142" s="50"/>
      <c r="F142" s="50"/>
    </row>
    <row r="143" spans="1:6" ht="12.75">
      <c r="A143" s="50"/>
      <c r="B143" s="50"/>
      <c r="C143" s="50"/>
      <c r="D143" s="50"/>
      <c r="E143" s="50"/>
      <c r="F143" s="50"/>
    </row>
    <row r="144" spans="1:6" ht="12.75">
      <c r="A144" s="50"/>
      <c r="B144" s="50"/>
      <c r="C144" s="50"/>
      <c r="D144" s="50"/>
      <c r="E144" s="50"/>
      <c r="F144" s="50"/>
    </row>
    <row r="145" spans="1:6" ht="12.75">
      <c r="A145" s="50"/>
      <c r="B145" s="50"/>
      <c r="C145" s="50"/>
      <c r="D145" s="50"/>
      <c r="E145" s="50"/>
      <c r="F145" s="50"/>
    </row>
    <row r="146" spans="1:6" ht="12.75">
      <c r="A146" s="50"/>
      <c r="B146" s="50"/>
      <c r="C146" s="50"/>
      <c r="D146" s="50"/>
      <c r="E146" s="50"/>
      <c r="F146" s="50"/>
    </row>
    <row r="147" spans="1:6" ht="12.75">
      <c r="A147" s="50"/>
      <c r="B147" s="50"/>
      <c r="C147" s="50"/>
      <c r="D147" s="50"/>
      <c r="E147" s="50"/>
      <c r="F147" s="50"/>
    </row>
    <row r="148" spans="1:6" ht="12.75">
      <c r="A148" s="50"/>
      <c r="B148" s="50"/>
      <c r="C148" s="50"/>
      <c r="D148" s="50"/>
      <c r="E148" s="50"/>
      <c r="F148" s="50"/>
    </row>
    <row r="149" spans="1:6" ht="12.75">
      <c r="A149" s="50"/>
      <c r="B149" s="50"/>
      <c r="C149" s="50"/>
      <c r="D149" s="50"/>
      <c r="E149" s="50"/>
      <c r="F149" s="50"/>
    </row>
    <row r="150" spans="1:6" ht="12.75">
      <c r="A150" s="50"/>
      <c r="B150" s="50"/>
      <c r="C150" s="50"/>
      <c r="D150" s="50"/>
      <c r="E150" s="50"/>
      <c r="F150" s="50"/>
    </row>
    <row r="151" spans="1:6" ht="12.75">
      <c r="A151" s="50"/>
      <c r="B151" s="50"/>
      <c r="C151" s="50"/>
      <c r="D151" s="50"/>
      <c r="E151" s="50"/>
      <c r="F151" s="50"/>
    </row>
    <row r="152" spans="1:6" ht="12.75">
      <c r="A152" s="50"/>
      <c r="B152" s="50"/>
      <c r="C152" s="50"/>
      <c r="D152" s="50"/>
      <c r="E152" s="50"/>
      <c r="F152" s="50"/>
    </row>
    <row r="153" spans="1:6" ht="12.75">
      <c r="A153" s="50"/>
      <c r="B153" s="50"/>
      <c r="C153" s="50"/>
      <c r="D153" s="50"/>
      <c r="E153" s="50"/>
      <c r="F153" s="50"/>
    </row>
    <row r="154" spans="1:6" ht="12.75">
      <c r="A154" s="50"/>
      <c r="B154" s="50"/>
      <c r="C154" s="50"/>
      <c r="D154" s="50"/>
      <c r="E154" s="50"/>
      <c r="F154" s="50"/>
    </row>
    <row r="155" spans="1:6" ht="12.75">
      <c r="A155" s="50"/>
      <c r="B155" s="50"/>
      <c r="C155" s="50"/>
      <c r="D155" s="50"/>
      <c r="E155" s="50"/>
      <c r="F155" s="50"/>
    </row>
    <row r="156" spans="1:6" ht="12.75">
      <c r="A156" s="50"/>
      <c r="B156" s="50"/>
      <c r="C156" s="50"/>
      <c r="D156" s="50"/>
      <c r="E156" s="50"/>
      <c r="F156" s="50"/>
    </row>
    <row r="157" spans="1:6" ht="12.75">
      <c r="A157" s="50"/>
      <c r="B157" s="50"/>
      <c r="C157" s="50"/>
      <c r="D157" s="50"/>
      <c r="E157" s="50"/>
      <c r="F157" s="50"/>
    </row>
    <row r="158" spans="1:6" ht="12.75">
      <c r="A158" s="50"/>
      <c r="B158" s="50"/>
      <c r="C158" s="50"/>
      <c r="D158" s="50"/>
      <c r="E158" s="50"/>
      <c r="F158" s="50"/>
    </row>
    <row r="159" spans="1:6" ht="12.75">
      <c r="A159" s="50"/>
      <c r="B159" s="50"/>
      <c r="C159" s="50"/>
      <c r="D159" s="50"/>
      <c r="E159" s="50"/>
      <c r="F159" s="50"/>
    </row>
    <row r="160" spans="1:6" ht="12.75">
      <c r="A160" s="50"/>
      <c r="B160" s="50"/>
      <c r="C160" s="50"/>
      <c r="D160" s="50"/>
      <c r="E160" s="50"/>
      <c r="F160" s="50"/>
    </row>
    <row r="161" spans="1:6" ht="12.75">
      <c r="A161" s="50"/>
      <c r="B161" s="50"/>
      <c r="C161" s="50"/>
      <c r="D161" s="50"/>
      <c r="E161" s="50"/>
      <c r="F161" s="50"/>
    </row>
    <row r="162" spans="1:6" ht="12.75">
      <c r="A162" s="50"/>
      <c r="B162" s="50"/>
      <c r="C162" s="50"/>
      <c r="D162" s="50"/>
      <c r="E162" s="50"/>
      <c r="F162" s="50"/>
    </row>
    <row r="163" spans="1:6" ht="12.75">
      <c r="A163" s="50"/>
      <c r="B163" s="50"/>
      <c r="C163" s="50"/>
      <c r="D163" s="50"/>
      <c r="E163" s="50"/>
      <c r="F163" s="50"/>
    </row>
    <row r="164" spans="1:6" ht="12.75">
      <c r="A164" s="50"/>
      <c r="B164" s="50"/>
      <c r="C164" s="50"/>
      <c r="D164" s="50"/>
      <c r="E164" s="50"/>
      <c r="F164" s="50"/>
    </row>
    <row r="165" spans="1:6" ht="12.75">
      <c r="A165" s="50"/>
      <c r="B165" s="50"/>
      <c r="C165" s="50"/>
      <c r="D165" s="50"/>
      <c r="E165" s="50"/>
      <c r="F165" s="50"/>
    </row>
    <row r="166" spans="1:6" ht="12.75">
      <c r="A166" s="50"/>
      <c r="B166" s="50"/>
      <c r="C166" s="50"/>
      <c r="D166" s="50"/>
      <c r="E166" s="50"/>
      <c r="F166" s="50"/>
    </row>
    <row r="167" spans="1:6" ht="12.75">
      <c r="A167" s="50"/>
      <c r="B167" s="50"/>
      <c r="C167" s="50"/>
      <c r="D167" s="50"/>
      <c r="E167" s="50"/>
      <c r="F167" s="50"/>
    </row>
    <row r="168" spans="1:6" ht="12.75">
      <c r="A168" s="50"/>
      <c r="B168" s="50"/>
      <c r="C168" s="50"/>
      <c r="D168" s="50"/>
      <c r="E168" s="50"/>
      <c r="F168" s="50"/>
    </row>
    <row r="169" spans="1:6" ht="12.75">
      <c r="A169" s="50"/>
      <c r="B169" s="50"/>
      <c r="C169" s="50"/>
      <c r="D169" s="50"/>
      <c r="E169" s="50"/>
      <c r="F169" s="50"/>
    </row>
    <row r="170" spans="1:6" ht="12.75">
      <c r="A170" s="50"/>
      <c r="B170" s="50"/>
      <c r="C170" s="50"/>
      <c r="D170" s="50"/>
      <c r="E170" s="50"/>
      <c r="F170" s="50"/>
    </row>
    <row r="171" spans="1:6" ht="12.75">
      <c r="A171" s="50"/>
      <c r="B171" s="50"/>
      <c r="C171" s="50"/>
      <c r="D171" s="50"/>
      <c r="E171" s="50"/>
      <c r="F171" s="50"/>
    </row>
    <row r="172" spans="1:6" ht="12.75">
      <c r="A172" s="50"/>
      <c r="B172" s="50"/>
      <c r="C172" s="50"/>
      <c r="D172" s="50"/>
      <c r="E172" s="50"/>
      <c r="F172" s="50"/>
    </row>
    <row r="173" spans="1:6" ht="12.75">
      <c r="A173" s="50"/>
      <c r="B173" s="50"/>
      <c r="C173" s="50"/>
      <c r="D173" s="50"/>
      <c r="E173" s="50"/>
      <c r="F173" s="50"/>
    </row>
    <row r="174" spans="1:6" ht="12.75">
      <c r="A174" s="50"/>
      <c r="B174" s="50"/>
      <c r="C174" s="50"/>
      <c r="D174" s="50"/>
      <c r="E174" s="50"/>
      <c r="F174" s="50"/>
    </row>
    <row r="175" spans="1:6" ht="12.75">
      <c r="A175" s="50"/>
      <c r="B175" s="50"/>
      <c r="C175" s="50"/>
      <c r="D175" s="50"/>
      <c r="E175" s="50"/>
      <c r="F175" s="50"/>
    </row>
    <row r="176" spans="1:6" ht="12.75">
      <c r="A176" s="50"/>
      <c r="B176" s="50"/>
      <c r="C176" s="50"/>
      <c r="D176" s="50"/>
      <c r="E176" s="50"/>
      <c r="F176" s="50"/>
    </row>
    <row r="177" spans="1:6" ht="12.75">
      <c r="A177" s="50"/>
      <c r="B177" s="50"/>
      <c r="C177" s="50"/>
      <c r="D177" s="50"/>
      <c r="E177" s="50"/>
      <c r="F177" s="50"/>
    </row>
    <row r="178" spans="1:6" ht="12.75">
      <c r="A178" s="50"/>
      <c r="B178" s="50"/>
      <c r="C178" s="50"/>
      <c r="D178" s="50"/>
      <c r="E178" s="50"/>
      <c r="F178" s="50"/>
    </row>
    <row r="179" spans="1:6" ht="12.75">
      <c r="A179" s="50"/>
      <c r="B179" s="50"/>
      <c r="C179" s="50"/>
      <c r="D179" s="50"/>
      <c r="E179" s="50"/>
      <c r="F179" s="50"/>
    </row>
  </sheetData>
  <sheetProtection/>
  <mergeCells count="41">
    <mergeCell ref="A5:G5"/>
    <mergeCell ref="B9:F9"/>
    <mergeCell ref="A12:D12"/>
    <mergeCell ref="A13:F13"/>
    <mergeCell ref="A29:F29"/>
    <mergeCell ref="A30:F30"/>
    <mergeCell ref="A31:F31"/>
    <mergeCell ref="B42:D42"/>
    <mergeCell ref="A14:F14"/>
    <mergeCell ref="B15:F15"/>
    <mergeCell ref="B17:F17"/>
    <mergeCell ref="B28:D28"/>
    <mergeCell ref="B44:F44"/>
    <mergeCell ref="B55:D55"/>
    <mergeCell ref="A56:F56"/>
    <mergeCell ref="B57:F57"/>
    <mergeCell ref="E75:E77"/>
    <mergeCell ref="F75:F77"/>
    <mergeCell ref="A75:A77"/>
    <mergeCell ref="B75:B77"/>
    <mergeCell ref="A78:A80"/>
    <mergeCell ref="B78:B80"/>
    <mergeCell ref="C78:C80"/>
    <mergeCell ref="D78:D80"/>
    <mergeCell ref="C75:C77"/>
    <mergeCell ref="D75:D77"/>
    <mergeCell ref="B81:D81"/>
    <mergeCell ref="A82:F82"/>
    <mergeCell ref="B83:F83"/>
    <mergeCell ref="B87:D87"/>
    <mergeCell ref="E78:E80"/>
    <mergeCell ref="F78:F80"/>
    <mergeCell ref="D113:E113"/>
    <mergeCell ref="E103:F103"/>
    <mergeCell ref="B107:C108"/>
    <mergeCell ref="D107:D108"/>
    <mergeCell ref="D111:E111"/>
    <mergeCell ref="A88:F88"/>
    <mergeCell ref="B89:F89"/>
    <mergeCell ref="B93:D93"/>
    <mergeCell ref="E101:F1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1996-10-14T23:33:28Z</dcterms:created>
  <dcterms:modified xsi:type="dcterms:W3CDTF">2012-07-27T03:16:08Z</dcterms:modified>
  <cp:category/>
  <cp:version/>
  <cp:contentType/>
  <cp:contentStatus/>
</cp:coreProperties>
</file>