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240" windowWidth="25605" windowHeight="10455" firstSheet="8" activeTab="8"/>
  </bookViews>
  <sheets>
    <sheet name="Sheet1 (7)" sheetId="1" r:id="rId1"/>
    <sheet name="Sheet1 (5)" sheetId="2" r:id="rId2"/>
    <sheet name="Sheet1 (4)" sheetId="3" r:id="rId3"/>
    <sheet name="Sheet1 (2)" sheetId="4" r:id="rId4"/>
    <sheet name="Sheet1" sheetId="5" state="hidden" r:id="rId5"/>
    <sheet name="Sheet1 (3)" sheetId="6" state="hidden" r:id="rId6"/>
    <sheet name="Sheet1 (6)" sheetId="7" state="hidden" r:id="rId7"/>
    <sheet name="Sheet1 (8)" sheetId="8" state="hidden" r:id="rId8"/>
    <sheet name="Dormitory" sheetId="9" r:id="rId9"/>
  </sheets>
  <definedNames>
    <definedName name="_xlnm.Print_Area" localSheetId="8">'Dormitory'!$A$1:$N$154</definedName>
  </definedNames>
  <calcPr fullCalcOnLoad="1"/>
</workbook>
</file>

<file path=xl/sharedStrings.xml><?xml version="1.0" encoding="utf-8"?>
<sst xmlns="http://schemas.openxmlformats.org/spreadsheetml/2006/main" count="5824" uniqueCount="316">
  <si>
    <t>ITEM</t>
  </si>
  <si>
    <t>DESCRIPTION</t>
  </si>
  <si>
    <t xml:space="preserve">UNIT </t>
  </si>
  <si>
    <t>QTY</t>
  </si>
  <si>
    <t>RATE</t>
  </si>
  <si>
    <t>LABOUR COST</t>
  </si>
  <si>
    <t>TOTAL COST</t>
  </si>
  <si>
    <t>Preliminaries</t>
  </si>
  <si>
    <t>Levelling of the site inlcuding Removal of debris</t>
  </si>
  <si>
    <t>Ls</t>
  </si>
  <si>
    <t>Setting out the building structure</t>
  </si>
  <si>
    <t>Water for works</t>
  </si>
  <si>
    <t>Sub total 1</t>
  </si>
  <si>
    <t>FOUNDATION WORK</t>
  </si>
  <si>
    <t>Excavationof trench for foundation and column bases</t>
  </si>
  <si>
    <t>Mass concrete 1:2:4 in foundation trench and column bases</t>
  </si>
  <si>
    <t>a</t>
  </si>
  <si>
    <t>Cement</t>
  </si>
  <si>
    <t>No</t>
  </si>
  <si>
    <t>b</t>
  </si>
  <si>
    <t>Sand</t>
  </si>
  <si>
    <t>Trips</t>
  </si>
  <si>
    <t>c</t>
  </si>
  <si>
    <t>Coarse aggregates</t>
  </si>
  <si>
    <t>16mm diameter bars 12m long</t>
  </si>
  <si>
    <t>No.</t>
  </si>
  <si>
    <t>Binding wire</t>
  </si>
  <si>
    <t>Kgs</t>
  </si>
  <si>
    <t>d</t>
  </si>
  <si>
    <t>Labour for bending steel bars</t>
  </si>
  <si>
    <t>e</t>
  </si>
  <si>
    <t>Labour for casting concrete</t>
  </si>
  <si>
    <t>Plinth walling in common clay Bricks</t>
  </si>
  <si>
    <t>Bricks</t>
  </si>
  <si>
    <t>Labour</t>
  </si>
  <si>
    <t>Hard core filling</t>
  </si>
  <si>
    <t>Marrum filling</t>
  </si>
  <si>
    <t>Sub Total 2</t>
  </si>
  <si>
    <t>COLUMNS</t>
  </si>
  <si>
    <t>Coarse Aggregates</t>
  </si>
  <si>
    <t>16mm Diameter bars 12m long</t>
  </si>
  <si>
    <t>8mm Diameter bars 6m long</t>
  </si>
  <si>
    <t>f</t>
  </si>
  <si>
    <t>Timber boards for formwork</t>
  </si>
  <si>
    <t>g</t>
  </si>
  <si>
    <t>Timber members for formwork</t>
  </si>
  <si>
    <t>h</t>
  </si>
  <si>
    <t>Nails</t>
  </si>
  <si>
    <t>i</t>
  </si>
  <si>
    <t>j</t>
  </si>
  <si>
    <t>Labour for bending steel bars and form</t>
  </si>
  <si>
    <t>k</t>
  </si>
  <si>
    <t>Sub total 3</t>
  </si>
  <si>
    <t>FLOOR</t>
  </si>
  <si>
    <t>Brc of A142</t>
  </si>
  <si>
    <t>Rolls</t>
  </si>
  <si>
    <t>Damp Proof membrane</t>
  </si>
  <si>
    <t>Sm</t>
  </si>
  <si>
    <t xml:space="preserve">Cement </t>
  </si>
  <si>
    <t>Sub total</t>
  </si>
  <si>
    <t>WALLING</t>
  </si>
  <si>
    <t>Damp Proof course</t>
  </si>
  <si>
    <t>Butende clay bricks</t>
  </si>
  <si>
    <t>Eucalyptus poles for scarfolding</t>
  </si>
  <si>
    <t>no</t>
  </si>
  <si>
    <t>Ring Beam</t>
  </si>
  <si>
    <t>12mm Diametre bars 12m long</t>
  </si>
  <si>
    <t>Sub total 3.0</t>
  </si>
  <si>
    <t>SLAB BEAMS</t>
  </si>
  <si>
    <t>25mm Diameter bars 12m long</t>
  </si>
  <si>
    <t>Timber membes for form work</t>
  </si>
  <si>
    <t>kgs</t>
  </si>
  <si>
    <t>UPPER SLAB 1:1.5:3</t>
  </si>
  <si>
    <t>Max pans 300 x 300 x 150mm</t>
  </si>
  <si>
    <t>12mm Diameter bars 12m long</t>
  </si>
  <si>
    <t>Brc</t>
  </si>
  <si>
    <t>Timber members for formork</t>
  </si>
  <si>
    <t>l</t>
  </si>
  <si>
    <t xml:space="preserve">Eucalyptus pole for shuttering </t>
  </si>
  <si>
    <t>m</t>
  </si>
  <si>
    <t>Sub Total 7</t>
  </si>
  <si>
    <t>STAIRS</t>
  </si>
  <si>
    <t>Timber boards for form work</t>
  </si>
  <si>
    <t>Timber members for form work</t>
  </si>
  <si>
    <t>Sub total 6</t>
  </si>
  <si>
    <t>PLASTERING AND FINISHES</t>
  </si>
  <si>
    <t>Lime</t>
  </si>
  <si>
    <t>Wall Tiles</t>
  </si>
  <si>
    <t>Boxes</t>
  </si>
  <si>
    <t>-</t>
  </si>
  <si>
    <t xml:space="preserve">Fencing Bricks </t>
  </si>
  <si>
    <t>Grout Cement</t>
  </si>
  <si>
    <t>Floor finish</t>
  </si>
  <si>
    <t>Terrazo</t>
  </si>
  <si>
    <t>Bags</t>
  </si>
  <si>
    <t>White cement</t>
  </si>
  <si>
    <t>PVC Strips</t>
  </si>
  <si>
    <t>CEILING FINISHES</t>
  </si>
  <si>
    <t>Sub total 9</t>
  </si>
  <si>
    <t>OPENINGS</t>
  </si>
  <si>
    <t>Window cills size 2.4m</t>
  </si>
  <si>
    <t>1.2 x 2.1m steelcasement door complete with all iron mongery and 3mm glass panes with a stell shutter frame inside</t>
  </si>
  <si>
    <t>Panelled door complete with their frame and all iron mongery with a three lever mortice lock and Archtrives</t>
  </si>
  <si>
    <t xml:space="preserve">Sub total </t>
  </si>
  <si>
    <t>SPLASH APRON</t>
  </si>
  <si>
    <t>PLUMBING WORK</t>
  </si>
  <si>
    <t>Water Closet complete with fittings</t>
  </si>
  <si>
    <t>13mm pipes</t>
  </si>
  <si>
    <t>M</t>
  </si>
  <si>
    <t>Allow for other fittings</t>
  </si>
  <si>
    <t>PAINTING</t>
  </si>
  <si>
    <t>20 ltrs Emulsion paint</t>
  </si>
  <si>
    <t>4 Ltr Gloss paint</t>
  </si>
  <si>
    <t>Brushes</t>
  </si>
  <si>
    <t>Filler</t>
  </si>
  <si>
    <t>Allow for sand papers</t>
  </si>
  <si>
    <t xml:space="preserve">Sub Total </t>
  </si>
  <si>
    <t>SEPTIC TANK AND 8 MAN HOLES</t>
  </si>
  <si>
    <t>Excavation and change of Drainage system including soak pit</t>
  </si>
  <si>
    <t>6mm Diameter bars 6m long</t>
  </si>
  <si>
    <t>Man hole covers</t>
  </si>
  <si>
    <t>Hard core filling in soak pit</t>
  </si>
  <si>
    <t>Allow for pipes and fittings</t>
  </si>
  <si>
    <t>Sub total 11</t>
  </si>
  <si>
    <t>Allow for Ellectrical installation</t>
  </si>
  <si>
    <t>GRAND TOTAL GROUND FLOOR</t>
  </si>
  <si>
    <t>8mm Diamter bars 6m long</t>
  </si>
  <si>
    <t>Sub total 18</t>
  </si>
  <si>
    <t>Damp proof course</t>
  </si>
  <si>
    <t>Sub total 19</t>
  </si>
  <si>
    <t>Sub total 20</t>
  </si>
  <si>
    <t>Timber member for form work</t>
  </si>
  <si>
    <t>Eucalyptus pole for shuttering</t>
  </si>
  <si>
    <t>L/s</t>
  </si>
  <si>
    <t>Sub total 21</t>
  </si>
  <si>
    <t>88mm Diameter bars 6m long</t>
  </si>
  <si>
    <t>L.s</t>
  </si>
  <si>
    <t>Labour for casting concret</t>
  </si>
  <si>
    <t>Fencing Bricks</t>
  </si>
  <si>
    <t>Cemeent</t>
  </si>
  <si>
    <t>White Cement</t>
  </si>
  <si>
    <t>Sub total 23</t>
  </si>
  <si>
    <t>Ceiling Finishes</t>
  </si>
  <si>
    <t>Sub total 24</t>
  </si>
  <si>
    <t>Sub total 25</t>
  </si>
  <si>
    <t>20Ltr Emulsion paint</t>
  </si>
  <si>
    <t>4 Ltrs Gloss paint</t>
  </si>
  <si>
    <t>Sub total 26</t>
  </si>
  <si>
    <t>Allow for Electrical Installation</t>
  </si>
  <si>
    <t>16mm Diamter bars 12m long</t>
  </si>
  <si>
    <t>Sub total 28</t>
  </si>
  <si>
    <t>Rols</t>
  </si>
  <si>
    <t>Sub total 29</t>
  </si>
  <si>
    <t>RING BEAMS</t>
  </si>
  <si>
    <t>150 x 40mm wall plate</t>
  </si>
  <si>
    <t>150 x 50mm Rafters</t>
  </si>
  <si>
    <t>100 x 50mm ties and struts</t>
  </si>
  <si>
    <t>100 x 50mm Purlins 3.3m long</t>
  </si>
  <si>
    <t>150 x 50mm Tie Beams 3.3m long</t>
  </si>
  <si>
    <t>28 gauge iron sheets 3.0m long perco</t>
  </si>
  <si>
    <t>Ridge and valley sheets</t>
  </si>
  <si>
    <t>Wood preservatives of 4 ltrs tins</t>
  </si>
  <si>
    <t>Water gutter cramps</t>
  </si>
  <si>
    <t>Gutters of 150mm diameter</t>
  </si>
  <si>
    <t>Concerns for gutters outlets</t>
  </si>
  <si>
    <t>God down pipes of 100mm diamter</t>
  </si>
  <si>
    <t>n</t>
  </si>
  <si>
    <t>Fasica Boards 3.3m long</t>
  </si>
  <si>
    <t>o</t>
  </si>
  <si>
    <t>Sub total 31</t>
  </si>
  <si>
    <t>PLASTERING, RENDERING AND FINISHES</t>
  </si>
  <si>
    <t>Sub total 33</t>
  </si>
  <si>
    <t>100 x 50mm timber members</t>
  </si>
  <si>
    <t>Ceiling mesh</t>
  </si>
  <si>
    <t>Sub total 34</t>
  </si>
  <si>
    <t>Water closet complete with fittings</t>
  </si>
  <si>
    <t>Sub total 35</t>
  </si>
  <si>
    <t>20 Ltrs Emulsion paint</t>
  </si>
  <si>
    <t xml:space="preserve">Brushes </t>
  </si>
  <si>
    <t>Sub total 36</t>
  </si>
  <si>
    <t>Allow for electrical installation</t>
  </si>
  <si>
    <t>GRAND TOTAL</t>
  </si>
  <si>
    <t>PROPOSED FATHERS RESIDENCE / OFFICES FOR KYANSI PARISH.</t>
  </si>
  <si>
    <t>TOTAL MATERIAL COST</t>
  </si>
  <si>
    <t xml:space="preserve">BRC </t>
  </si>
  <si>
    <t>1.5 x 1.2m steel casement window complete with all iron mongery and with 4mm glass panels</t>
  </si>
  <si>
    <t>Window cills size 1.5m</t>
  </si>
  <si>
    <t>1M x 0.6m steel casement window complete with all iron mongery and with 4mm glass panels inside with wooden frame with shuters of mosquito guaze</t>
  </si>
  <si>
    <t xml:space="preserve">Wash hand basin </t>
  </si>
  <si>
    <t xml:space="preserve">Allow for kitchen fittings </t>
  </si>
  <si>
    <t xml:space="preserve">GROUND FLOOR </t>
  </si>
  <si>
    <t>GRAND TOTAL BASEMENT FLOOR</t>
  </si>
  <si>
    <t xml:space="preserve"> </t>
  </si>
  <si>
    <t xml:space="preserve">Labour for fixing </t>
  </si>
  <si>
    <t>Panelled door  0.9 x 2.1 complete with their frame and all iron mongery with a three lever mortice lock and Archtrives</t>
  </si>
  <si>
    <t xml:space="preserve">FIRST FLOOR </t>
  </si>
  <si>
    <t>Sub total 30</t>
  </si>
  <si>
    <t>TOTAL FOR FIRST FLOOR</t>
  </si>
  <si>
    <t>ROOFING</t>
  </si>
  <si>
    <t>TOTAL FOR BASEMENT, GROUND FLOOR &amp; FIRST FLOOR</t>
  </si>
  <si>
    <t xml:space="preserve"> CONTIGENCY</t>
  </si>
  <si>
    <t>PROPOSED NURSERY BLOCK FOR UGANDA MARTYRS  KATWE.</t>
  </si>
  <si>
    <t>Levelling of the site inlcuding Demolition of existing block</t>
  </si>
  <si>
    <t>12mm diameter bars 12m long</t>
  </si>
  <si>
    <t>FIRST FLOOR</t>
  </si>
  <si>
    <t>Corners for gutters outlets</t>
  </si>
  <si>
    <t>TOTAL FOR , GROUND FLOOR &amp; FIRST FLOOR</t>
  </si>
  <si>
    <t xml:space="preserve">Levelling of the site </t>
  </si>
  <si>
    <t>Tools and plants</t>
  </si>
  <si>
    <t>Pvc tiles</t>
  </si>
  <si>
    <t>m2</t>
  </si>
  <si>
    <t>2.2x2.4 Sliding Aluminium  porpuse made door  complete with all iron mongery and 3mm glass panes with  shutter frame inside</t>
  </si>
  <si>
    <t>Standard Flush door complete with frames</t>
  </si>
  <si>
    <t>0.6x0.6 Steel casement window</t>
  </si>
  <si>
    <t>1.2M x 1,2m steel casement window complete with all iron mongery and with 4mm glass panels inside with wooden frame with shuters of mosquito guaze</t>
  </si>
  <si>
    <t>150 x 50mm wall plate</t>
  </si>
  <si>
    <t xml:space="preserve">Manglore Roofing tiles </t>
  </si>
  <si>
    <t>150 x 50mm Rafters .Struts,Ties</t>
  </si>
  <si>
    <t>50x50 Battens</t>
  </si>
  <si>
    <t>2.2x2.4 Aluminium purpose doo complete</t>
  </si>
  <si>
    <t>Standard Flush door complete</t>
  </si>
  <si>
    <t>0.6 x 0.6m steel casement window complete with all iron mongery and with 4mm glass panels inside with wooden frame with shuters of mosquito guaze</t>
  </si>
  <si>
    <t>Pvc floor  tiles</t>
  </si>
  <si>
    <t>Concrete blocks</t>
  </si>
  <si>
    <t>Blocks</t>
  </si>
  <si>
    <t>PROPOSED CLASSROOM BLOCK ST BRUNO PRIMARY SCHOOL</t>
  </si>
  <si>
    <t>S</t>
  </si>
  <si>
    <t>PROPOSED RESIDENCE /ADMINISTRATION BLOCK AT JJANDA NAMUGONGO</t>
  </si>
  <si>
    <t xml:space="preserve">Excavation of trench for foundation </t>
  </si>
  <si>
    <t xml:space="preserve">Mass concrete 1.3.6 in foundation trench </t>
  </si>
  <si>
    <t>230mm thick  plinth wall in 1.3 mix</t>
  </si>
  <si>
    <t>PROPOSED RENOVATION  AND ALTERATION OF KITOVU PARISH PRESBITARY</t>
  </si>
  <si>
    <t xml:space="preserve">Allow for removal of old roof strcucture </t>
  </si>
  <si>
    <t>FOUNDATION WORK ON THE EXTENDED WALL</t>
  </si>
  <si>
    <t>Brick</t>
  </si>
  <si>
    <t>BEAM FILLING</t>
  </si>
  <si>
    <t>cement</t>
  </si>
  <si>
    <t>labour</t>
  </si>
  <si>
    <t>CEILING CONSTRUCTION</t>
  </si>
  <si>
    <t>100X 50 timber joists</t>
  </si>
  <si>
    <t>Expanded  metal  ceilling mesh</t>
  </si>
  <si>
    <t>Wire nails</t>
  </si>
  <si>
    <t>Clout nails</t>
  </si>
  <si>
    <t>Allow for demolition of hind wall including beam filling bricks  all around the whole structure  wheel debris 100m away from site</t>
  </si>
  <si>
    <t>1.2x2.4mcasement  door  complete with all iron mongery and 3mm glass panes with  shutter frame inside</t>
  </si>
  <si>
    <r>
      <t>ROOF CONSTRUCTIO</t>
    </r>
    <r>
      <rPr>
        <sz val="10"/>
        <rFont val="Arial"/>
        <family val="0"/>
      </rPr>
      <t>N</t>
    </r>
  </si>
  <si>
    <t>100X75mm wall plate   3.6m long</t>
  </si>
  <si>
    <t>150x50mm tie beams 3.6 long</t>
  </si>
  <si>
    <t>150x 50mm  Rafters,struts and ties</t>
  </si>
  <si>
    <t xml:space="preserve">No </t>
  </si>
  <si>
    <t>150x 50mm under purlins</t>
  </si>
  <si>
    <t>50x25 battens</t>
  </si>
  <si>
    <t>230x25mm fascial boards</t>
  </si>
  <si>
    <t xml:space="preserve">Roofing clay tiles </t>
  </si>
  <si>
    <t>Valley hipp cup</t>
  </si>
  <si>
    <t>Whoop iron</t>
  </si>
  <si>
    <t>rolls</t>
  </si>
  <si>
    <t>Pollythene  sheets</t>
  </si>
  <si>
    <t>sm</t>
  </si>
  <si>
    <t>chicken wire mesh</t>
  </si>
  <si>
    <t>Half round gutters</t>
  </si>
  <si>
    <t>Wood  preservative 4 ltr jelyican</t>
  </si>
  <si>
    <t>Allow for glazing tiles in toilets/ showers</t>
  </si>
  <si>
    <t xml:space="preserve">Allow for transport </t>
  </si>
  <si>
    <t>Ssub total</t>
  </si>
  <si>
    <t xml:space="preserve"> Batten door complete with their frame and all iron mongery with a three lever mortice lock and Archtrives</t>
  </si>
  <si>
    <t>Contigency</t>
  </si>
  <si>
    <t>Allow for steel balustrade on the verandah</t>
  </si>
  <si>
    <t>PROPOSED FAMILY APOSTOLATE CENTRE</t>
  </si>
  <si>
    <t>s</t>
  </si>
  <si>
    <t>Concrete brickc</t>
  </si>
  <si>
    <t>Ceramic tiles</t>
  </si>
  <si>
    <t xml:space="preserve">wood veeneer </t>
  </si>
  <si>
    <t>1.8x1.5 steel casement window complete with all iron mongery and with 4mm glass panels</t>
  </si>
  <si>
    <t>Steel casement  door complete 2.5x2.7</t>
  </si>
  <si>
    <t xml:space="preserve">Office panel door complete  with frames </t>
  </si>
  <si>
    <t>Toilet  flush door complete with frames</t>
  </si>
  <si>
    <t>Labour for fixing</t>
  </si>
  <si>
    <t>ROOFING STRUCTURE</t>
  </si>
  <si>
    <t>150 x 50mm Tie Beams 3.6m long</t>
  </si>
  <si>
    <t xml:space="preserve">100 x 50 mm Rafters, struts and ties of 3.6 m long </t>
  </si>
  <si>
    <t>225x 25 mm fascial board  3.6 m long</t>
  </si>
  <si>
    <t>Iron sheets gauge 28 pre coated</t>
  </si>
  <si>
    <t>Pre painted ridge cup</t>
  </si>
  <si>
    <t>kg</t>
  </si>
  <si>
    <t>Roofing naiuls</t>
  </si>
  <si>
    <t xml:space="preserve">kg </t>
  </si>
  <si>
    <t>75x 50 Brandering</t>
  </si>
  <si>
    <t>Assorted nails</t>
  </si>
  <si>
    <t>Cloat nails</t>
  </si>
  <si>
    <t>Celotex ceiling 1.2x 2.4m</t>
  </si>
  <si>
    <t>Urinal bawls</t>
  </si>
  <si>
    <t>3.0 x1.8  steel casement window complete with all iron mongery and with 4mm glass panels</t>
  </si>
  <si>
    <t>1.5 x1.5 steel casement window complete with all iron mongery and with 4mm glass panels inside with wooden frame with shuters of mosquito guaze</t>
  </si>
  <si>
    <t>Steel casement door complete 2.5x2.7</t>
  </si>
  <si>
    <t>SUMMARY</t>
  </si>
  <si>
    <t xml:space="preserve">TOTAL FOR GROUD FLOOR </t>
  </si>
  <si>
    <t xml:space="preserve">TOTAL FOR FIRST FLOOR </t>
  </si>
  <si>
    <t>CONTIGENCY</t>
  </si>
  <si>
    <t>GRAND TOTAL FOR GROUND AND FIRST  FLOOR</t>
  </si>
  <si>
    <t>PROPOSED  CONSTRUCTION  OF THE THIRD ROOM OF THE NURSERY BLOCK FOR UGANDA MARTYRS  KATWE.UP TO SLAB LEVEL</t>
  </si>
  <si>
    <t xml:space="preserve">PROPOSED GIRLS DORMITORY FOR  ANDREWS  S.S.S  MATALE </t>
  </si>
  <si>
    <t>Levelling of the site</t>
  </si>
  <si>
    <t>BASEMENT FLOOR</t>
  </si>
  <si>
    <t>Material 
Cost USD</t>
  </si>
  <si>
    <t>Labor 
Cost USD</t>
  </si>
  <si>
    <t>Total 
Cost USD</t>
  </si>
  <si>
    <t xml:space="preserve">UPPER SLAB </t>
  </si>
  <si>
    <t>Cost with Contigency</t>
  </si>
  <si>
    <t>Add 15 per cent admin/overhead expenses</t>
  </si>
  <si>
    <t xml:space="preserve">Total Cost </t>
  </si>
  <si>
    <t>TOTAL COST OF BASEMENT PHASE</t>
  </si>
  <si>
    <t>Less: 10 per cent community contribution</t>
  </si>
  <si>
    <t>Plus: 15  per cent contigency</t>
  </si>
  <si>
    <t>PHASE 1: BASEMENT FLOOR</t>
  </si>
  <si>
    <t>TOTAL COST
UG SHILLING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</si>
</sst>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&quot;$&quot;* #,##0.0_);_(&quot;$&quot;* \(#,##0.0\);_(&quot;$&quot;* &quot;-&quot;?_);_(@_)"/>
    <numFmt numFmtId="171" formatCode="_(* #,##0.0_);_(* \(#,##0.0\);_(* &quot;-&quot;?_);_(@_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67" fontId="0" fillId="0" borderId="0" xfId="42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3" fontId="0" fillId="0" borderId="10" xfId="0" applyNumberFormat="1" applyBorder="1" applyAlignment="1">
      <alignment wrapText="1"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167" fontId="0" fillId="0" borderId="10" xfId="42" applyNumberFormat="1" applyFont="1" applyBorder="1" applyAlignment="1">
      <alignment horizontal="right" wrapText="1"/>
    </xf>
    <xf numFmtId="167" fontId="1" fillId="0" borderId="10" xfId="42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wrapText="1"/>
    </xf>
    <xf numFmtId="167" fontId="1" fillId="0" borderId="10" xfId="0" applyNumberFormat="1" applyFont="1" applyBorder="1" applyAlignment="1">
      <alignment wrapText="1"/>
    </xf>
    <xf numFmtId="167" fontId="0" fillId="0" borderId="11" xfId="42" applyNumberFormat="1" applyFont="1" applyBorder="1" applyAlignment="1">
      <alignment horizontal="right" wrapText="1"/>
    </xf>
    <xf numFmtId="0" fontId="0" fillId="0" borderId="10" xfId="0" applyBorder="1" applyAlignment="1">
      <alignment horizontal="center" wrapText="1"/>
    </xf>
    <xf numFmtId="167" fontId="4" fillId="0" borderId="10" xfId="0" applyNumberFormat="1" applyFont="1" applyBorder="1" applyAlignment="1">
      <alignment wrapText="1"/>
    </xf>
    <xf numFmtId="167" fontId="0" fillId="0" borderId="10" xfId="42" applyNumberFormat="1" applyBorder="1" applyAlignment="1">
      <alignment horizontal="right" wrapText="1"/>
    </xf>
    <xf numFmtId="167" fontId="0" fillId="0" borderId="10" xfId="42" applyNumberFormat="1" applyFont="1" applyBorder="1" applyAlignment="1">
      <alignment horizontal="right" wrapText="1"/>
    </xf>
    <xf numFmtId="167" fontId="0" fillId="0" borderId="11" xfId="42" applyNumberFormat="1" applyBorder="1" applyAlignment="1">
      <alignment horizontal="right" wrapText="1"/>
    </xf>
    <xf numFmtId="167" fontId="0" fillId="0" borderId="0" xfId="42" applyNumberFormat="1" applyAlignment="1">
      <alignment horizontal="right" wrapText="1"/>
    </xf>
    <xf numFmtId="3" fontId="5" fillId="0" borderId="10" xfId="0" applyNumberFormat="1" applyFont="1" applyBorder="1" applyAlignment="1">
      <alignment wrapText="1"/>
    </xf>
    <xf numFmtId="167" fontId="4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167" fontId="1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167" fontId="0" fillId="0" borderId="10" xfId="42" applyNumberFormat="1" applyFont="1" applyBorder="1" applyAlignment="1">
      <alignment horizontal="right" wrapText="1"/>
    </xf>
    <xf numFmtId="167" fontId="0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167" fontId="0" fillId="0" borderId="1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horizontal="center" wrapText="1"/>
    </xf>
    <xf numFmtId="3" fontId="9" fillId="0" borderId="10" xfId="0" applyNumberFormat="1" applyFont="1" applyBorder="1" applyAlignment="1">
      <alignment horizontal="right" wrapText="1"/>
    </xf>
    <xf numFmtId="3" fontId="9" fillId="0" borderId="10" xfId="0" applyNumberFormat="1" applyFont="1" applyBorder="1" applyAlignment="1">
      <alignment wrapText="1"/>
    </xf>
    <xf numFmtId="169" fontId="9" fillId="0" borderId="10" xfId="44" applyNumberFormat="1" applyFont="1" applyBorder="1" applyAlignment="1">
      <alignment wrapText="1"/>
    </xf>
    <xf numFmtId="3" fontId="8" fillId="0" borderId="10" xfId="0" applyNumberFormat="1" applyFont="1" applyBorder="1" applyAlignment="1">
      <alignment wrapText="1"/>
    </xf>
    <xf numFmtId="169" fontId="8" fillId="0" borderId="10" xfId="44" applyNumberFormat="1" applyFont="1" applyBorder="1" applyAlignment="1">
      <alignment wrapText="1"/>
    </xf>
    <xf numFmtId="167" fontId="9" fillId="0" borderId="10" xfId="42" applyNumberFormat="1" applyFont="1" applyBorder="1" applyAlignment="1">
      <alignment horizontal="right" wrapText="1"/>
    </xf>
    <xf numFmtId="167" fontId="8" fillId="0" borderId="10" xfId="0" applyNumberFormat="1" applyFont="1" applyBorder="1" applyAlignment="1">
      <alignment wrapText="1"/>
    </xf>
    <xf numFmtId="167" fontId="8" fillId="0" borderId="10" xfId="42" applyNumberFormat="1" applyFont="1" applyBorder="1" applyAlignment="1">
      <alignment horizontal="right" wrapText="1"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>
      <alignment wrapText="1"/>
    </xf>
    <xf numFmtId="3" fontId="8" fillId="33" borderId="10" xfId="0" applyNumberFormat="1" applyFont="1" applyFill="1" applyBorder="1" applyAlignment="1">
      <alignment wrapText="1"/>
    </xf>
    <xf numFmtId="169" fontId="8" fillId="33" borderId="10" xfId="44" applyNumberFormat="1" applyFont="1" applyFill="1" applyBorder="1" applyAlignment="1">
      <alignment wrapText="1"/>
    </xf>
    <xf numFmtId="9" fontId="8" fillId="0" borderId="0" xfId="59" applyFont="1" applyAlignment="1">
      <alignment wrapText="1"/>
    </xf>
    <xf numFmtId="0" fontId="0" fillId="16" borderId="0" xfId="0" applyFill="1" applyAlignment="1">
      <alignment wrapText="1"/>
    </xf>
    <xf numFmtId="0" fontId="9" fillId="16" borderId="12" xfId="0" applyFont="1" applyFill="1" applyBorder="1" applyAlignment="1">
      <alignment wrapText="1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3" xfId="0" applyFont="1" applyBorder="1" applyAlignment="1">
      <alignment horizontal="right" wrapText="1"/>
    </xf>
    <xf numFmtId="0" fontId="8" fillId="16" borderId="14" xfId="0" applyFont="1" applyFill="1" applyBorder="1" applyAlignment="1">
      <alignment horizontal="center" wrapText="1"/>
    </xf>
    <xf numFmtId="0" fontId="8" fillId="16" borderId="15" xfId="0" applyFont="1" applyFill="1" applyBorder="1" applyAlignment="1">
      <alignment horizontal="center" wrapText="1"/>
    </xf>
    <xf numFmtId="0" fontId="8" fillId="16" borderId="16" xfId="0" applyFont="1" applyFill="1" applyBorder="1" applyAlignment="1">
      <alignment horizontal="center" wrapText="1"/>
    </xf>
    <xf numFmtId="169" fontId="0" fillId="0" borderId="0" xfId="0" applyNumberFormat="1" applyAlignment="1">
      <alignment wrapText="1"/>
    </xf>
    <xf numFmtId="169" fontId="1" fillId="0" borderId="0" xfId="59" applyNumberFormat="1" applyFont="1" applyAlignment="1">
      <alignment wrapText="1"/>
    </xf>
    <xf numFmtId="44" fontId="0" fillId="0" borderId="0" xfId="0" applyNumberFormat="1" applyAlignment="1">
      <alignment wrapText="1"/>
    </xf>
    <xf numFmtId="169" fontId="1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7" fillId="16" borderId="17" xfId="0" applyFont="1" applyFill="1" applyBorder="1" applyAlignment="1">
      <alignment horizontal="center" wrapText="1"/>
    </xf>
    <xf numFmtId="0" fontId="7" fillId="16" borderId="18" xfId="0" applyFont="1" applyFill="1" applyBorder="1" applyAlignment="1">
      <alignment horizontal="center" wrapText="1"/>
    </xf>
    <xf numFmtId="0" fontId="7" fillId="16" borderId="19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wrapText="1"/>
    </xf>
    <xf numFmtId="0" fontId="8" fillId="34" borderId="0" xfId="0" applyFont="1" applyFill="1" applyAlignment="1">
      <alignment wrapText="1"/>
    </xf>
    <xf numFmtId="3" fontId="8" fillId="34" borderId="10" xfId="0" applyNumberFormat="1" applyFont="1" applyFill="1" applyBorder="1" applyAlignment="1">
      <alignment wrapText="1"/>
    </xf>
    <xf numFmtId="169" fontId="8" fillId="34" borderId="10" xfId="44" applyNumberFormat="1" applyFont="1" applyFill="1" applyBorder="1" applyAlignment="1">
      <alignment wrapText="1"/>
    </xf>
    <xf numFmtId="9" fontId="8" fillId="34" borderId="0" xfId="59" applyFont="1" applyFill="1" applyAlignment="1">
      <alignment wrapText="1"/>
    </xf>
    <xf numFmtId="169" fontId="1" fillId="34" borderId="0" xfId="0" applyNumberFormat="1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2"/>
  <sheetViews>
    <sheetView zoomScalePageLayoutView="0" workbookViewId="0" topLeftCell="A253">
      <selection activeCell="A265" sqref="A265:H272"/>
    </sheetView>
  </sheetViews>
  <sheetFormatPr defaultColWidth="8.8515625" defaultRowHeight="12.75"/>
  <cols>
    <col min="1" max="1" width="5.421875" style="0" customWidth="1"/>
    <col min="2" max="2" width="33.140625" style="0" customWidth="1"/>
    <col min="3" max="3" width="6.140625" style="0" customWidth="1"/>
    <col min="4" max="4" width="7.00390625" style="0" customWidth="1"/>
    <col min="5" max="5" width="10.140625" style="0" customWidth="1"/>
    <col min="6" max="6" width="12.8515625" style="6" customWidth="1"/>
    <col min="7" max="7" width="11.28125" style="0" customWidth="1"/>
    <col min="8" max="8" width="13.421875" style="0" customWidth="1"/>
  </cols>
  <sheetData>
    <row r="1" spans="1:8" s="1" customFormat="1" ht="45" customHeight="1">
      <c r="A1" s="69" t="s">
        <v>227</v>
      </c>
      <c r="B1" s="69"/>
      <c r="C1" s="69"/>
      <c r="D1" s="69"/>
      <c r="E1" s="69"/>
      <c r="F1" s="69"/>
      <c r="G1" s="69"/>
      <c r="H1" s="69"/>
    </row>
    <row r="2" spans="1:10" s="1" customFormat="1" ht="14.25" customHeight="1">
      <c r="A2" s="27"/>
      <c r="B2" s="27"/>
      <c r="C2" s="27"/>
      <c r="D2" s="27"/>
      <c r="E2" s="27"/>
      <c r="F2" s="27"/>
      <c r="G2" s="27"/>
      <c r="H2" s="27"/>
      <c r="J2" s="1" t="s">
        <v>226</v>
      </c>
    </row>
    <row r="3" spans="1:8" s="2" customFormat="1" ht="38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183</v>
      </c>
      <c r="G3" s="7" t="s">
        <v>5</v>
      </c>
      <c r="H3" s="7" t="s">
        <v>6</v>
      </c>
    </row>
    <row r="4" spans="1:8" s="1" customFormat="1" ht="12.75">
      <c r="A4" s="7">
        <v>1</v>
      </c>
      <c r="B4" s="12" t="s">
        <v>7</v>
      </c>
      <c r="C4" s="8"/>
      <c r="D4" s="8"/>
      <c r="E4" s="8"/>
      <c r="F4" s="9"/>
      <c r="G4" s="8"/>
      <c r="H4" s="8"/>
    </row>
    <row r="5" spans="1:8" s="1" customFormat="1" ht="12.75">
      <c r="A5" s="19">
        <v>1.1</v>
      </c>
      <c r="B5" s="8" t="s">
        <v>207</v>
      </c>
      <c r="C5" s="8" t="s">
        <v>9</v>
      </c>
      <c r="D5" s="8"/>
      <c r="E5" s="8"/>
      <c r="F5" s="10"/>
      <c r="G5" s="11">
        <v>300000</v>
      </c>
      <c r="H5" s="8"/>
    </row>
    <row r="6" spans="1:8" s="1" customFormat="1" ht="12.75">
      <c r="A6" s="19">
        <v>1.2</v>
      </c>
      <c r="B6" s="8" t="s">
        <v>10</v>
      </c>
      <c r="C6" s="8" t="s">
        <v>9</v>
      </c>
      <c r="D6" s="8"/>
      <c r="E6" s="8"/>
      <c r="F6" s="9"/>
      <c r="G6" s="11">
        <v>400000</v>
      </c>
      <c r="H6" s="8"/>
    </row>
    <row r="7" spans="1:8" s="1" customFormat="1" ht="12.75">
      <c r="A7" s="19">
        <v>1.3</v>
      </c>
      <c r="B7" s="8" t="s">
        <v>11</v>
      </c>
      <c r="C7" s="8" t="s">
        <v>9</v>
      </c>
      <c r="D7" s="8"/>
      <c r="E7" s="8"/>
      <c r="F7" s="10">
        <v>1200000</v>
      </c>
      <c r="G7" s="1" t="s">
        <v>89</v>
      </c>
      <c r="H7" s="8"/>
    </row>
    <row r="8" spans="1:8" s="1" customFormat="1" ht="12.75">
      <c r="A8" s="19"/>
      <c r="B8" s="8" t="s">
        <v>208</v>
      </c>
      <c r="C8" s="8" t="s">
        <v>9</v>
      </c>
      <c r="D8" s="8"/>
      <c r="E8" s="8"/>
      <c r="F8" s="10">
        <v>600000</v>
      </c>
      <c r="H8" s="8"/>
    </row>
    <row r="9" spans="1:8" s="1" customFormat="1" ht="12.75">
      <c r="A9" s="19"/>
      <c r="B9" s="12" t="s">
        <v>103</v>
      </c>
      <c r="C9" s="8"/>
      <c r="D9" s="8"/>
      <c r="E9" s="8"/>
      <c r="F9" s="13">
        <f>SUM(F6:F8)</f>
        <v>1800000</v>
      </c>
      <c r="G9" s="16">
        <f>SUM(G5:G7)</f>
        <v>700000</v>
      </c>
      <c r="H9" s="16">
        <f>F9+G9</f>
        <v>2500000</v>
      </c>
    </row>
    <row r="10" spans="1:8" s="1" customFormat="1" ht="12.75">
      <c r="A10" s="19"/>
      <c r="B10" s="8"/>
      <c r="C10" s="8"/>
      <c r="D10" s="8"/>
      <c r="E10" s="8"/>
      <c r="F10" s="9"/>
      <c r="G10" s="8"/>
      <c r="H10" s="8"/>
    </row>
    <row r="11" spans="1:8" s="1" customFormat="1" ht="12.75">
      <c r="A11" s="7">
        <v>2</v>
      </c>
      <c r="B11" s="12" t="s">
        <v>13</v>
      </c>
      <c r="C11" s="8"/>
      <c r="D11" s="8"/>
      <c r="E11" s="8"/>
      <c r="F11" s="9"/>
      <c r="G11" s="8"/>
      <c r="H11" s="8"/>
    </row>
    <row r="12" spans="1:8" s="1" customFormat="1" ht="12.75">
      <c r="A12" s="19">
        <v>2.1</v>
      </c>
      <c r="B12" s="8" t="s">
        <v>228</v>
      </c>
      <c r="C12" s="8" t="s">
        <v>9</v>
      </c>
      <c r="D12" s="8"/>
      <c r="E12" s="8"/>
      <c r="F12" s="9"/>
      <c r="G12" s="11">
        <v>550000</v>
      </c>
      <c r="H12" s="8"/>
    </row>
    <row r="13" spans="1:8" s="1" customFormat="1" ht="25.5">
      <c r="A13" s="7">
        <v>2.2</v>
      </c>
      <c r="B13" s="12" t="s">
        <v>229</v>
      </c>
      <c r="C13" s="8"/>
      <c r="D13" s="8"/>
      <c r="E13" s="8"/>
      <c r="F13" s="9"/>
      <c r="G13" s="8"/>
      <c r="H13" s="8"/>
    </row>
    <row r="14" spans="1:8" s="1" customFormat="1" ht="12.75">
      <c r="A14" s="19" t="s">
        <v>16</v>
      </c>
      <c r="B14" s="8" t="s">
        <v>17</v>
      </c>
      <c r="C14" s="8" t="s">
        <v>18</v>
      </c>
      <c r="D14" s="8">
        <v>170</v>
      </c>
      <c r="E14" s="11">
        <v>26000</v>
      </c>
      <c r="F14" s="21">
        <f>D14*E14</f>
        <v>4420000</v>
      </c>
      <c r="G14" s="8"/>
      <c r="H14" s="8"/>
    </row>
    <row r="15" spans="1:8" s="1" customFormat="1" ht="12.75">
      <c r="A15" s="19" t="s">
        <v>19</v>
      </c>
      <c r="B15" s="8" t="s">
        <v>20</v>
      </c>
      <c r="C15" s="8" t="s">
        <v>21</v>
      </c>
      <c r="D15" s="8">
        <v>4</v>
      </c>
      <c r="E15" s="11">
        <v>250000</v>
      </c>
      <c r="F15" s="21">
        <f>D15*E15</f>
        <v>1000000</v>
      </c>
      <c r="G15" s="8"/>
      <c r="H15" s="8"/>
    </row>
    <row r="16" spans="1:8" s="1" customFormat="1" ht="12.75">
      <c r="A16" s="19" t="s">
        <v>22</v>
      </c>
      <c r="B16" s="8" t="s">
        <v>23</v>
      </c>
      <c r="C16" s="8" t="s">
        <v>21</v>
      </c>
      <c r="D16" s="8">
        <v>6</v>
      </c>
      <c r="E16" s="11">
        <v>250000</v>
      </c>
      <c r="F16" s="21">
        <f>D16*E16</f>
        <v>1500000</v>
      </c>
      <c r="G16" s="8"/>
      <c r="H16" s="8"/>
    </row>
    <row r="17" spans="1:8" s="1" customFormat="1" ht="25.5" customHeight="1">
      <c r="A17" s="7">
        <v>2.3</v>
      </c>
      <c r="B17" s="12" t="s">
        <v>230</v>
      </c>
      <c r="C17" s="8"/>
      <c r="D17" s="8"/>
      <c r="E17" s="8"/>
      <c r="F17" s="21"/>
      <c r="G17" s="11"/>
      <c r="H17" s="8"/>
    </row>
    <row r="18" spans="1:8" s="1" customFormat="1" ht="12.75">
      <c r="A18" s="19"/>
      <c r="B18" s="8" t="s">
        <v>224</v>
      </c>
      <c r="C18" s="8" t="s">
        <v>18</v>
      </c>
      <c r="D18" s="11">
        <v>910</v>
      </c>
      <c r="E18" s="8">
        <v>1000</v>
      </c>
      <c r="F18" s="21">
        <v>910000</v>
      </c>
      <c r="G18" s="8"/>
      <c r="H18" s="8"/>
    </row>
    <row r="19" spans="1:8" s="1" customFormat="1" ht="12.75">
      <c r="A19" s="19"/>
      <c r="B19" s="8" t="s">
        <v>17</v>
      </c>
      <c r="C19" s="8" t="s">
        <v>18</v>
      </c>
      <c r="D19" s="8">
        <v>35</v>
      </c>
      <c r="E19" s="11">
        <v>27000</v>
      </c>
      <c r="F19" s="21">
        <f>D19*E19</f>
        <v>945000</v>
      </c>
      <c r="G19" s="8"/>
      <c r="H19" s="8"/>
    </row>
    <row r="20" spans="1:8" s="1" customFormat="1" ht="12.75">
      <c r="A20" s="19"/>
      <c r="B20" s="8" t="s">
        <v>20</v>
      </c>
      <c r="C20" s="8" t="s">
        <v>21</v>
      </c>
      <c r="D20" s="8">
        <v>2</v>
      </c>
      <c r="E20" s="11">
        <v>150000</v>
      </c>
      <c r="F20" s="21">
        <f>D20*E20</f>
        <v>300000</v>
      </c>
      <c r="G20" s="8"/>
      <c r="H20" s="8"/>
    </row>
    <row r="21" spans="1:8" s="1" customFormat="1" ht="12.75">
      <c r="A21" s="19"/>
      <c r="B21" s="8" t="s">
        <v>34</v>
      </c>
      <c r="C21" s="8" t="s">
        <v>9</v>
      </c>
      <c r="D21" s="8"/>
      <c r="E21" s="8"/>
      <c r="F21" s="21"/>
      <c r="G21" s="11">
        <v>600000</v>
      </c>
      <c r="H21" s="8"/>
    </row>
    <row r="22" spans="1:8" s="1" customFormat="1" ht="12.75">
      <c r="A22" s="19">
        <v>2.4</v>
      </c>
      <c r="B22" s="8" t="s">
        <v>35</v>
      </c>
      <c r="C22" s="8" t="s">
        <v>21</v>
      </c>
      <c r="D22" s="8">
        <v>5</v>
      </c>
      <c r="E22" s="11">
        <v>200000</v>
      </c>
      <c r="F22" s="21">
        <f>D22*E22</f>
        <v>1000000</v>
      </c>
      <c r="G22" s="8"/>
      <c r="H22" s="8"/>
    </row>
    <row r="23" spans="1:8" s="1" customFormat="1" ht="12.75">
      <c r="A23" s="19">
        <v>2.5</v>
      </c>
      <c r="B23" s="8" t="s">
        <v>36</v>
      </c>
      <c r="C23" s="8" t="s">
        <v>21</v>
      </c>
      <c r="D23" s="8">
        <v>5</v>
      </c>
      <c r="E23" s="11">
        <v>27000</v>
      </c>
      <c r="F23" s="21">
        <f>D23*E23</f>
        <v>135000</v>
      </c>
      <c r="G23" s="8"/>
      <c r="H23" s="8"/>
    </row>
    <row r="24" spans="1:8" s="1" customFormat="1" ht="12.75">
      <c r="A24" s="19"/>
      <c r="B24" s="8" t="s">
        <v>34</v>
      </c>
      <c r="C24" s="8" t="s">
        <v>9</v>
      </c>
      <c r="D24" s="8"/>
      <c r="E24" s="8"/>
      <c r="F24" s="21">
        <v>0</v>
      </c>
      <c r="G24" s="11">
        <v>200000</v>
      </c>
      <c r="H24" s="8"/>
    </row>
    <row r="25" spans="1:8" s="1" customFormat="1" ht="12.75">
      <c r="A25" s="19"/>
      <c r="B25" s="12" t="s">
        <v>116</v>
      </c>
      <c r="C25" s="8"/>
      <c r="D25" s="8"/>
      <c r="E25" s="8"/>
      <c r="F25" s="15">
        <f>SUM(F13:F23)</f>
        <v>10210000</v>
      </c>
      <c r="G25" s="16">
        <f>SUM(G12:G24)</f>
        <v>1350000</v>
      </c>
      <c r="H25" s="17">
        <f>F25+G25</f>
        <v>11560000</v>
      </c>
    </row>
    <row r="26" spans="1:8" s="1" customFormat="1" ht="12.75">
      <c r="A26" s="19"/>
      <c r="B26" s="8"/>
      <c r="C26" s="8"/>
      <c r="D26" s="8"/>
      <c r="E26" s="8"/>
      <c r="F26" s="21"/>
      <c r="G26" s="8"/>
      <c r="H26" s="8"/>
    </row>
    <row r="27" spans="1:8" s="1" customFormat="1" ht="12.75">
      <c r="A27" s="19"/>
      <c r="B27" s="8"/>
      <c r="C27" s="8"/>
      <c r="D27" s="8"/>
      <c r="E27" s="8"/>
      <c r="F27" s="21">
        <f aca="true" t="shared" si="0" ref="F27:F33">D27*E27</f>
        <v>0</v>
      </c>
      <c r="G27" s="8"/>
      <c r="H27" s="8"/>
    </row>
    <row r="28" spans="1:8" s="1" customFormat="1" ht="12.75">
      <c r="A28" s="19">
        <v>4</v>
      </c>
      <c r="B28" s="12" t="s">
        <v>53</v>
      </c>
      <c r="C28" s="8"/>
      <c r="D28" s="8"/>
      <c r="E28" s="8"/>
      <c r="F28" s="21">
        <f t="shared" si="0"/>
        <v>0</v>
      </c>
      <c r="G28" s="8"/>
      <c r="H28" s="8"/>
    </row>
    <row r="29" spans="1:8" s="1" customFormat="1" ht="12.75">
      <c r="A29" s="19" t="s">
        <v>16</v>
      </c>
      <c r="B29" s="8" t="s">
        <v>54</v>
      </c>
      <c r="C29" s="8" t="s">
        <v>55</v>
      </c>
      <c r="D29" s="8">
        <v>1</v>
      </c>
      <c r="E29" s="11">
        <v>350000</v>
      </c>
      <c r="F29" s="21">
        <f t="shared" si="0"/>
        <v>350000</v>
      </c>
      <c r="G29" s="8"/>
      <c r="H29" s="8"/>
    </row>
    <row r="30" spans="1:8" s="1" customFormat="1" ht="12.75">
      <c r="A30" s="19" t="s">
        <v>19</v>
      </c>
      <c r="B30" s="8" t="s">
        <v>56</v>
      </c>
      <c r="C30" s="8" t="s">
        <v>57</v>
      </c>
      <c r="D30" s="8">
        <v>102</v>
      </c>
      <c r="E30" s="11">
        <v>3000</v>
      </c>
      <c r="F30" s="21">
        <f t="shared" si="0"/>
        <v>306000</v>
      </c>
      <c r="G30" s="8"/>
      <c r="H30" s="8"/>
    </row>
    <row r="31" spans="1:8" s="1" customFormat="1" ht="12.75">
      <c r="A31" s="19" t="s">
        <v>22</v>
      </c>
      <c r="B31" s="8" t="s">
        <v>58</v>
      </c>
      <c r="C31" s="8" t="s">
        <v>18</v>
      </c>
      <c r="D31" s="8">
        <v>45</v>
      </c>
      <c r="E31" s="11">
        <v>27000</v>
      </c>
      <c r="F31" s="21">
        <f t="shared" si="0"/>
        <v>1215000</v>
      </c>
      <c r="G31" s="8"/>
      <c r="H31" s="8"/>
    </row>
    <row r="32" spans="1:8" s="1" customFormat="1" ht="12.75">
      <c r="A32" s="19" t="s">
        <v>28</v>
      </c>
      <c r="B32" s="8" t="s">
        <v>20</v>
      </c>
      <c r="C32" s="8" t="s">
        <v>21</v>
      </c>
      <c r="D32" s="8">
        <v>1</v>
      </c>
      <c r="E32" s="11">
        <v>120000</v>
      </c>
      <c r="F32" s="21">
        <f t="shared" si="0"/>
        <v>120000</v>
      </c>
      <c r="G32" s="8"/>
      <c r="H32" s="8"/>
    </row>
    <row r="33" spans="1:8" s="1" customFormat="1" ht="12.75">
      <c r="A33" s="19" t="s">
        <v>30</v>
      </c>
      <c r="B33" s="8" t="s">
        <v>39</v>
      </c>
      <c r="C33" s="8" t="s">
        <v>21</v>
      </c>
      <c r="D33" s="8">
        <v>2</v>
      </c>
      <c r="E33" s="11">
        <v>200000</v>
      </c>
      <c r="F33" s="21">
        <f t="shared" si="0"/>
        <v>400000</v>
      </c>
      <c r="G33" s="8"/>
      <c r="H33" s="8"/>
    </row>
    <row r="34" spans="1:8" s="1" customFormat="1" ht="12.75">
      <c r="A34" s="19" t="s">
        <v>42</v>
      </c>
      <c r="B34" s="8" t="s">
        <v>34</v>
      </c>
      <c r="C34" s="8"/>
      <c r="D34" s="8"/>
      <c r="E34" s="8"/>
      <c r="F34" s="21">
        <v>0</v>
      </c>
      <c r="G34" s="11">
        <v>750000</v>
      </c>
      <c r="H34" s="8"/>
    </row>
    <row r="35" spans="1:8" s="3" customFormat="1" ht="12.75">
      <c r="A35" s="7"/>
      <c r="B35" s="12" t="s">
        <v>59</v>
      </c>
      <c r="C35" s="12"/>
      <c r="D35" s="12"/>
      <c r="E35" s="12"/>
      <c r="F35" s="15">
        <f>SUM(F29:F34)</f>
        <v>2391000</v>
      </c>
      <c r="G35" s="16">
        <v>750000</v>
      </c>
      <c r="H35" s="16">
        <f>F35+G35</f>
        <v>3141000</v>
      </c>
    </row>
    <row r="36" spans="1:8" s="3" customFormat="1" ht="12.75">
      <c r="A36" s="7"/>
      <c r="B36" s="12"/>
      <c r="C36" s="12"/>
      <c r="D36" s="12"/>
      <c r="E36" s="12"/>
      <c r="F36" s="15"/>
      <c r="G36" s="16"/>
      <c r="H36" s="16"/>
    </row>
    <row r="37" spans="1:8" s="1" customFormat="1" ht="15" customHeight="1">
      <c r="A37" s="7">
        <v>5</v>
      </c>
      <c r="B37" s="12" t="s">
        <v>60</v>
      </c>
      <c r="C37" s="8"/>
      <c r="D37" s="8"/>
      <c r="E37" s="8"/>
      <c r="F37" s="21">
        <f aca="true" t="shared" si="1" ref="F37:F42">D37*E37</f>
        <v>0</v>
      </c>
      <c r="G37" s="8"/>
      <c r="H37" s="8"/>
    </row>
    <row r="38" spans="1:8" s="1" customFormat="1" ht="15" customHeight="1">
      <c r="A38" s="19"/>
      <c r="B38" s="8" t="s">
        <v>61</v>
      </c>
      <c r="C38" s="8" t="s">
        <v>55</v>
      </c>
      <c r="D38" s="8">
        <v>4</v>
      </c>
      <c r="E38" s="11">
        <v>15000</v>
      </c>
      <c r="F38" s="21">
        <f t="shared" si="1"/>
        <v>60000</v>
      </c>
      <c r="G38" s="8"/>
      <c r="H38" s="8"/>
    </row>
    <row r="39" spans="1:8" s="1" customFormat="1" ht="14.25" customHeight="1">
      <c r="A39" s="19" t="s">
        <v>16</v>
      </c>
      <c r="B39" s="8" t="s">
        <v>33</v>
      </c>
      <c r="C39" s="8" t="s">
        <v>18</v>
      </c>
      <c r="D39" s="11">
        <v>4550</v>
      </c>
      <c r="E39" s="8">
        <v>1000</v>
      </c>
      <c r="F39" s="21">
        <f t="shared" si="1"/>
        <v>4550000</v>
      </c>
      <c r="G39" s="8"/>
      <c r="H39" s="8"/>
    </row>
    <row r="40" spans="1:8" s="1" customFormat="1" ht="14.25" customHeight="1">
      <c r="A40" s="19" t="s">
        <v>19</v>
      </c>
      <c r="B40" s="8" t="s">
        <v>17</v>
      </c>
      <c r="C40" s="8" t="s">
        <v>18</v>
      </c>
      <c r="D40" s="8">
        <v>120</v>
      </c>
      <c r="E40" s="11">
        <v>27000</v>
      </c>
      <c r="F40" s="21">
        <f t="shared" si="1"/>
        <v>3240000</v>
      </c>
      <c r="G40" s="8"/>
      <c r="H40" s="8"/>
    </row>
    <row r="41" spans="1:8" s="1" customFormat="1" ht="13.5" customHeight="1">
      <c r="A41" s="19" t="s">
        <v>22</v>
      </c>
      <c r="B41" s="8" t="s">
        <v>20</v>
      </c>
      <c r="C41" s="8" t="s">
        <v>21</v>
      </c>
      <c r="D41" s="8">
        <v>8</v>
      </c>
      <c r="E41" s="11">
        <v>120000</v>
      </c>
      <c r="F41" s="21">
        <f t="shared" si="1"/>
        <v>960000</v>
      </c>
      <c r="G41" s="8"/>
      <c r="H41" s="8"/>
    </row>
    <row r="42" spans="1:8" s="1" customFormat="1" ht="12.75">
      <c r="A42" s="19"/>
      <c r="B42" s="8" t="s">
        <v>63</v>
      </c>
      <c r="C42" s="8" t="s">
        <v>64</v>
      </c>
      <c r="D42" s="8">
        <v>50</v>
      </c>
      <c r="E42" s="11">
        <v>3000</v>
      </c>
      <c r="F42" s="21">
        <f t="shared" si="1"/>
        <v>150000</v>
      </c>
      <c r="G42" s="8"/>
      <c r="H42" s="8"/>
    </row>
    <row r="43" spans="1:8" s="1" customFormat="1" ht="12.75">
      <c r="A43" s="19"/>
      <c r="B43" s="8"/>
      <c r="C43" s="8"/>
      <c r="D43" s="8"/>
      <c r="E43" s="11"/>
      <c r="F43" s="21"/>
      <c r="G43" s="8"/>
      <c r="H43" s="8"/>
    </row>
    <row r="44" spans="1:8" s="1" customFormat="1" ht="12.75">
      <c r="A44" s="19" t="s">
        <v>28</v>
      </c>
      <c r="B44" s="8" t="s">
        <v>34</v>
      </c>
      <c r="C44" s="8" t="s">
        <v>9</v>
      </c>
      <c r="D44" s="8"/>
      <c r="E44" s="8"/>
      <c r="F44" s="21"/>
      <c r="G44" s="16">
        <v>1800000</v>
      </c>
      <c r="H44" s="8"/>
    </row>
    <row r="45" spans="1:8" s="1" customFormat="1" ht="12.75">
      <c r="A45" s="19"/>
      <c r="B45" s="12" t="s">
        <v>65</v>
      </c>
      <c r="C45" s="8"/>
      <c r="D45" s="8"/>
      <c r="E45" s="8"/>
      <c r="F45" s="21"/>
      <c r="G45" s="8"/>
      <c r="H45" s="8"/>
    </row>
    <row r="46" spans="1:8" s="1" customFormat="1" ht="12.75">
      <c r="A46" s="19" t="s">
        <v>16</v>
      </c>
      <c r="B46" s="8" t="s">
        <v>17</v>
      </c>
      <c r="C46" s="8" t="s">
        <v>18</v>
      </c>
      <c r="D46" s="8">
        <v>25</v>
      </c>
      <c r="E46" s="11">
        <v>27000</v>
      </c>
      <c r="F46" s="21">
        <f aca="true" t="shared" si="2" ref="F46:F54">D46*E46</f>
        <v>675000</v>
      </c>
      <c r="G46" s="8"/>
      <c r="H46" s="8"/>
    </row>
    <row r="47" spans="1:8" s="1" customFormat="1" ht="12.75">
      <c r="A47" s="19" t="s">
        <v>19</v>
      </c>
      <c r="B47" s="8" t="s">
        <v>20</v>
      </c>
      <c r="C47" s="8" t="s">
        <v>21</v>
      </c>
      <c r="D47" s="8">
        <v>1</v>
      </c>
      <c r="E47" s="11">
        <v>120000</v>
      </c>
      <c r="F47" s="21">
        <f t="shared" si="2"/>
        <v>120000</v>
      </c>
      <c r="G47" s="8"/>
      <c r="H47" s="8"/>
    </row>
    <row r="48" spans="1:8" s="1" customFormat="1" ht="12.75">
      <c r="A48" s="19" t="s">
        <v>22</v>
      </c>
      <c r="B48" s="8" t="s">
        <v>39</v>
      </c>
      <c r="C48" s="8" t="s">
        <v>21</v>
      </c>
      <c r="D48" s="8">
        <v>1</v>
      </c>
      <c r="E48" s="11">
        <v>200000</v>
      </c>
      <c r="F48" s="21">
        <f t="shared" si="2"/>
        <v>200000</v>
      </c>
      <c r="G48" s="8"/>
      <c r="H48" s="8"/>
    </row>
    <row r="49" spans="1:8" s="1" customFormat="1" ht="12.75">
      <c r="A49" s="19" t="s">
        <v>28</v>
      </c>
      <c r="B49" s="8" t="s">
        <v>66</v>
      </c>
      <c r="C49" s="8" t="s">
        <v>18</v>
      </c>
      <c r="D49" s="8">
        <v>22</v>
      </c>
      <c r="E49" s="11">
        <v>20000</v>
      </c>
      <c r="F49" s="21">
        <f t="shared" si="2"/>
        <v>440000</v>
      </c>
      <c r="G49" s="8"/>
      <c r="H49" s="8"/>
    </row>
    <row r="50" spans="1:8" s="1" customFormat="1" ht="12.75">
      <c r="A50" s="19" t="s">
        <v>30</v>
      </c>
      <c r="B50" s="8" t="s">
        <v>41</v>
      </c>
      <c r="C50" s="8" t="s">
        <v>18</v>
      </c>
      <c r="D50" s="8">
        <v>30</v>
      </c>
      <c r="E50" s="11">
        <v>6500</v>
      </c>
      <c r="F50" s="21">
        <f t="shared" si="2"/>
        <v>195000</v>
      </c>
      <c r="G50" s="8"/>
      <c r="H50" s="8"/>
    </row>
    <row r="51" spans="1:8" s="1" customFormat="1" ht="12.75">
      <c r="A51" s="19" t="s">
        <v>42</v>
      </c>
      <c r="B51" s="8" t="s">
        <v>43</v>
      </c>
      <c r="C51" s="8" t="s">
        <v>18</v>
      </c>
      <c r="D51" s="8">
        <v>60</v>
      </c>
      <c r="E51" s="11">
        <v>4000</v>
      </c>
      <c r="F51" s="21">
        <f t="shared" si="2"/>
        <v>240000</v>
      </c>
      <c r="G51" s="8"/>
      <c r="H51" s="8"/>
    </row>
    <row r="52" spans="1:8" s="1" customFormat="1" ht="12.75">
      <c r="A52" s="19" t="s">
        <v>44</v>
      </c>
      <c r="B52" s="8" t="s">
        <v>45</v>
      </c>
      <c r="C52" s="8" t="s">
        <v>18</v>
      </c>
      <c r="D52" s="8">
        <v>40</v>
      </c>
      <c r="E52" s="11">
        <v>4000</v>
      </c>
      <c r="F52" s="21">
        <f t="shared" si="2"/>
        <v>160000</v>
      </c>
      <c r="G52" s="8"/>
      <c r="H52" s="8"/>
    </row>
    <row r="53" spans="1:8" s="1" customFormat="1" ht="12.75">
      <c r="A53" s="19" t="s">
        <v>46</v>
      </c>
      <c r="B53" s="8" t="s">
        <v>47</v>
      </c>
      <c r="C53" s="8" t="s">
        <v>27</v>
      </c>
      <c r="D53" s="8">
        <v>55</v>
      </c>
      <c r="E53" s="11">
        <v>3000</v>
      </c>
      <c r="F53" s="21">
        <f t="shared" si="2"/>
        <v>165000</v>
      </c>
      <c r="G53" s="8"/>
      <c r="H53" s="8"/>
    </row>
    <row r="54" spans="1:8" s="1" customFormat="1" ht="12.75">
      <c r="A54" s="19" t="s">
        <v>48</v>
      </c>
      <c r="B54" s="8" t="s">
        <v>26</v>
      </c>
      <c r="C54" s="8" t="s">
        <v>27</v>
      </c>
      <c r="D54" s="8">
        <v>40</v>
      </c>
      <c r="E54" s="11">
        <v>3500</v>
      </c>
      <c r="F54" s="21">
        <f t="shared" si="2"/>
        <v>140000</v>
      </c>
      <c r="G54" s="8"/>
      <c r="H54" s="8"/>
    </row>
    <row r="55" spans="1:8" s="1" customFormat="1" ht="15.75" customHeight="1">
      <c r="A55" s="19" t="s">
        <v>49</v>
      </c>
      <c r="B55" s="8" t="s">
        <v>50</v>
      </c>
      <c r="C55" s="8" t="s">
        <v>9</v>
      </c>
      <c r="D55" s="8"/>
      <c r="E55" s="8"/>
      <c r="F55" s="22"/>
      <c r="G55" s="11">
        <v>350000</v>
      </c>
      <c r="H55" s="8"/>
    </row>
    <row r="56" spans="1:8" s="1" customFormat="1" ht="12.75">
      <c r="A56" s="19" t="s">
        <v>51</v>
      </c>
      <c r="B56" s="8" t="s">
        <v>31</v>
      </c>
      <c r="C56" s="8" t="s">
        <v>9</v>
      </c>
      <c r="D56" s="8"/>
      <c r="E56" s="8"/>
      <c r="F56" s="22"/>
      <c r="G56" s="11">
        <v>300000</v>
      </c>
      <c r="H56" s="8"/>
    </row>
    <row r="57" spans="1:8" s="1" customFormat="1" ht="12.75">
      <c r="A57" s="19"/>
      <c r="B57" s="12" t="s">
        <v>103</v>
      </c>
      <c r="C57" s="8"/>
      <c r="D57" s="8"/>
      <c r="E57" s="8"/>
      <c r="F57" s="15">
        <v>13285000</v>
      </c>
      <c r="G57" s="16">
        <f>SUM(G43:G56)</f>
        <v>2450000</v>
      </c>
      <c r="H57" s="16">
        <f>F57+I57</f>
        <v>13285000</v>
      </c>
    </row>
    <row r="58" spans="1:8" s="1" customFormat="1" ht="12.75">
      <c r="A58" s="19"/>
      <c r="B58" s="8"/>
      <c r="C58" s="8"/>
      <c r="D58" s="8"/>
      <c r="E58" s="8"/>
      <c r="F58" s="21"/>
      <c r="H58" s="8"/>
    </row>
    <row r="59" spans="1:8" s="1" customFormat="1" ht="12.75">
      <c r="A59" s="7">
        <v>6</v>
      </c>
      <c r="B59" s="12" t="s">
        <v>68</v>
      </c>
      <c r="C59" s="8"/>
      <c r="D59" s="8"/>
      <c r="E59" s="8"/>
      <c r="F59" s="21"/>
      <c r="G59" s="8"/>
      <c r="H59" s="8"/>
    </row>
    <row r="60" spans="1:8" s="1" customFormat="1" ht="12.75">
      <c r="A60" s="19" t="s">
        <v>16</v>
      </c>
      <c r="B60" s="8" t="s">
        <v>17</v>
      </c>
      <c r="C60" s="8" t="s">
        <v>18</v>
      </c>
      <c r="D60" s="8">
        <v>60</v>
      </c>
      <c r="E60" s="11">
        <v>27000</v>
      </c>
      <c r="F60" s="21">
        <f aca="true" t="shared" si="3" ref="F60:F69">D60*E60</f>
        <v>1620000</v>
      </c>
      <c r="G60" s="8"/>
      <c r="H60" s="8"/>
    </row>
    <row r="61" spans="1:8" s="1" customFormat="1" ht="12.75">
      <c r="A61" s="19" t="s">
        <v>19</v>
      </c>
      <c r="B61" s="8" t="s">
        <v>20</v>
      </c>
      <c r="C61" s="8" t="s">
        <v>21</v>
      </c>
      <c r="D61" s="8">
        <v>1</v>
      </c>
      <c r="E61" s="11">
        <v>150000</v>
      </c>
      <c r="F61" s="21">
        <f t="shared" si="3"/>
        <v>150000</v>
      </c>
      <c r="G61" s="8"/>
      <c r="H61" s="8"/>
    </row>
    <row r="62" spans="1:8" s="1" customFormat="1" ht="12.75">
      <c r="A62" s="19" t="s">
        <v>22</v>
      </c>
      <c r="B62" s="8" t="s">
        <v>39</v>
      </c>
      <c r="C62" s="8" t="s">
        <v>21</v>
      </c>
      <c r="D62" s="8">
        <v>2</v>
      </c>
      <c r="E62" s="11">
        <v>250000</v>
      </c>
      <c r="F62" s="21">
        <f t="shared" si="3"/>
        <v>500000</v>
      </c>
      <c r="G62" s="8"/>
      <c r="H62" s="8"/>
    </row>
    <row r="63" spans="1:8" s="1" customFormat="1" ht="12.75">
      <c r="A63" s="19"/>
      <c r="B63" s="8" t="s">
        <v>69</v>
      </c>
      <c r="C63" s="8" t="s">
        <v>18</v>
      </c>
      <c r="D63" s="8">
        <v>30</v>
      </c>
      <c r="E63" s="11">
        <v>37000</v>
      </c>
      <c r="F63" s="21">
        <f t="shared" si="3"/>
        <v>1110000</v>
      </c>
      <c r="G63" s="8"/>
      <c r="H63" s="8"/>
    </row>
    <row r="64" spans="1:8" s="1" customFormat="1" ht="12.75">
      <c r="A64" s="19" t="s">
        <v>28</v>
      </c>
      <c r="B64" s="8" t="s">
        <v>40</v>
      </c>
      <c r="C64" s="8" t="s">
        <v>18</v>
      </c>
      <c r="D64" s="8">
        <v>15</v>
      </c>
      <c r="E64" s="11">
        <v>33000</v>
      </c>
      <c r="F64" s="21">
        <f t="shared" si="3"/>
        <v>495000</v>
      </c>
      <c r="G64" s="8"/>
      <c r="H64" s="8"/>
    </row>
    <row r="65" spans="1:8" s="1" customFormat="1" ht="12.75">
      <c r="A65" s="19" t="s">
        <v>30</v>
      </c>
      <c r="B65" s="8" t="s">
        <v>41</v>
      </c>
      <c r="C65" s="8" t="s">
        <v>18</v>
      </c>
      <c r="D65" s="8">
        <v>60</v>
      </c>
      <c r="E65" s="11">
        <v>6500</v>
      </c>
      <c r="F65" s="21">
        <f t="shared" si="3"/>
        <v>390000</v>
      </c>
      <c r="G65" s="8"/>
      <c r="H65" s="8"/>
    </row>
    <row r="66" spans="1:8" s="1" customFormat="1" ht="12.75">
      <c r="A66" s="19" t="s">
        <v>42</v>
      </c>
      <c r="B66" s="8" t="s">
        <v>43</v>
      </c>
      <c r="C66" s="8" t="s">
        <v>18</v>
      </c>
      <c r="D66" s="8">
        <v>110</v>
      </c>
      <c r="E66" s="11">
        <v>4000</v>
      </c>
      <c r="F66" s="21">
        <f t="shared" si="3"/>
        <v>440000</v>
      </c>
      <c r="G66" s="8"/>
      <c r="H66" s="8"/>
    </row>
    <row r="67" spans="1:8" s="1" customFormat="1" ht="12.75">
      <c r="A67" s="19" t="s">
        <v>44</v>
      </c>
      <c r="B67" s="8" t="s">
        <v>70</v>
      </c>
      <c r="C67" s="8" t="s">
        <v>18</v>
      </c>
      <c r="D67" s="8">
        <v>65</v>
      </c>
      <c r="E67" s="11">
        <v>4000</v>
      </c>
      <c r="F67" s="21">
        <f t="shared" si="3"/>
        <v>260000</v>
      </c>
      <c r="G67" s="8"/>
      <c r="H67" s="8"/>
    </row>
    <row r="68" spans="1:8" s="1" customFormat="1" ht="12.75">
      <c r="A68" s="19" t="s">
        <v>46</v>
      </c>
      <c r="B68" s="8" t="s">
        <v>47</v>
      </c>
      <c r="C68" s="8" t="s">
        <v>27</v>
      </c>
      <c r="D68" s="8">
        <v>100</v>
      </c>
      <c r="E68" s="11">
        <v>3000</v>
      </c>
      <c r="F68" s="21">
        <f t="shared" si="3"/>
        <v>300000</v>
      </c>
      <c r="G68" s="8"/>
      <c r="H68" s="8"/>
    </row>
    <row r="69" spans="1:8" s="1" customFormat="1" ht="12.75">
      <c r="A69" s="19" t="s">
        <v>48</v>
      </c>
      <c r="B69" s="8" t="s">
        <v>26</v>
      </c>
      <c r="C69" s="8" t="s">
        <v>71</v>
      </c>
      <c r="D69" s="8">
        <v>50</v>
      </c>
      <c r="E69" s="11">
        <v>3500</v>
      </c>
      <c r="F69" s="21">
        <f t="shared" si="3"/>
        <v>175000</v>
      </c>
      <c r="G69" s="8"/>
      <c r="H69" s="8"/>
    </row>
    <row r="70" spans="1:8" s="1" customFormat="1" ht="17.25" customHeight="1">
      <c r="A70" s="19" t="s">
        <v>49</v>
      </c>
      <c r="B70" s="8" t="s">
        <v>50</v>
      </c>
      <c r="C70" s="8" t="s">
        <v>9</v>
      </c>
      <c r="D70" s="8"/>
      <c r="E70" s="8"/>
      <c r="F70" s="21">
        <v>0</v>
      </c>
      <c r="G70" s="11">
        <v>2100000</v>
      </c>
      <c r="H70" s="8"/>
    </row>
    <row r="71" spans="1:8" s="1" customFormat="1" ht="12.75">
      <c r="A71" s="19" t="s">
        <v>51</v>
      </c>
      <c r="B71" s="8" t="s">
        <v>31</v>
      </c>
      <c r="C71" s="8" t="s">
        <v>9</v>
      </c>
      <c r="D71" s="8"/>
      <c r="E71" s="8"/>
      <c r="F71" s="21">
        <v>0</v>
      </c>
      <c r="G71" s="11">
        <v>800000</v>
      </c>
      <c r="H71" s="8"/>
    </row>
    <row r="72" spans="1:8" s="1" customFormat="1" ht="12.75">
      <c r="A72" s="19"/>
      <c r="B72" s="12" t="s">
        <v>59</v>
      </c>
      <c r="C72" s="8"/>
      <c r="D72" s="8"/>
      <c r="E72" s="8"/>
      <c r="F72" s="15">
        <f>SUM(F60:F70)</f>
        <v>5440000</v>
      </c>
      <c r="G72" s="16">
        <f>SUM(G70:G71)</f>
        <v>2900000</v>
      </c>
      <c r="H72" s="16">
        <f>F72+G72</f>
        <v>8340000</v>
      </c>
    </row>
    <row r="73" spans="1:8" s="1" customFormat="1" ht="12.75">
      <c r="A73" s="19"/>
      <c r="B73" s="8"/>
      <c r="C73" s="8"/>
      <c r="D73" s="8"/>
      <c r="E73" s="8"/>
      <c r="F73" s="21"/>
      <c r="H73" s="8"/>
    </row>
    <row r="74" spans="1:8" s="1" customFormat="1" ht="12.75">
      <c r="A74" s="7">
        <v>7</v>
      </c>
      <c r="B74" s="12" t="s">
        <v>72</v>
      </c>
      <c r="C74" s="8"/>
      <c r="D74" s="8"/>
      <c r="E74" s="8"/>
      <c r="F74" s="21"/>
      <c r="G74" s="8"/>
      <c r="H74" s="8"/>
    </row>
    <row r="75" spans="1:8" s="1" customFormat="1" ht="12.75">
      <c r="A75" s="19" t="s">
        <v>16</v>
      </c>
      <c r="B75" s="8" t="s">
        <v>17</v>
      </c>
      <c r="C75" s="8" t="s">
        <v>18</v>
      </c>
      <c r="D75" s="8">
        <v>130</v>
      </c>
      <c r="E75" s="11">
        <v>27000</v>
      </c>
      <c r="F75" s="21">
        <f>D75*E75</f>
        <v>3510000</v>
      </c>
      <c r="G75" s="8"/>
      <c r="H75" s="8"/>
    </row>
    <row r="76" spans="1:8" s="1" customFormat="1" ht="12.75">
      <c r="A76" s="19" t="s">
        <v>19</v>
      </c>
      <c r="B76" s="8" t="s">
        <v>20</v>
      </c>
      <c r="C76" s="8" t="s">
        <v>21</v>
      </c>
      <c r="D76" s="8">
        <v>6</v>
      </c>
      <c r="E76" s="11">
        <v>150000</v>
      </c>
      <c r="F76" s="21">
        <f>D76*E76</f>
        <v>900000</v>
      </c>
      <c r="G76" s="8"/>
      <c r="H76" s="8"/>
    </row>
    <row r="77" spans="1:7" s="1" customFormat="1" ht="12.75">
      <c r="A77" s="19" t="s">
        <v>22</v>
      </c>
      <c r="B77" s="8" t="s">
        <v>39</v>
      </c>
      <c r="C77" s="8" t="s">
        <v>21</v>
      </c>
      <c r="D77" s="8">
        <v>8</v>
      </c>
      <c r="E77" s="11">
        <v>250000</v>
      </c>
      <c r="F77" s="21">
        <f>D77*E77</f>
        <v>2000000</v>
      </c>
      <c r="G77" s="8"/>
    </row>
    <row r="78" spans="1:8" s="1" customFormat="1" ht="12.75">
      <c r="A78" s="19" t="s">
        <v>28</v>
      </c>
      <c r="B78" s="8" t="s">
        <v>73</v>
      </c>
      <c r="C78" s="8" t="s">
        <v>18</v>
      </c>
      <c r="D78" s="11">
        <v>900</v>
      </c>
      <c r="E78" s="11">
        <v>2400</v>
      </c>
      <c r="F78" s="21">
        <f>E78*D78</f>
        <v>2160000</v>
      </c>
      <c r="G78" s="8"/>
      <c r="H78" s="8"/>
    </row>
    <row r="79" spans="1:8" s="1" customFormat="1" ht="12.75">
      <c r="A79" s="19" t="s">
        <v>30</v>
      </c>
      <c r="B79" s="8" t="s">
        <v>74</v>
      </c>
      <c r="C79" s="8" t="s">
        <v>18</v>
      </c>
      <c r="D79" s="8">
        <v>60</v>
      </c>
      <c r="E79" s="11">
        <v>20000</v>
      </c>
      <c r="F79" s="21">
        <f aca="true" t="shared" si="4" ref="F79:F86">D79*E79</f>
        <v>1200000</v>
      </c>
      <c r="G79" s="8"/>
      <c r="H79" s="8"/>
    </row>
    <row r="80" spans="1:8" s="1" customFormat="1" ht="12.75">
      <c r="A80" s="19" t="s">
        <v>42</v>
      </c>
      <c r="B80" s="8" t="s">
        <v>41</v>
      </c>
      <c r="C80" s="8" t="s">
        <v>18</v>
      </c>
      <c r="D80" s="8">
        <v>10</v>
      </c>
      <c r="E80" s="11">
        <v>15000</v>
      </c>
      <c r="F80" s="21">
        <f t="shared" si="4"/>
        <v>150000</v>
      </c>
      <c r="G80" s="8"/>
      <c r="H80" s="8"/>
    </row>
    <row r="81" spans="1:8" s="1" customFormat="1" ht="12.75">
      <c r="A81" s="19" t="s">
        <v>44</v>
      </c>
      <c r="B81" s="8" t="s">
        <v>184</v>
      </c>
      <c r="C81" s="8" t="s">
        <v>55</v>
      </c>
      <c r="D81" s="8">
        <v>3</v>
      </c>
      <c r="E81" s="11">
        <v>350000</v>
      </c>
      <c r="F81" s="21">
        <f t="shared" si="4"/>
        <v>1050000</v>
      </c>
      <c r="G81" s="8"/>
      <c r="H81" s="8"/>
    </row>
    <row r="82" spans="1:8" s="1" customFormat="1" ht="12.75">
      <c r="A82" s="19" t="s">
        <v>46</v>
      </c>
      <c r="B82" s="8" t="s">
        <v>43</v>
      </c>
      <c r="C82" s="8" t="s">
        <v>18</v>
      </c>
      <c r="D82" s="8">
        <v>200</v>
      </c>
      <c r="E82" s="11">
        <v>4000</v>
      </c>
      <c r="F82" s="21">
        <f t="shared" si="4"/>
        <v>800000</v>
      </c>
      <c r="G82" s="8"/>
      <c r="H82" s="8"/>
    </row>
    <row r="83" spans="1:8" s="1" customFormat="1" ht="12.75">
      <c r="A83" s="19" t="s">
        <v>48</v>
      </c>
      <c r="B83" s="8" t="s">
        <v>76</v>
      </c>
      <c r="C83" s="8" t="s">
        <v>18</v>
      </c>
      <c r="D83" s="11">
        <v>60</v>
      </c>
      <c r="E83" s="11">
        <v>3000</v>
      </c>
      <c r="F83" s="21">
        <f t="shared" si="4"/>
        <v>180000</v>
      </c>
      <c r="G83" s="8"/>
      <c r="H83" s="8"/>
    </row>
    <row r="84" spans="1:8" s="1" customFormat="1" ht="12.75">
      <c r="A84" s="19"/>
      <c r="B84" s="8" t="s">
        <v>78</v>
      </c>
      <c r="C84" s="8" t="s">
        <v>18</v>
      </c>
      <c r="D84" s="11">
        <v>200</v>
      </c>
      <c r="E84" s="11">
        <v>3000</v>
      </c>
      <c r="F84" s="21">
        <f t="shared" si="4"/>
        <v>600000</v>
      </c>
      <c r="G84" s="8"/>
      <c r="H84" s="8"/>
    </row>
    <row r="85" spans="1:8" s="1" customFormat="1" ht="12.75">
      <c r="A85" s="19" t="s">
        <v>49</v>
      </c>
      <c r="B85" s="8" t="s">
        <v>47</v>
      </c>
      <c r="C85" s="8" t="s">
        <v>27</v>
      </c>
      <c r="D85" s="8">
        <v>130</v>
      </c>
      <c r="E85" s="11">
        <v>3000</v>
      </c>
      <c r="F85" s="21">
        <f t="shared" si="4"/>
        <v>390000</v>
      </c>
      <c r="G85" s="8"/>
      <c r="H85" s="8"/>
    </row>
    <row r="86" spans="1:8" s="1" customFormat="1" ht="12.75">
      <c r="A86" s="19" t="s">
        <v>51</v>
      </c>
      <c r="B86" s="8" t="s">
        <v>26</v>
      </c>
      <c r="C86" s="8" t="s">
        <v>27</v>
      </c>
      <c r="D86" s="8">
        <v>75</v>
      </c>
      <c r="E86" s="11">
        <v>3000</v>
      </c>
      <c r="F86" s="21">
        <f t="shared" si="4"/>
        <v>225000</v>
      </c>
      <c r="G86" s="8"/>
      <c r="H86" s="8"/>
    </row>
    <row r="87" spans="1:8" s="1" customFormat="1" ht="17.25" customHeight="1">
      <c r="A87" s="19" t="s">
        <v>77</v>
      </c>
      <c r="B87" s="8" t="s">
        <v>50</v>
      </c>
      <c r="C87" s="8" t="s">
        <v>9</v>
      </c>
      <c r="D87" s="8"/>
      <c r="E87" s="8"/>
      <c r="F87" s="21">
        <v>0</v>
      </c>
      <c r="G87" s="11">
        <v>2700000</v>
      </c>
      <c r="H87" s="8"/>
    </row>
    <row r="88" spans="1:8" s="1" customFormat="1" ht="12.75">
      <c r="A88" s="19" t="s">
        <v>79</v>
      </c>
      <c r="B88" s="8" t="s">
        <v>31</v>
      </c>
      <c r="C88" s="8" t="s">
        <v>9</v>
      </c>
      <c r="D88" s="8"/>
      <c r="E88" s="8"/>
      <c r="F88" s="21">
        <v>0</v>
      </c>
      <c r="G88" s="11">
        <v>1500000</v>
      </c>
      <c r="H88" s="8"/>
    </row>
    <row r="89" spans="1:8" s="1" customFormat="1" ht="12.75">
      <c r="A89" s="19"/>
      <c r="B89" s="12" t="s">
        <v>116</v>
      </c>
      <c r="C89" s="8"/>
      <c r="D89" s="8"/>
      <c r="E89" s="8"/>
      <c r="F89" s="15">
        <f>SUM(F75:F87)</f>
        <v>13165000</v>
      </c>
      <c r="G89" s="16">
        <f>SUM(G87:G88)</f>
        <v>4200000</v>
      </c>
      <c r="H89" s="16">
        <f>G89+F89</f>
        <v>17365000</v>
      </c>
    </row>
    <row r="90" spans="1:8" s="1" customFormat="1" ht="12.75">
      <c r="A90" s="19"/>
      <c r="B90" s="8"/>
      <c r="C90" s="8"/>
      <c r="D90" s="8"/>
      <c r="E90" s="8"/>
      <c r="F90" s="21"/>
      <c r="H90" s="8"/>
    </row>
    <row r="91" spans="1:8" s="1" customFormat="1" ht="12.75">
      <c r="A91" s="7">
        <v>8</v>
      </c>
      <c r="B91" s="12" t="s">
        <v>81</v>
      </c>
      <c r="C91" s="8"/>
      <c r="D91" s="8"/>
      <c r="E91" s="8"/>
      <c r="F91" s="21">
        <f aca="true" t="shared" si="5" ref="F91:F100">D91*E91</f>
        <v>0</v>
      </c>
      <c r="G91" s="8"/>
      <c r="H91" s="8"/>
    </row>
    <row r="92" spans="1:8" s="1" customFormat="1" ht="12.75">
      <c r="A92" s="19" t="s">
        <v>16</v>
      </c>
      <c r="B92" s="8" t="s">
        <v>17</v>
      </c>
      <c r="C92" s="8" t="s">
        <v>18</v>
      </c>
      <c r="D92" s="8">
        <v>20</v>
      </c>
      <c r="E92" s="11">
        <v>27000</v>
      </c>
      <c r="F92" s="21">
        <f t="shared" si="5"/>
        <v>540000</v>
      </c>
      <c r="G92" s="8"/>
      <c r="H92" s="8"/>
    </row>
    <row r="93" spans="1:8" s="1" customFormat="1" ht="12.75">
      <c r="A93" s="19" t="s">
        <v>19</v>
      </c>
      <c r="B93" s="8" t="s">
        <v>20</v>
      </c>
      <c r="C93" s="8" t="s">
        <v>21</v>
      </c>
      <c r="D93" s="8">
        <v>1</v>
      </c>
      <c r="E93" s="11">
        <v>150000</v>
      </c>
      <c r="F93" s="21">
        <f t="shared" si="5"/>
        <v>150000</v>
      </c>
      <c r="G93" s="8"/>
      <c r="H93" s="8"/>
    </row>
    <row r="94" spans="1:8" s="1" customFormat="1" ht="12.75">
      <c r="A94" s="19" t="s">
        <v>22</v>
      </c>
      <c r="B94" s="8" t="s">
        <v>39</v>
      </c>
      <c r="C94" s="8" t="s">
        <v>21</v>
      </c>
      <c r="D94" s="8">
        <v>1</v>
      </c>
      <c r="E94" s="11">
        <v>250000</v>
      </c>
      <c r="F94" s="21">
        <f t="shared" si="5"/>
        <v>250000</v>
      </c>
      <c r="G94" s="8"/>
      <c r="H94" s="8"/>
    </row>
    <row r="95" spans="1:8" s="1" customFormat="1" ht="12.75">
      <c r="A95" s="19" t="s">
        <v>28</v>
      </c>
      <c r="B95" s="8" t="s">
        <v>74</v>
      </c>
      <c r="C95" s="8" t="s">
        <v>18</v>
      </c>
      <c r="D95" s="11">
        <v>22</v>
      </c>
      <c r="E95" s="11">
        <v>20000</v>
      </c>
      <c r="F95" s="21">
        <f t="shared" si="5"/>
        <v>440000</v>
      </c>
      <c r="G95" s="8"/>
      <c r="H95" s="8"/>
    </row>
    <row r="96" spans="1:8" s="1" customFormat="1" ht="12.75">
      <c r="A96" s="19" t="s">
        <v>30</v>
      </c>
      <c r="B96" s="8" t="s">
        <v>41</v>
      </c>
      <c r="C96" s="8" t="s">
        <v>18</v>
      </c>
      <c r="D96" s="8">
        <v>10</v>
      </c>
      <c r="E96" s="11">
        <v>5500</v>
      </c>
      <c r="F96" s="21">
        <f t="shared" si="5"/>
        <v>55000</v>
      </c>
      <c r="G96" s="8"/>
      <c r="H96" s="8"/>
    </row>
    <row r="97" spans="1:8" s="1" customFormat="1" ht="12.75">
      <c r="A97" s="19" t="s">
        <v>42</v>
      </c>
      <c r="B97" s="8" t="s">
        <v>82</v>
      </c>
      <c r="C97" s="8" t="s">
        <v>18</v>
      </c>
      <c r="D97" s="8">
        <v>30</v>
      </c>
      <c r="E97" s="11">
        <v>4000</v>
      </c>
      <c r="F97" s="21">
        <f t="shared" si="5"/>
        <v>120000</v>
      </c>
      <c r="G97" s="8"/>
      <c r="H97" s="8"/>
    </row>
    <row r="98" spans="1:8" s="1" customFormat="1" ht="12.75">
      <c r="A98" s="19" t="s">
        <v>44</v>
      </c>
      <c r="B98" s="8" t="s">
        <v>83</v>
      </c>
      <c r="C98" s="8" t="s">
        <v>18</v>
      </c>
      <c r="D98" s="8">
        <v>30</v>
      </c>
      <c r="E98" s="11">
        <v>4000</v>
      </c>
      <c r="F98" s="21">
        <f t="shared" si="5"/>
        <v>120000</v>
      </c>
      <c r="G98" s="8"/>
      <c r="H98" s="8"/>
    </row>
    <row r="99" spans="1:8" s="1" customFormat="1" ht="12.75">
      <c r="A99" s="19" t="s">
        <v>46</v>
      </c>
      <c r="B99" s="8" t="s">
        <v>47</v>
      </c>
      <c r="C99" s="8" t="s">
        <v>27</v>
      </c>
      <c r="D99" s="8">
        <v>35</v>
      </c>
      <c r="E99" s="11">
        <v>3000</v>
      </c>
      <c r="F99" s="21">
        <f t="shared" si="5"/>
        <v>105000</v>
      </c>
      <c r="G99" s="8"/>
      <c r="H99" s="8"/>
    </row>
    <row r="100" spans="1:8" s="1" customFormat="1" ht="12.75">
      <c r="A100" s="19" t="s">
        <v>48</v>
      </c>
      <c r="B100" s="8" t="s">
        <v>26</v>
      </c>
      <c r="C100" s="8" t="s">
        <v>27</v>
      </c>
      <c r="D100" s="8">
        <v>20</v>
      </c>
      <c r="E100" s="11">
        <v>3500</v>
      </c>
      <c r="F100" s="21">
        <f t="shared" si="5"/>
        <v>70000</v>
      </c>
      <c r="G100" s="8"/>
      <c r="H100" s="8"/>
    </row>
    <row r="101" spans="1:8" s="1" customFormat="1" ht="17.25" customHeight="1">
      <c r="A101" s="19" t="s">
        <v>49</v>
      </c>
      <c r="B101" s="8" t="s">
        <v>50</v>
      </c>
      <c r="C101" s="8" t="s">
        <v>27</v>
      </c>
      <c r="D101" s="8"/>
      <c r="E101" s="11"/>
      <c r="F101" s="21">
        <v>0</v>
      </c>
      <c r="G101" s="11">
        <v>450000</v>
      </c>
      <c r="H101" s="8"/>
    </row>
    <row r="102" spans="1:8" s="1" customFormat="1" ht="12.75">
      <c r="A102" s="19" t="s">
        <v>51</v>
      </c>
      <c r="B102" s="8" t="s">
        <v>31</v>
      </c>
      <c r="C102" s="8" t="s">
        <v>9</v>
      </c>
      <c r="D102" s="8"/>
      <c r="E102" s="8"/>
      <c r="F102" s="21">
        <v>0</v>
      </c>
      <c r="G102" s="11">
        <v>350000</v>
      </c>
      <c r="H102" s="8"/>
    </row>
    <row r="103" spans="1:8" s="3" customFormat="1" ht="12.75">
      <c r="A103" s="7"/>
      <c r="B103" s="12" t="s">
        <v>103</v>
      </c>
      <c r="C103" s="12"/>
      <c r="D103" s="12"/>
      <c r="E103" s="12"/>
      <c r="F103" s="15">
        <f>SUM(F92:F102)</f>
        <v>1850000</v>
      </c>
      <c r="G103" s="16">
        <f>SUM(G101:G102)</f>
        <v>800000</v>
      </c>
      <c r="H103" s="17">
        <f>F103+G103</f>
        <v>2650000</v>
      </c>
    </row>
    <row r="104" spans="1:8" s="1" customFormat="1" ht="12.75">
      <c r="A104" s="19"/>
      <c r="B104" s="8"/>
      <c r="C104" s="8"/>
      <c r="D104" s="8"/>
      <c r="E104" s="8"/>
      <c r="F104" s="9"/>
      <c r="G104" s="8"/>
      <c r="H104" s="8"/>
    </row>
    <row r="105" spans="1:8" s="1" customFormat="1" ht="12.75">
      <c r="A105" s="7">
        <v>9</v>
      </c>
      <c r="B105" s="12" t="s">
        <v>85</v>
      </c>
      <c r="C105" s="8"/>
      <c r="D105" s="8"/>
      <c r="E105" s="8"/>
      <c r="F105" s="9"/>
      <c r="G105" s="8"/>
      <c r="H105" s="8"/>
    </row>
    <row r="106" spans="1:8" s="1" customFormat="1" ht="12.75">
      <c r="A106" s="19" t="s">
        <v>16</v>
      </c>
      <c r="B106" s="8" t="s">
        <v>17</v>
      </c>
      <c r="C106" s="8" t="s">
        <v>18</v>
      </c>
      <c r="D106" s="8">
        <v>80</v>
      </c>
      <c r="E106" s="11">
        <v>27000</v>
      </c>
      <c r="F106" s="21">
        <f>D106*E106</f>
        <v>2160000</v>
      </c>
      <c r="G106" s="8"/>
      <c r="H106" s="8"/>
    </row>
    <row r="107" spans="1:8" s="1" customFormat="1" ht="12.75">
      <c r="A107" s="19" t="s">
        <v>19</v>
      </c>
      <c r="B107" s="8" t="s">
        <v>20</v>
      </c>
      <c r="C107" s="8" t="s">
        <v>21</v>
      </c>
      <c r="D107" s="8">
        <v>4</v>
      </c>
      <c r="E107" s="11">
        <v>150000</v>
      </c>
      <c r="F107" s="21">
        <f>D107*E107</f>
        <v>600000</v>
      </c>
      <c r="G107" s="8"/>
      <c r="H107" s="8"/>
    </row>
    <row r="108" spans="1:8" s="1" customFormat="1" ht="12.75">
      <c r="A108" s="19" t="s">
        <v>22</v>
      </c>
      <c r="B108" s="8" t="s">
        <v>86</v>
      </c>
      <c r="C108" s="8" t="s">
        <v>18</v>
      </c>
      <c r="D108" s="8">
        <v>15</v>
      </c>
      <c r="E108" s="11">
        <v>15000</v>
      </c>
      <c r="F108" s="21">
        <f>D108*E108</f>
        <v>225000</v>
      </c>
      <c r="G108" s="8"/>
      <c r="H108" s="8"/>
    </row>
    <row r="109" spans="1:8" s="1" customFormat="1" ht="12.75">
      <c r="A109" s="19" t="s">
        <v>42</v>
      </c>
      <c r="B109" s="8" t="s">
        <v>91</v>
      </c>
      <c r="C109" s="8" t="s">
        <v>18</v>
      </c>
      <c r="D109" s="8" t="s">
        <v>89</v>
      </c>
      <c r="E109" s="11"/>
      <c r="F109" s="22" t="s">
        <v>89</v>
      </c>
      <c r="G109" s="8"/>
      <c r="H109" s="8"/>
    </row>
    <row r="110" spans="1:8" s="1" customFormat="1" ht="12.75">
      <c r="A110" s="19" t="s">
        <v>44</v>
      </c>
      <c r="B110" s="8" t="s">
        <v>34</v>
      </c>
      <c r="C110" s="8"/>
      <c r="D110" s="8"/>
      <c r="E110" s="8">
        <v>0</v>
      </c>
      <c r="F110" s="21"/>
      <c r="G110" s="16">
        <v>1500000</v>
      </c>
      <c r="H110" s="8"/>
    </row>
    <row r="111" spans="1:8" s="1" customFormat="1" ht="12.75">
      <c r="A111" s="19">
        <v>9.1</v>
      </c>
      <c r="B111" s="12" t="s">
        <v>92</v>
      </c>
      <c r="C111" s="8"/>
      <c r="D111" s="8"/>
      <c r="E111" s="8">
        <v>0</v>
      </c>
      <c r="F111" s="21"/>
      <c r="G111" s="8"/>
      <c r="H111" s="8"/>
    </row>
    <row r="112" spans="1:8" s="1" customFormat="1" ht="12.75">
      <c r="A112" s="19" t="s">
        <v>16</v>
      </c>
      <c r="B112" s="8" t="s">
        <v>17</v>
      </c>
      <c r="C112" s="8" t="s">
        <v>18</v>
      </c>
      <c r="D112" s="8">
        <v>30</v>
      </c>
      <c r="E112" s="11">
        <v>27000</v>
      </c>
      <c r="F112" s="21">
        <f>D112*E112</f>
        <v>810000</v>
      </c>
      <c r="G112" s="8"/>
      <c r="H112" s="8"/>
    </row>
    <row r="113" spans="1:8" s="1" customFormat="1" ht="12.75">
      <c r="A113" s="19" t="s">
        <v>19</v>
      </c>
      <c r="B113" s="8" t="s">
        <v>20</v>
      </c>
      <c r="C113" s="8" t="s">
        <v>21</v>
      </c>
      <c r="D113" s="8">
        <v>2</v>
      </c>
      <c r="E113" s="11">
        <v>150000</v>
      </c>
      <c r="F113" s="21">
        <f>D113*E113</f>
        <v>300000</v>
      </c>
      <c r="G113" s="8"/>
      <c r="H113" s="8"/>
    </row>
    <row r="114" spans="1:8" s="1" customFormat="1" ht="12.75">
      <c r="A114" s="19" t="s">
        <v>22</v>
      </c>
      <c r="B114" s="8" t="s">
        <v>93</v>
      </c>
      <c r="C114" s="8" t="s">
        <v>94</v>
      </c>
      <c r="D114" s="8" t="s">
        <v>89</v>
      </c>
      <c r="E114" s="11"/>
      <c r="F114" s="22" t="s">
        <v>89</v>
      </c>
      <c r="G114" s="8"/>
      <c r="H114" s="8"/>
    </row>
    <row r="115" spans="1:8" s="1" customFormat="1" ht="12.75">
      <c r="A115" s="19" t="s">
        <v>28</v>
      </c>
      <c r="B115" s="8" t="s">
        <v>95</v>
      </c>
      <c r="C115" s="8" t="s">
        <v>18</v>
      </c>
      <c r="D115" s="8" t="s">
        <v>89</v>
      </c>
      <c r="E115" s="11"/>
      <c r="F115" s="22" t="s">
        <v>89</v>
      </c>
      <c r="G115" s="8"/>
      <c r="H115" s="8"/>
    </row>
    <row r="116" spans="1:8" s="1" customFormat="1" ht="12.75">
      <c r="A116" s="19"/>
      <c r="B116" s="8" t="s">
        <v>209</v>
      </c>
      <c r="C116" s="8" t="s">
        <v>210</v>
      </c>
      <c r="D116" s="8">
        <v>85</v>
      </c>
      <c r="E116" s="11">
        <v>25000</v>
      </c>
      <c r="F116" s="22">
        <v>2125000</v>
      </c>
      <c r="G116" s="8"/>
      <c r="H116" s="8"/>
    </row>
    <row r="117" spans="1:8" s="1" customFormat="1" ht="12.75">
      <c r="A117" s="19" t="s">
        <v>30</v>
      </c>
      <c r="B117" s="8" t="s">
        <v>34</v>
      </c>
      <c r="C117" s="8" t="s">
        <v>9</v>
      </c>
      <c r="D117" s="8"/>
      <c r="E117" s="8"/>
      <c r="F117" s="21">
        <f>SUM(F105:F115)</f>
        <v>4095000</v>
      </c>
      <c r="G117" s="11">
        <v>750000</v>
      </c>
      <c r="H117" s="8"/>
    </row>
    <row r="118" spans="1:8" s="3" customFormat="1" ht="12.75">
      <c r="A118" s="7"/>
      <c r="B118" s="12" t="s">
        <v>59</v>
      </c>
      <c r="C118" s="12"/>
      <c r="D118" s="12"/>
      <c r="E118" s="16"/>
      <c r="F118" s="15">
        <v>5535000</v>
      </c>
      <c r="G118" s="16">
        <f>SUM(G110:G117)</f>
        <v>2250000</v>
      </c>
      <c r="H118" s="17">
        <f>F118+G118</f>
        <v>7785000</v>
      </c>
    </row>
    <row r="119" spans="1:8" s="1" customFormat="1" ht="12.75">
      <c r="A119" s="19"/>
      <c r="B119" s="8"/>
      <c r="C119" s="8"/>
      <c r="D119" s="8"/>
      <c r="E119" s="8"/>
      <c r="F119" s="21"/>
      <c r="G119" s="8"/>
      <c r="H119" s="8"/>
    </row>
    <row r="120" spans="1:8" s="1" customFormat="1" ht="12.75">
      <c r="A120" s="19"/>
      <c r="B120" s="12" t="s">
        <v>97</v>
      </c>
      <c r="C120" s="8"/>
      <c r="D120" s="8"/>
      <c r="E120" s="8"/>
      <c r="F120" s="21">
        <f>D120*E120</f>
        <v>0</v>
      </c>
      <c r="G120" s="8"/>
      <c r="H120" s="8"/>
    </row>
    <row r="121" spans="1:8" s="1" customFormat="1" ht="12.75">
      <c r="A121" s="19" t="s">
        <v>16</v>
      </c>
      <c r="B121" s="8" t="s">
        <v>17</v>
      </c>
      <c r="C121" s="8" t="s">
        <v>18</v>
      </c>
      <c r="D121" s="8">
        <v>30</v>
      </c>
      <c r="E121" s="11">
        <v>27000</v>
      </c>
      <c r="F121" s="21">
        <f>D121*E121</f>
        <v>810000</v>
      </c>
      <c r="G121" s="8"/>
      <c r="H121" s="8"/>
    </row>
    <row r="122" spans="1:8" s="1" customFormat="1" ht="12.75">
      <c r="A122" s="19" t="s">
        <v>19</v>
      </c>
      <c r="B122" s="8" t="s">
        <v>20</v>
      </c>
      <c r="C122" s="8" t="s">
        <v>21</v>
      </c>
      <c r="D122" s="8">
        <v>2</v>
      </c>
      <c r="E122" s="11">
        <v>150000</v>
      </c>
      <c r="F122" s="21">
        <f>D122*E122</f>
        <v>300000</v>
      </c>
      <c r="G122" s="8"/>
      <c r="H122" s="8"/>
    </row>
    <row r="123" spans="1:8" s="1" customFormat="1" ht="12.75">
      <c r="A123" s="19" t="s">
        <v>22</v>
      </c>
      <c r="B123" s="8" t="s">
        <v>86</v>
      </c>
      <c r="C123" s="8" t="s">
        <v>18</v>
      </c>
      <c r="D123" s="8">
        <v>10</v>
      </c>
      <c r="E123" s="11">
        <v>15000</v>
      </c>
      <c r="F123" s="21">
        <f>D123*E123</f>
        <v>150000</v>
      </c>
      <c r="G123" s="8"/>
      <c r="H123" s="8"/>
    </row>
    <row r="124" spans="1:8" s="1" customFormat="1" ht="12.75">
      <c r="A124" s="19" t="s">
        <v>28</v>
      </c>
      <c r="B124" s="8" t="s">
        <v>34</v>
      </c>
      <c r="C124" s="8" t="s">
        <v>9</v>
      </c>
      <c r="D124" s="8"/>
      <c r="E124" s="8"/>
      <c r="F124" s="21">
        <v>0</v>
      </c>
      <c r="G124" s="11">
        <v>1100000</v>
      </c>
      <c r="H124" s="8"/>
    </row>
    <row r="125" spans="1:8" s="1" customFormat="1" ht="12.75">
      <c r="A125" s="19"/>
      <c r="B125" s="12" t="s">
        <v>98</v>
      </c>
      <c r="C125" s="8"/>
      <c r="D125" s="8"/>
      <c r="E125" s="8"/>
      <c r="F125" s="15">
        <f>SUM(F121:F124)</f>
        <v>1260000</v>
      </c>
      <c r="G125" s="16">
        <v>1100000</v>
      </c>
      <c r="H125" s="17">
        <f>F125+G125</f>
        <v>2360000</v>
      </c>
    </row>
    <row r="126" spans="1:8" s="1" customFormat="1" ht="12.75">
      <c r="A126" s="19"/>
      <c r="B126" s="8"/>
      <c r="C126" s="8"/>
      <c r="D126" s="8"/>
      <c r="E126" s="8"/>
      <c r="F126" s="21">
        <f>D126*E126</f>
        <v>0</v>
      </c>
      <c r="G126" s="8"/>
      <c r="H126" s="8"/>
    </row>
    <row r="127" spans="1:8" s="1" customFormat="1" ht="12.75">
      <c r="A127" s="19">
        <v>10</v>
      </c>
      <c r="B127" s="12" t="s">
        <v>99</v>
      </c>
      <c r="C127" s="8"/>
      <c r="D127" s="8"/>
      <c r="E127" s="8"/>
      <c r="F127" s="21">
        <f>D127*E127</f>
        <v>0</v>
      </c>
      <c r="G127" s="8"/>
      <c r="H127" s="8"/>
    </row>
    <row r="128" spans="1:8" s="1" customFormat="1" ht="38.25">
      <c r="A128" s="19" t="s">
        <v>16</v>
      </c>
      <c r="B128" s="8" t="s">
        <v>185</v>
      </c>
      <c r="C128" s="8" t="s">
        <v>18</v>
      </c>
      <c r="D128" s="8">
        <v>3</v>
      </c>
      <c r="E128" s="11">
        <v>250000</v>
      </c>
      <c r="F128" s="21">
        <f>D128*E128</f>
        <v>750000</v>
      </c>
      <c r="G128" s="8"/>
      <c r="H128" s="8"/>
    </row>
    <row r="129" spans="1:8" s="1" customFormat="1" ht="12.75">
      <c r="A129" s="19" t="s">
        <v>19</v>
      </c>
      <c r="B129" s="8" t="s">
        <v>186</v>
      </c>
      <c r="C129" s="8" t="s">
        <v>18</v>
      </c>
      <c r="D129" s="8">
        <v>15</v>
      </c>
      <c r="E129" s="11">
        <v>15000</v>
      </c>
      <c r="F129" s="21">
        <f>D129*E129</f>
        <v>225000</v>
      </c>
      <c r="G129" s="8"/>
      <c r="H129" s="8"/>
    </row>
    <row r="130" spans="1:8" s="1" customFormat="1" ht="12.75">
      <c r="A130" s="19"/>
      <c r="B130" s="8" t="s">
        <v>213</v>
      </c>
      <c r="C130" s="8" t="s">
        <v>18</v>
      </c>
      <c r="D130" s="8">
        <v>3</v>
      </c>
      <c r="E130" s="11">
        <v>85000</v>
      </c>
      <c r="F130" s="21">
        <v>255000</v>
      </c>
      <c r="G130" s="8"/>
      <c r="H130" s="8"/>
    </row>
    <row r="131" spans="1:8" s="1" customFormat="1" ht="63.75">
      <c r="A131" s="19" t="s">
        <v>22</v>
      </c>
      <c r="B131" s="8" t="s">
        <v>214</v>
      </c>
      <c r="C131" s="8" t="s">
        <v>18</v>
      </c>
      <c r="D131" s="8">
        <v>2</v>
      </c>
      <c r="E131" s="11">
        <v>185000</v>
      </c>
      <c r="F131" s="21">
        <f>D131*E131</f>
        <v>370000</v>
      </c>
      <c r="G131" s="8"/>
      <c r="H131" s="8"/>
    </row>
    <row r="132" spans="1:8" s="1" customFormat="1" ht="51">
      <c r="A132" s="19" t="s">
        <v>28</v>
      </c>
      <c r="B132" s="8" t="s">
        <v>211</v>
      </c>
      <c r="C132" s="8" t="s">
        <v>18</v>
      </c>
      <c r="D132" s="8">
        <v>1</v>
      </c>
      <c r="E132" s="11">
        <v>1750000</v>
      </c>
      <c r="F132" s="21">
        <f>D132*E132</f>
        <v>1750000</v>
      </c>
      <c r="G132" s="8"/>
      <c r="H132" s="8"/>
    </row>
    <row r="133" spans="1:8" s="1" customFormat="1" ht="39.75" customHeight="1">
      <c r="A133" s="19" t="s">
        <v>42</v>
      </c>
      <c r="B133" s="8" t="s">
        <v>102</v>
      </c>
      <c r="C133" s="8" t="s">
        <v>18</v>
      </c>
      <c r="D133" s="8">
        <v>4</v>
      </c>
      <c r="E133" s="11">
        <v>550000</v>
      </c>
      <c r="F133" s="21">
        <f>D133*E133</f>
        <v>2200000</v>
      </c>
      <c r="G133" s="8"/>
      <c r="H133" s="8"/>
    </row>
    <row r="134" spans="1:8" s="1" customFormat="1" ht="26.25" customHeight="1">
      <c r="A134" s="19"/>
      <c r="B134" s="8" t="s">
        <v>212</v>
      </c>
      <c r="C134" s="8" t="s">
        <v>18</v>
      </c>
      <c r="D134" s="8">
        <v>1</v>
      </c>
      <c r="E134" s="11">
        <v>200000</v>
      </c>
      <c r="F134" s="21">
        <f>D134*E134</f>
        <v>200000</v>
      </c>
      <c r="G134" s="8"/>
      <c r="H134" s="8"/>
    </row>
    <row r="135" spans="1:8" s="1" customFormat="1" ht="12.75">
      <c r="A135" s="19"/>
      <c r="B135" s="8" t="s">
        <v>34</v>
      </c>
      <c r="C135" s="8"/>
      <c r="D135" s="8"/>
      <c r="E135" s="8"/>
      <c r="F135" s="21">
        <v>0</v>
      </c>
      <c r="G135" s="11"/>
      <c r="H135" s="8"/>
    </row>
    <row r="136" spans="1:8" s="3" customFormat="1" ht="12.75">
      <c r="A136" s="7"/>
      <c r="B136" s="12" t="s">
        <v>103</v>
      </c>
      <c r="C136" s="12"/>
      <c r="D136" s="12"/>
      <c r="E136" s="12"/>
      <c r="F136" s="15">
        <f>SUM(F128:F135)</f>
        <v>5750000</v>
      </c>
      <c r="G136" s="16">
        <v>750000</v>
      </c>
      <c r="H136" s="16">
        <f>F136+G136</f>
        <v>6500000</v>
      </c>
    </row>
    <row r="137" spans="1:8" s="1" customFormat="1" ht="12.75">
      <c r="A137" s="7">
        <v>11</v>
      </c>
      <c r="B137" s="12" t="s">
        <v>104</v>
      </c>
      <c r="C137" s="8"/>
      <c r="D137" s="8"/>
      <c r="E137" s="8"/>
      <c r="F137" s="21">
        <f>D137*E137</f>
        <v>0</v>
      </c>
      <c r="G137" s="8"/>
      <c r="H137" s="8"/>
    </row>
    <row r="138" spans="1:8" s="1" customFormat="1" ht="12.75">
      <c r="A138" s="19"/>
      <c r="B138" s="8" t="s">
        <v>33</v>
      </c>
      <c r="C138" s="8" t="s">
        <v>18</v>
      </c>
      <c r="D138" s="11">
        <v>3000</v>
      </c>
      <c r="E138" s="8">
        <v>130</v>
      </c>
      <c r="F138" s="21">
        <f>D138*E138</f>
        <v>390000</v>
      </c>
      <c r="G138" s="8"/>
      <c r="H138" s="8"/>
    </row>
    <row r="139" spans="1:8" s="1" customFormat="1" ht="12.75">
      <c r="A139" s="19"/>
      <c r="B139" s="8" t="s">
        <v>17</v>
      </c>
      <c r="C139" s="8" t="s">
        <v>18</v>
      </c>
      <c r="D139" s="8">
        <v>25</v>
      </c>
      <c r="E139" s="11">
        <v>27000</v>
      </c>
      <c r="F139" s="21">
        <f>D139*E139</f>
        <v>675000</v>
      </c>
      <c r="G139" s="8"/>
      <c r="H139" s="8"/>
    </row>
    <row r="140" spans="1:8" s="1" customFormat="1" ht="12.75">
      <c r="A140" s="19"/>
      <c r="B140" s="8" t="s">
        <v>20</v>
      </c>
      <c r="C140" s="8" t="s">
        <v>21</v>
      </c>
      <c r="D140" s="8">
        <v>2</v>
      </c>
      <c r="E140" s="11">
        <v>150000</v>
      </c>
      <c r="F140" s="21">
        <f>D140*E140</f>
        <v>300000</v>
      </c>
      <c r="G140" s="8"/>
      <c r="H140" s="8"/>
    </row>
    <row r="141" spans="1:8" s="1" customFormat="1" ht="12.75">
      <c r="A141" s="19"/>
      <c r="B141" s="8" t="s">
        <v>39</v>
      </c>
      <c r="C141" s="8" t="s">
        <v>21</v>
      </c>
      <c r="D141" s="8">
        <v>1</v>
      </c>
      <c r="E141" s="11">
        <v>200000</v>
      </c>
      <c r="F141" s="21">
        <f>D141*E141</f>
        <v>200000</v>
      </c>
      <c r="G141" s="8"/>
      <c r="H141" s="8"/>
    </row>
    <row r="142" spans="1:8" s="1" customFormat="1" ht="12.75">
      <c r="A142" s="19"/>
      <c r="B142" s="8" t="s">
        <v>34</v>
      </c>
      <c r="C142" s="8"/>
      <c r="D142" s="8"/>
      <c r="E142" s="8"/>
      <c r="F142" s="21">
        <v>0</v>
      </c>
      <c r="G142" s="11">
        <v>400000</v>
      </c>
      <c r="H142" s="8"/>
    </row>
    <row r="143" spans="1:8" s="3" customFormat="1" ht="12.75">
      <c r="A143" s="7"/>
      <c r="B143" s="12" t="s">
        <v>103</v>
      </c>
      <c r="C143" s="12"/>
      <c r="D143" s="12"/>
      <c r="E143" s="12"/>
      <c r="F143" s="15">
        <f>SUM(F138:F142)</f>
        <v>1565000</v>
      </c>
      <c r="G143" s="16">
        <v>400000</v>
      </c>
      <c r="H143" s="16">
        <f>F143+G143</f>
        <v>1965000</v>
      </c>
    </row>
    <row r="144" spans="1:8" s="1" customFormat="1" ht="12.75">
      <c r="A144" s="7">
        <v>12</v>
      </c>
      <c r="B144" s="12" t="s">
        <v>105</v>
      </c>
      <c r="C144" s="8"/>
      <c r="D144" s="8"/>
      <c r="E144" s="8"/>
      <c r="F144" s="21">
        <f>D144*E144</f>
        <v>0</v>
      </c>
      <c r="G144" s="8"/>
      <c r="H144" s="8"/>
    </row>
    <row r="145" spans="1:8" s="1" customFormat="1" ht="12.75">
      <c r="A145" s="19" t="s">
        <v>16</v>
      </c>
      <c r="B145" s="8" t="s">
        <v>106</v>
      </c>
      <c r="C145" s="8" t="s">
        <v>18</v>
      </c>
      <c r="D145" s="8">
        <v>1</v>
      </c>
      <c r="E145" s="11">
        <v>225000</v>
      </c>
      <c r="F145" s="22">
        <f>D145*E145</f>
        <v>225000</v>
      </c>
      <c r="G145" s="8"/>
      <c r="H145" s="8"/>
    </row>
    <row r="146" spans="1:8" s="1" customFormat="1" ht="12.75">
      <c r="A146" s="19" t="s">
        <v>19</v>
      </c>
      <c r="B146" s="8" t="s">
        <v>188</v>
      </c>
      <c r="C146" s="8" t="s">
        <v>18</v>
      </c>
      <c r="D146" s="8">
        <v>1</v>
      </c>
      <c r="E146" s="11">
        <v>120000</v>
      </c>
      <c r="F146" s="22">
        <f>D146*E146</f>
        <v>120000</v>
      </c>
      <c r="G146" s="8"/>
      <c r="H146" s="8"/>
    </row>
    <row r="147" spans="1:8" s="1" customFormat="1" ht="12.75">
      <c r="A147" s="19" t="s">
        <v>22</v>
      </c>
      <c r="B147" s="8" t="s">
        <v>107</v>
      </c>
      <c r="C147" s="8" t="s">
        <v>108</v>
      </c>
      <c r="D147" s="8" t="s">
        <v>89</v>
      </c>
      <c r="E147" s="11"/>
      <c r="F147" s="22" t="s">
        <v>89</v>
      </c>
      <c r="G147" s="8"/>
      <c r="H147" s="8"/>
    </row>
    <row r="148" spans="1:8" s="1" customFormat="1" ht="12.75">
      <c r="A148" s="19" t="s">
        <v>30</v>
      </c>
      <c r="B148" s="8" t="s">
        <v>109</v>
      </c>
      <c r="C148" s="8" t="s">
        <v>9</v>
      </c>
      <c r="D148" s="8"/>
      <c r="E148" s="8"/>
      <c r="F148" s="21">
        <v>500000</v>
      </c>
      <c r="G148" s="8"/>
      <c r="H148" s="8"/>
    </row>
    <row r="149" spans="1:8" s="1" customFormat="1" ht="12.75">
      <c r="A149" s="19" t="s">
        <v>42</v>
      </c>
      <c r="B149" s="8" t="s">
        <v>34</v>
      </c>
      <c r="C149" s="8" t="s">
        <v>9</v>
      </c>
      <c r="D149" s="8"/>
      <c r="E149" s="8"/>
      <c r="F149" s="21">
        <f>D149*E149</f>
        <v>0</v>
      </c>
      <c r="G149" s="11">
        <v>300000</v>
      </c>
      <c r="H149" s="8"/>
    </row>
    <row r="150" spans="1:8" s="1" customFormat="1" ht="12.75">
      <c r="A150" s="19"/>
      <c r="B150" s="12" t="s">
        <v>103</v>
      </c>
      <c r="C150" s="8"/>
      <c r="D150" s="8"/>
      <c r="E150" s="8"/>
      <c r="F150" s="15">
        <f>SUM(F145:F149)</f>
        <v>845000</v>
      </c>
      <c r="G150" s="16">
        <v>300000</v>
      </c>
      <c r="H150" s="17">
        <f>F150+G150</f>
        <v>1145000</v>
      </c>
    </row>
    <row r="151" spans="1:8" s="1" customFormat="1" ht="12.75">
      <c r="A151" s="19"/>
      <c r="B151" s="8"/>
      <c r="C151" s="8"/>
      <c r="D151" s="8"/>
      <c r="E151" s="8"/>
      <c r="F151" s="21"/>
      <c r="G151" s="8"/>
      <c r="H151" s="8"/>
    </row>
    <row r="152" spans="1:8" s="1" customFormat="1" ht="12.75">
      <c r="A152" s="7">
        <v>15</v>
      </c>
      <c r="B152" s="12" t="s">
        <v>110</v>
      </c>
      <c r="C152" s="8"/>
      <c r="D152" s="8"/>
      <c r="E152" s="8"/>
      <c r="F152" s="21"/>
      <c r="G152" s="8"/>
      <c r="H152" s="8"/>
    </row>
    <row r="153" spans="1:8" s="1" customFormat="1" ht="12.75">
      <c r="A153" s="19" t="s">
        <v>16</v>
      </c>
      <c r="B153" s="8" t="s">
        <v>111</v>
      </c>
      <c r="C153" s="8" t="s">
        <v>18</v>
      </c>
      <c r="D153" s="8">
        <v>20</v>
      </c>
      <c r="E153" s="11">
        <v>40000</v>
      </c>
      <c r="F153" s="21">
        <f>D153*E153</f>
        <v>800000</v>
      </c>
      <c r="G153" s="8"/>
      <c r="H153" s="8"/>
    </row>
    <row r="154" spans="1:8" s="1" customFormat="1" ht="12.75">
      <c r="A154" s="19" t="s">
        <v>19</v>
      </c>
      <c r="B154" s="8" t="s">
        <v>112</v>
      </c>
      <c r="C154" s="8" t="s">
        <v>18</v>
      </c>
      <c r="D154" s="8">
        <v>25</v>
      </c>
      <c r="E154" s="11">
        <v>21000</v>
      </c>
      <c r="F154" s="21">
        <f>D154*E154</f>
        <v>525000</v>
      </c>
      <c r="G154" s="8"/>
      <c r="H154" s="8"/>
    </row>
    <row r="155" spans="1:8" s="1" customFormat="1" ht="12.75">
      <c r="A155" s="19" t="s">
        <v>22</v>
      </c>
      <c r="B155" s="8" t="s">
        <v>113</v>
      </c>
      <c r="C155" s="8" t="s">
        <v>18</v>
      </c>
      <c r="D155" s="8">
        <v>20</v>
      </c>
      <c r="E155" s="11">
        <v>8000</v>
      </c>
      <c r="F155" s="21">
        <f>D155*E155</f>
        <v>160000</v>
      </c>
      <c r="G155" s="8"/>
      <c r="H155" s="8"/>
    </row>
    <row r="156" spans="1:8" s="1" customFormat="1" ht="12.75">
      <c r="A156" s="19" t="s">
        <v>28</v>
      </c>
      <c r="B156" s="8" t="s">
        <v>114</v>
      </c>
      <c r="C156" s="8" t="s">
        <v>18</v>
      </c>
      <c r="D156" s="8">
        <v>100</v>
      </c>
      <c r="E156" s="11">
        <v>1500</v>
      </c>
      <c r="F156" s="21">
        <f>D156*E156</f>
        <v>150000</v>
      </c>
      <c r="G156" s="8"/>
      <c r="H156" s="8"/>
    </row>
    <row r="157" spans="1:8" s="1" customFormat="1" ht="12.75">
      <c r="A157" s="19" t="s">
        <v>30</v>
      </c>
      <c r="B157" s="8" t="s">
        <v>115</v>
      </c>
      <c r="C157" s="8" t="s">
        <v>9</v>
      </c>
      <c r="D157" s="8"/>
      <c r="E157" s="8"/>
      <c r="F157" s="21">
        <v>200000</v>
      </c>
      <c r="G157" s="8"/>
      <c r="H157" s="8"/>
    </row>
    <row r="158" spans="1:8" s="1" customFormat="1" ht="12.75">
      <c r="A158" s="19" t="s">
        <v>42</v>
      </c>
      <c r="B158" s="8" t="s">
        <v>34</v>
      </c>
      <c r="C158" s="8" t="s">
        <v>9</v>
      </c>
      <c r="D158" s="8"/>
      <c r="E158" s="8"/>
      <c r="F158" s="21">
        <v>0</v>
      </c>
      <c r="G158" s="11">
        <v>1000000</v>
      </c>
      <c r="H158" s="8"/>
    </row>
    <row r="159" spans="1:8" s="3" customFormat="1" ht="12.75">
      <c r="A159" s="7"/>
      <c r="B159" s="12" t="s">
        <v>116</v>
      </c>
      <c r="C159" s="12"/>
      <c r="D159" s="12"/>
      <c r="E159" s="12"/>
      <c r="F159" s="15">
        <f>SUM(F153:F158)</f>
        <v>1835000</v>
      </c>
      <c r="G159" s="16">
        <v>1000000</v>
      </c>
      <c r="H159" s="17">
        <f>F159+G159</f>
        <v>2835000</v>
      </c>
    </row>
    <row r="160" spans="1:8" s="1" customFormat="1" ht="12.75">
      <c r="A160" s="19"/>
      <c r="B160" s="8"/>
      <c r="C160" s="8"/>
      <c r="D160" s="8"/>
      <c r="E160" s="8"/>
      <c r="F160" s="21"/>
      <c r="G160" s="8"/>
      <c r="H160" s="8"/>
    </row>
    <row r="161" spans="1:8" s="1" customFormat="1" ht="12.75">
      <c r="A161" s="7">
        <v>16</v>
      </c>
      <c r="B161" s="12" t="s">
        <v>117</v>
      </c>
      <c r="C161" s="8"/>
      <c r="D161" s="8"/>
      <c r="E161" s="8"/>
      <c r="F161" s="21"/>
      <c r="G161" s="8"/>
      <c r="H161" s="8"/>
    </row>
    <row r="162" spans="1:8" s="1" customFormat="1" ht="25.5">
      <c r="A162" s="19" t="s">
        <v>16</v>
      </c>
      <c r="B162" s="8" t="s">
        <v>118</v>
      </c>
      <c r="C162" s="8" t="s">
        <v>9</v>
      </c>
      <c r="D162" s="8"/>
      <c r="E162" s="8"/>
      <c r="F162" s="21"/>
      <c r="G162" s="11">
        <v>800000</v>
      </c>
      <c r="H162" s="8"/>
    </row>
    <row r="163" spans="1:8" s="1" customFormat="1" ht="12.75">
      <c r="A163" s="19" t="s">
        <v>19</v>
      </c>
      <c r="B163" s="8" t="s">
        <v>33</v>
      </c>
      <c r="C163" s="8" t="s">
        <v>18</v>
      </c>
      <c r="D163" s="11">
        <v>520</v>
      </c>
      <c r="E163" s="8">
        <v>1000</v>
      </c>
      <c r="F163" s="21">
        <f aca="true" t="shared" si="6" ref="F163:F173">D163*E163</f>
        <v>520000</v>
      </c>
      <c r="G163" s="8"/>
      <c r="H163" s="8"/>
    </row>
    <row r="164" spans="1:8" s="1" customFormat="1" ht="12.75">
      <c r="A164" s="19" t="s">
        <v>22</v>
      </c>
      <c r="B164" s="8" t="s">
        <v>17</v>
      </c>
      <c r="C164" s="8" t="s">
        <v>18</v>
      </c>
      <c r="D164" s="8">
        <v>40</v>
      </c>
      <c r="E164" s="11">
        <v>27000</v>
      </c>
      <c r="F164" s="21">
        <f t="shared" si="6"/>
        <v>1080000</v>
      </c>
      <c r="G164" s="8"/>
      <c r="H164" s="8"/>
    </row>
    <row r="165" spans="1:8" s="1" customFormat="1" ht="12.75">
      <c r="A165" s="19" t="s">
        <v>28</v>
      </c>
      <c r="B165" s="8" t="s">
        <v>20</v>
      </c>
      <c r="C165" s="8" t="s">
        <v>21</v>
      </c>
      <c r="D165" s="8">
        <v>2</v>
      </c>
      <c r="E165" s="11">
        <v>120000</v>
      </c>
      <c r="F165" s="21">
        <f t="shared" si="6"/>
        <v>240000</v>
      </c>
      <c r="G165" s="8"/>
      <c r="H165" s="8"/>
    </row>
    <row r="166" spans="1:8" s="1" customFormat="1" ht="12.75">
      <c r="A166" s="19" t="s">
        <v>30</v>
      </c>
      <c r="B166" s="8" t="s">
        <v>39</v>
      </c>
      <c r="C166" s="8" t="s">
        <v>21</v>
      </c>
      <c r="D166" s="8">
        <v>2</v>
      </c>
      <c r="E166" s="11">
        <v>200000</v>
      </c>
      <c r="F166" s="21">
        <f t="shared" si="6"/>
        <v>400000</v>
      </c>
      <c r="G166" s="8"/>
      <c r="H166" s="8"/>
    </row>
    <row r="167" spans="1:8" s="1" customFormat="1" ht="12.75">
      <c r="A167" s="19" t="s">
        <v>42</v>
      </c>
      <c r="B167" s="8" t="s">
        <v>74</v>
      </c>
      <c r="C167" s="8" t="s">
        <v>18</v>
      </c>
      <c r="D167" s="8">
        <v>12</v>
      </c>
      <c r="E167" s="11">
        <v>21000</v>
      </c>
      <c r="F167" s="21">
        <f t="shared" si="6"/>
        <v>252000</v>
      </c>
      <c r="G167" s="8"/>
      <c r="H167" s="8"/>
    </row>
    <row r="168" spans="1:8" s="1" customFormat="1" ht="12.75">
      <c r="A168" s="19" t="s">
        <v>44</v>
      </c>
      <c r="B168" s="8" t="s">
        <v>119</v>
      </c>
      <c r="C168" s="8" t="s">
        <v>18</v>
      </c>
      <c r="D168" s="8">
        <v>15</v>
      </c>
      <c r="E168" s="11">
        <v>5500</v>
      </c>
      <c r="F168" s="21">
        <f t="shared" si="6"/>
        <v>82500</v>
      </c>
      <c r="G168" s="8"/>
      <c r="H168" s="8"/>
    </row>
    <row r="169" spans="1:8" s="1" customFormat="1" ht="12.75">
      <c r="A169" s="19" t="s">
        <v>46</v>
      </c>
      <c r="B169" s="8" t="s">
        <v>82</v>
      </c>
      <c r="C169" s="8" t="s">
        <v>18</v>
      </c>
      <c r="D169" s="8">
        <v>20</v>
      </c>
      <c r="E169" s="11">
        <v>4000</v>
      </c>
      <c r="F169" s="21">
        <f t="shared" si="6"/>
        <v>80000</v>
      </c>
      <c r="G169" s="8"/>
      <c r="H169" s="8"/>
    </row>
    <row r="170" spans="1:8" s="1" customFormat="1" ht="12.75">
      <c r="A170" s="19"/>
      <c r="B170" s="8" t="s">
        <v>83</v>
      </c>
      <c r="C170" s="8" t="s">
        <v>18</v>
      </c>
      <c r="D170" s="8">
        <v>10</v>
      </c>
      <c r="E170" s="11">
        <v>4000</v>
      </c>
      <c r="F170" s="21">
        <f t="shared" si="6"/>
        <v>40000</v>
      </c>
      <c r="G170" s="8"/>
      <c r="H170" s="8"/>
    </row>
    <row r="171" spans="1:8" s="1" customFormat="1" ht="12.75">
      <c r="A171" s="19" t="s">
        <v>49</v>
      </c>
      <c r="B171" s="8" t="s">
        <v>120</v>
      </c>
      <c r="C171" s="8" t="s">
        <v>18</v>
      </c>
      <c r="D171" s="8">
        <v>4</v>
      </c>
      <c r="E171" s="11">
        <v>60000</v>
      </c>
      <c r="F171" s="21">
        <f t="shared" si="6"/>
        <v>240000</v>
      </c>
      <c r="G171" s="8"/>
      <c r="H171" s="8"/>
    </row>
    <row r="172" spans="1:8" s="1" customFormat="1" ht="12.75">
      <c r="A172" s="19"/>
      <c r="B172" s="8" t="s">
        <v>47</v>
      </c>
      <c r="C172" s="8" t="s">
        <v>27</v>
      </c>
      <c r="D172" s="8">
        <v>20</v>
      </c>
      <c r="E172" s="11">
        <v>3000</v>
      </c>
      <c r="F172" s="21">
        <f t="shared" si="6"/>
        <v>60000</v>
      </c>
      <c r="G172" s="8"/>
      <c r="H172" s="8"/>
    </row>
    <row r="173" spans="1:8" s="1" customFormat="1" ht="12.75">
      <c r="A173" s="19"/>
      <c r="B173" s="8" t="s">
        <v>121</v>
      </c>
      <c r="C173" s="8" t="s">
        <v>21</v>
      </c>
      <c r="D173" s="8">
        <v>4</v>
      </c>
      <c r="E173" s="11">
        <v>200000</v>
      </c>
      <c r="F173" s="21">
        <f t="shared" si="6"/>
        <v>800000</v>
      </c>
      <c r="G173" s="8"/>
      <c r="H173" s="8"/>
    </row>
    <row r="174" spans="1:8" s="1" customFormat="1" ht="12.75">
      <c r="A174" s="19" t="s">
        <v>51</v>
      </c>
      <c r="B174" s="8" t="s">
        <v>122</v>
      </c>
      <c r="C174" s="8" t="s">
        <v>9</v>
      </c>
      <c r="D174" s="8"/>
      <c r="E174" s="8"/>
      <c r="F174" s="21">
        <v>850000</v>
      </c>
      <c r="G174" s="11"/>
      <c r="H174" s="8"/>
    </row>
    <row r="175" spans="1:8" s="1" customFormat="1" ht="12.75">
      <c r="A175" s="19" t="s">
        <v>77</v>
      </c>
      <c r="B175" s="8" t="s">
        <v>34</v>
      </c>
      <c r="C175" s="8" t="s">
        <v>9</v>
      </c>
      <c r="D175" s="8"/>
      <c r="E175" s="8"/>
      <c r="F175" s="21">
        <v>0</v>
      </c>
      <c r="G175" s="11">
        <v>1000000</v>
      </c>
      <c r="H175" s="8"/>
    </row>
    <row r="176" spans="1:8" s="1" customFormat="1" ht="12.75">
      <c r="A176" s="19"/>
      <c r="B176" s="12" t="s">
        <v>123</v>
      </c>
      <c r="C176" s="8"/>
      <c r="D176" s="8"/>
      <c r="E176" s="8"/>
      <c r="F176" s="15">
        <f>SUM(F163:F175)</f>
        <v>4644500</v>
      </c>
      <c r="G176" s="16">
        <v>1000000</v>
      </c>
      <c r="H176" s="16">
        <f>F176+G176</f>
        <v>5644500</v>
      </c>
    </row>
    <row r="177" spans="1:8" s="1" customFormat="1" ht="12.75">
      <c r="A177" s="19"/>
      <c r="B177" s="12"/>
      <c r="C177" s="8"/>
      <c r="D177" s="8"/>
      <c r="E177" s="8"/>
      <c r="F177" s="15"/>
      <c r="G177" s="16"/>
      <c r="H177" s="16"/>
    </row>
    <row r="178" spans="1:8" s="1" customFormat="1" ht="12.75">
      <c r="A178" s="19">
        <v>17</v>
      </c>
      <c r="B178" s="8" t="s">
        <v>124</v>
      </c>
      <c r="C178" s="8" t="s">
        <v>133</v>
      </c>
      <c r="D178" s="8"/>
      <c r="E178" s="8"/>
      <c r="F178" s="21">
        <v>2000000</v>
      </c>
      <c r="G178" s="11"/>
      <c r="H178" s="16">
        <v>3000000</v>
      </c>
    </row>
    <row r="179" spans="1:8" s="1" customFormat="1" ht="12.75">
      <c r="A179" s="19"/>
      <c r="B179" s="8"/>
      <c r="C179" s="8"/>
      <c r="D179" s="8"/>
      <c r="E179" s="8"/>
      <c r="F179" s="21"/>
      <c r="G179" s="11"/>
      <c r="H179" s="11"/>
    </row>
    <row r="180" spans="1:8" s="3" customFormat="1" ht="12.75">
      <c r="A180" s="7"/>
      <c r="B180" s="12" t="s">
        <v>125</v>
      </c>
      <c r="C180" s="12"/>
      <c r="D180" s="12"/>
      <c r="E180" s="12"/>
      <c r="F180" s="15"/>
      <c r="G180" s="12"/>
      <c r="H180" s="17" t="e">
        <f>H178+H176+H159+H150+H143+H136+H125+H118+H103+H89+H72+H57+H35+#REF!+H25+H9+I180</f>
        <v>#REF!</v>
      </c>
    </row>
    <row r="181" spans="1:8" s="1" customFormat="1" ht="12.75">
      <c r="A181" s="19"/>
      <c r="B181" s="8"/>
      <c r="C181" s="8"/>
      <c r="D181" s="8"/>
      <c r="E181" s="8"/>
      <c r="F181" s="21"/>
      <c r="G181" s="8"/>
      <c r="H181" s="8"/>
    </row>
    <row r="182" spans="1:8" s="1" customFormat="1" ht="12.75">
      <c r="A182" s="19"/>
      <c r="B182" s="12" t="s">
        <v>204</v>
      </c>
      <c r="C182" s="8"/>
      <c r="D182" s="8" t="s">
        <v>192</v>
      </c>
      <c r="E182" s="8"/>
      <c r="F182" s="21"/>
      <c r="G182" s="8"/>
      <c r="H182" s="8"/>
    </row>
    <row r="183" spans="1:8" s="1" customFormat="1" ht="12.75">
      <c r="A183" s="19"/>
      <c r="B183" s="12"/>
      <c r="C183" s="8"/>
      <c r="D183" s="8"/>
      <c r="E183" s="8"/>
      <c r="F183" s="21"/>
      <c r="G183" s="8"/>
      <c r="H183" s="8"/>
    </row>
    <row r="184" spans="1:8" s="1" customFormat="1" ht="12.75">
      <c r="A184" s="7">
        <v>28</v>
      </c>
      <c r="B184" s="12" t="s">
        <v>38</v>
      </c>
      <c r="C184" s="8"/>
      <c r="D184" s="8"/>
      <c r="E184" s="8"/>
      <c r="F184" s="21"/>
      <c r="G184" s="8"/>
      <c r="H184" s="8"/>
    </row>
    <row r="185" spans="1:8" s="1" customFormat="1" ht="12.75">
      <c r="A185" s="19" t="s">
        <v>16</v>
      </c>
      <c r="B185" s="8" t="s">
        <v>17</v>
      </c>
      <c r="C185" s="8" t="s">
        <v>18</v>
      </c>
      <c r="D185" s="8">
        <v>20</v>
      </c>
      <c r="E185" s="11">
        <v>27000</v>
      </c>
      <c r="F185" s="21">
        <f aca="true" t="shared" si="7" ref="F185:F193">D185*E185</f>
        <v>540000</v>
      </c>
      <c r="G185" s="8"/>
      <c r="H185" s="8"/>
    </row>
    <row r="186" spans="1:8" s="1" customFormat="1" ht="12.75">
      <c r="A186" s="19" t="s">
        <v>19</v>
      </c>
      <c r="B186" s="8" t="s">
        <v>20</v>
      </c>
      <c r="C186" s="8" t="s">
        <v>21</v>
      </c>
      <c r="D186" s="8">
        <v>1</v>
      </c>
      <c r="E186" s="11">
        <v>150000</v>
      </c>
      <c r="F186" s="21">
        <f t="shared" si="7"/>
        <v>150000</v>
      </c>
      <c r="G186" s="8"/>
      <c r="H186" s="8"/>
    </row>
    <row r="187" spans="1:8" s="1" customFormat="1" ht="12.75">
      <c r="A187" s="19" t="s">
        <v>22</v>
      </c>
      <c r="B187" s="8" t="s">
        <v>39</v>
      </c>
      <c r="C187" s="8" t="s">
        <v>21</v>
      </c>
      <c r="D187" s="8">
        <v>2</v>
      </c>
      <c r="E187" s="11">
        <v>200000</v>
      </c>
      <c r="F187" s="21">
        <f t="shared" si="7"/>
        <v>400000</v>
      </c>
      <c r="G187" s="8"/>
      <c r="H187" s="8"/>
    </row>
    <row r="188" spans="1:8" s="1" customFormat="1" ht="12.75">
      <c r="A188" s="19" t="s">
        <v>28</v>
      </c>
      <c r="B188" s="8" t="s">
        <v>149</v>
      </c>
      <c r="C188" s="8" t="s">
        <v>18</v>
      </c>
      <c r="D188" s="8">
        <v>20</v>
      </c>
      <c r="E188" s="11">
        <v>37000</v>
      </c>
      <c r="F188" s="21">
        <f t="shared" si="7"/>
        <v>740000</v>
      </c>
      <c r="G188" s="8"/>
      <c r="H188" s="8"/>
    </row>
    <row r="189" spans="1:8" s="1" customFormat="1" ht="12.75">
      <c r="A189" s="19" t="s">
        <v>30</v>
      </c>
      <c r="B189" s="8" t="s">
        <v>126</v>
      </c>
      <c r="C189" s="8" t="s">
        <v>18</v>
      </c>
      <c r="D189" s="8">
        <v>25</v>
      </c>
      <c r="E189" s="11">
        <v>6500</v>
      </c>
      <c r="F189" s="21">
        <f t="shared" si="7"/>
        <v>162500</v>
      </c>
      <c r="G189" s="8"/>
      <c r="H189" s="8"/>
    </row>
    <row r="190" spans="1:8" s="1" customFormat="1" ht="12.75">
      <c r="A190" s="19" t="s">
        <v>42</v>
      </c>
      <c r="B190" s="8" t="s">
        <v>43</v>
      </c>
      <c r="C190" s="8" t="s">
        <v>18</v>
      </c>
      <c r="D190" s="8">
        <v>60</v>
      </c>
      <c r="E190" s="11">
        <v>4000</v>
      </c>
      <c r="F190" s="21">
        <f t="shared" si="7"/>
        <v>240000</v>
      </c>
      <c r="G190" s="8"/>
      <c r="H190" s="8"/>
    </row>
    <row r="191" spans="1:8" s="1" customFormat="1" ht="12.75">
      <c r="A191" s="19" t="s">
        <v>44</v>
      </c>
      <c r="B191" s="8" t="s">
        <v>45</v>
      </c>
      <c r="C191" s="8" t="s">
        <v>18</v>
      </c>
      <c r="D191" s="8">
        <v>35</v>
      </c>
      <c r="E191" s="11">
        <v>4500</v>
      </c>
      <c r="F191" s="21">
        <f t="shared" si="7"/>
        <v>157500</v>
      </c>
      <c r="G191" s="8"/>
      <c r="H191" s="8"/>
    </row>
    <row r="192" spans="1:8" s="1" customFormat="1" ht="12.75">
      <c r="A192" s="19" t="s">
        <v>46</v>
      </c>
      <c r="B192" s="8" t="s">
        <v>47</v>
      </c>
      <c r="C192" s="8" t="s">
        <v>27</v>
      </c>
      <c r="D192" s="8">
        <v>40</v>
      </c>
      <c r="E192" s="11">
        <v>3000</v>
      </c>
      <c r="F192" s="21">
        <f t="shared" si="7"/>
        <v>120000</v>
      </c>
      <c r="G192" s="8"/>
      <c r="H192" s="8"/>
    </row>
    <row r="193" spans="1:8" s="1" customFormat="1" ht="12.75">
      <c r="A193" s="19" t="s">
        <v>48</v>
      </c>
      <c r="B193" s="8" t="s">
        <v>26</v>
      </c>
      <c r="C193" s="8" t="s">
        <v>27</v>
      </c>
      <c r="D193" s="8">
        <v>25</v>
      </c>
      <c r="E193" s="11">
        <v>3500</v>
      </c>
      <c r="F193" s="21">
        <f t="shared" si="7"/>
        <v>87500</v>
      </c>
      <c r="G193" s="8"/>
      <c r="H193" s="8"/>
    </row>
    <row r="194" spans="1:8" s="1" customFormat="1" ht="17.25" customHeight="1">
      <c r="A194" s="19" t="s">
        <v>49</v>
      </c>
      <c r="B194" s="8" t="s">
        <v>50</v>
      </c>
      <c r="C194" s="8" t="s">
        <v>9</v>
      </c>
      <c r="D194" s="8"/>
      <c r="E194" s="8"/>
      <c r="F194" s="21">
        <v>0</v>
      </c>
      <c r="G194" s="11">
        <v>550000</v>
      </c>
      <c r="H194" s="8"/>
    </row>
    <row r="195" spans="1:8" s="1" customFormat="1" ht="12.75">
      <c r="A195" s="19" t="s">
        <v>51</v>
      </c>
      <c r="B195" s="8" t="s">
        <v>137</v>
      </c>
      <c r="C195" s="8" t="s">
        <v>9</v>
      </c>
      <c r="D195" s="8"/>
      <c r="E195" s="8"/>
      <c r="F195" s="21">
        <v>0</v>
      </c>
      <c r="G195" s="11">
        <v>450000</v>
      </c>
      <c r="H195" s="8"/>
    </row>
    <row r="196" spans="1:8" s="3" customFormat="1" ht="12.75">
      <c r="A196" s="7"/>
      <c r="B196" s="12" t="s">
        <v>59</v>
      </c>
      <c r="C196" s="12"/>
      <c r="D196" s="8"/>
      <c r="E196" s="8"/>
      <c r="F196" s="15">
        <f>SUM(F185:F195)</f>
        <v>2597500</v>
      </c>
      <c r="G196" s="16">
        <f>SUM(G194:G195)</f>
        <v>1000000</v>
      </c>
      <c r="H196" s="16">
        <f>F196+G196</f>
        <v>3597500</v>
      </c>
    </row>
    <row r="197" spans="1:8" s="1" customFormat="1" ht="12.75">
      <c r="A197" s="19"/>
      <c r="B197" s="8"/>
      <c r="C197" s="8"/>
      <c r="D197" s="8"/>
      <c r="E197" s="8"/>
      <c r="F197" s="21"/>
      <c r="G197" s="8"/>
      <c r="H197" s="8"/>
    </row>
    <row r="198" spans="1:8" s="1" customFormat="1" ht="12.75">
      <c r="A198" s="7">
        <v>29</v>
      </c>
      <c r="B198" s="12" t="s">
        <v>60</v>
      </c>
      <c r="C198" s="8"/>
      <c r="D198" s="8"/>
      <c r="E198" s="11"/>
      <c r="F198" s="21"/>
      <c r="G198" s="8"/>
      <c r="H198" s="8"/>
    </row>
    <row r="199" spans="1:8" s="1" customFormat="1" ht="12.75">
      <c r="A199" s="19" t="s">
        <v>22</v>
      </c>
      <c r="B199" s="8" t="s">
        <v>33</v>
      </c>
      <c r="C199" s="8" t="s">
        <v>18</v>
      </c>
      <c r="D199" s="11">
        <v>4550</v>
      </c>
      <c r="E199" s="8">
        <v>1000</v>
      </c>
      <c r="F199" s="21">
        <f>D199*E199</f>
        <v>4550000</v>
      </c>
      <c r="G199" s="8"/>
      <c r="H199" s="8"/>
    </row>
    <row r="200" spans="1:8" s="1" customFormat="1" ht="12.75">
      <c r="A200" s="19" t="s">
        <v>28</v>
      </c>
      <c r="B200" s="8" t="s">
        <v>17</v>
      </c>
      <c r="C200" s="8" t="s">
        <v>18</v>
      </c>
      <c r="D200" s="8">
        <v>120</v>
      </c>
      <c r="E200" s="11">
        <v>27000</v>
      </c>
      <c r="F200" s="21">
        <f>D200*E200</f>
        <v>3240000</v>
      </c>
      <c r="G200" s="8"/>
      <c r="H200" s="8"/>
    </row>
    <row r="201" spans="1:8" s="1" customFormat="1" ht="12.75">
      <c r="A201" s="19" t="s">
        <v>30</v>
      </c>
      <c r="B201" s="8" t="s">
        <v>20</v>
      </c>
      <c r="C201" s="8" t="s">
        <v>21</v>
      </c>
      <c r="D201" s="8">
        <v>8</v>
      </c>
      <c r="E201" s="11">
        <v>150000</v>
      </c>
      <c r="F201" s="21">
        <f>D201*E201</f>
        <v>1200000</v>
      </c>
      <c r="G201" s="8"/>
      <c r="H201" s="8"/>
    </row>
    <row r="202" spans="1:8" s="1" customFormat="1" ht="12.75">
      <c r="A202" s="19" t="s">
        <v>42</v>
      </c>
      <c r="B202" s="8" t="s">
        <v>63</v>
      </c>
      <c r="C202" s="8" t="s">
        <v>18</v>
      </c>
      <c r="D202" s="8">
        <v>50</v>
      </c>
      <c r="E202" s="11">
        <v>3000</v>
      </c>
      <c r="F202" s="21">
        <f>D202*E202</f>
        <v>150000</v>
      </c>
      <c r="G202" s="8"/>
      <c r="H202" s="8"/>
    </row>
    <row r="203" spans="1:8" s="1" customFormat="1" ht="12.75">
      <c r="A203" s="19" t="s">
        <v>44</v>
      </c>
      <c r="B203" s="8" t="s">
        <v>34</v>
      </c>
      <c r="C203" s="8" t="s">
        <v>9</v>
      </c>
      <c r="D203" s="8"/>
      <c r="E203" s="11"/>
      <c r="F203" s="21"/>
      <c r="G203" s="11">
        <v>1800000</v>
      </c>
      <c r="H203" s="16"/>
    </row>
    <row r="204" spans="1:8" s="1" customFormat="1" ht="12.75">
      <c r="A204" s="7">
        <v>30</v>
      </c>
      <c r="B204" s="12" t="s">
        <v>153</v>
      </c>
      <c r="C204" s="8"/>
      <c r="D204" s="8"/>
      <c r="E204" s="11"/>
      <c r="F204" s="21"/>
      <c r="G204" s="8"/>
      <c r="H204" s="8"/>
    </row>
    <row r="205" spans="1:8" s="1" customFormat="1" ht="12.75">
      <c r="A205" s="19" t="s">
        <v>16</v>
      </c>
      <c r="B205" s="8" t="s">
        <v>17</v>
      </c>
      <c r="C205" s="8" t="s">
        <v>18</v>
      </c>
      <c r="D205" s="8">
        <v>25</v>
      </c>
      <c r="E205" s="11">
        <v>27000</v>
      </c>
      <c r="F205" s="21">
        <f aca="true" t="shared" si="8" ref="F205:F213">D205*E205</f>
        <v>675000</v>
      </c>
      <c r="G205" s="8"/>
      <c r="H205" s="8"/>
    </row>
    <row r="206" spans="1:8" s="1" customFormat="1" ht="12.75">
      <c r="A206" s="19" t="s">
        <v>19</v>
      </c>
      <c r="B206" s="8" t="s">
        <v>20</v>
      </c>
      <c r="C206" s="8" t="s">
        <v>21</v>
      </c>
      <c r="D206" s="8">
        <v>1</v>
      </c>
      <c r="E206" s="11">
        <v>150000</v>
      </c>
      <c r="F206" s="21">
        <f t="shared" si="8"/>
        <v>150000</v>
      </c>
      <c r="G206" s="8"/>
      <c r="H206" s="8"/>
    </row>
    <row r="207" spans="1:8" s="1" customFormat="1" ht="12.75">
      <c r="A207" s="19" t="s">
        <v>22</v>
      </c>
      <c r="B207" s="8" t="s">
        <v>39</v>
      </c>
      <c r="C207" s="8" t="s">
        <v>21</v>
      </c>
      <c r="D207" s="8">
        <v>1</v>
      </c>
      <c r="E207" s="11">
        <v>250000</v>
      </c>
      <c r="F207" s="21">
        <f t="shared" si="8"/>
        <v>250000</v>
      </c>
      <c r="G207" s="8"/>
      <c r="H207" s="8"/>
    </row>
    <row r="208" spans="1:8" s="1" customFormat="1" ht="12.75">
      <c r="A208" s="19" t="s">
        <v>28</v>
      </c>
      <c r="B208" s="8" t="s">
        <v>74</v>
      </c>
      <c r="C208" s="8" t="s">
        <v>18</v>
      </c>
      <c r="D208" s="8">
        <v>22</v>
      </c>
      <c r="E208" s="11">
        <v>20000</v>
      </c>
      <c r="F208" s="21">
        <f t="shared" si="8"/>
        <v>440000</v>
      </c>
      <c r="G208" s="8"/>
      <c r="H208" s="8"/>
    </row>
    <row r="209" spans="1:8" s="1" customFormat="1" ht="12.75">
      <c r="A209" s="19" t="s">
        <v>30</v>
      </c>
      <c r="B209" s="8" t="s">
        <v>41</v>
      </c>
      <c r="C209" s="8" t="s">
        <v>18</v>
      </c>
      <c r="D209" s="8">
        <v>30</v>
      </c>
      <c r="E209" s="11">
        <v>6500</v>
      </c>
      <c r="F209" s="21">
        <f t="shared" si="8"/>
        <v>195000</v>
      </c>
      <c r="G209" s="8"/>
      <c r="H209" s="8"/>
    </row>
    <row r="210" spans="1:8" s="1" customFormat="1" ht="12.75">
      <c r="A210" s="19" t="s">
        <v>42</v>
      </c>
      <c r="B210" s="8" t="s">
        <v>82</v>
      </c>
      <c r="C210" s="8" t="s">
        <v>18</v>
      </c>
      <c r="D210" s="8">
        <v>60</v>
      </c>
      <c r="E210" s="11">
        <v>4000</v>
      </c>
      <c r="F210" s="21">
        <f t="shared" si="8"/>
        <v>240000</v>
      </c>
      <c r="G210" s="8"/>
      <c r="H210" s="8"/>
    </row>
    <row r="211" spans="1:8" s="1" customFormat="1" ht="12.75">
      <c r="A211" s="19" t="s">
        <v>44</v>
      </c>
      <c r="B211" s="8" t="s">
        <v>83</v>
      </c>
      <c r="C211" s="8" t="s">
        <v>18</v>
      </c>
      <c r="D211" s="8">
        <v>40</v>
      </c>
      <c r="E211" s="11">
        <v>4000</v>
      </c>
      <c r="F211" s="21">
        <f t="shared" si="8"/>
        <v>160000</v>
      </c>
      <c r="G211" s="8"/>
      <c r="H211" s="8"/>
    </row>
    <row r="212" spans="1:8" s="1" customFormat="1" ht="12.75">
      <c r="A212" s="19" t="s">
        <v>46</v>
      </c>
      <c r="B212" s="8" t="s">
        <v>47</v>
      </c>
      <c r="C212" s="8" t="s">
        <v>27</v>
      </c>
      <c r="D212" s="8">
        <v>55</v>
      </c>
      <c r="E212" s="11">
        <v>3000</v>
      </c>
      <c r="F212" s="21">
        <f t="shared" si="8"/>
        <v>165000</v>
      </c>
      <c r="G212" s="8"/>
      <c r="H212" s="8"/>
    </row>
    <row r="213" spans="1:8" s="1" customFormat="1" ht="12.75">
      <c r="A213" s="19" t="s">
        <v>48</v>
      </c>
      <c r="B213" s="8" t="s">
        <v>26</v>
      </c>
      <c r="C213" s="8" t="s">
        <v>27</v>
      </c>
      <c r="D213" s="8">
        <v>40</v>
      </c>
      <c r="E213" s="11">
        <v>3500</v>
      </c>
      <c r="F213" s="21">
        <f t="shared" si="8"/>
        <v>140000</v>
      </c>
      <c r="G213" s="8"/>
      <c r="H213" s="8"/>
    </row>
    <row r="214" spans="1:8" s="1" customFormat="1" ht="14.25" customHeight="1">
      <c r="A214" s="19" t="s">
        <v>49</v>
      </c>
      <c r="B214" s="8" t="s">
        <v>50</v>
      </c>
      <c r="C214" s="8" t="s">
        <v>9</v>
      </c>
      <c r="D214" s="8"/>
      <c r="E214" s="8"/>
      <c r="F214" s="22" t="s">
        <v>89</v>
      </c>
      <c r="G214" s="11">
        <v>350000</v>
      </c>
      <c r="H214" s="8"/>
    </row>
    <row r="215" spans="1:8" s="1" customFormat="1" ht="12.75">
      <c r="A215" s="19" t="s">
        <v>51</v>
      </c>
      <c r="B215" s="8" t="s">
        <v>31</v>
      </c>
      <c r="C215" s="8" t="s">
        <v>9</v>
      </c>
      <c r="D215" s="8"/>
      <c r="E215" s="8"/>
      <c r="F215" s="22" t="s">
        <v>89</v>
      </c>
      <c r="G215" s="11">
        <v>300000</v>
      </c>
      <c r="H215" s="8"/>
    </row>
    <row r="216" spans="1:8" s="3" customFormat="1" ht="12.75">
      <c r="A216" s="7"/>
      <c r="B216" s="12" t="s">
        <v>103</v>
      </c>
      <c r="C216" s="12"/>
      <c r="D216" s="8"/>
      <c r="E216" s="8"/>
      <c r="F216" s="15">
        <f>SUM(F199:F215)</f>
        <v>11555000</v>
      </c>
      <c r="G216" s="16">
        <f>SUM(G203:G215)</f>
        <v>2450000</v>
      </c>
      <c r="H216" s="16">
        <f>G216+F216</f>
        <v>14005000</v>
      </c>
    </row>
    <row r="217" spans="1:8" s="1" customFormat="1" ht="12.75">
      <c r="A217" s="19"/>
      <c r="B217" s="8"/>
      <c r="C217" s="8"/>
      <c r="D217" s="8"/>
      <c r="E217" s="8"/>
      <c r="F217" s="23"/>
      <c r="G217" s="8"/>
      <c r="H217" s="8"/>
    </row>
    <row r="218" spans="1:8" s="1" customFormat="1" ht="12.75">
      <c r="A218" s="7">
        <v>31</v>
      </c>
      <c r="B218" s="12" t="s">
        <v>198</v>
      </c>
      <c r="C218" s="8"/>
      <c r="D218" s="8"/>
      <c r="E218" s="8"/>
      <c r="F218" s="21"/>
      <c r="G218" s="8"/>
      <c r="H218" s="8"/>
    </row>
    <row r="219" spans="1:8" s="1" customFormat="1" ht="12.75">
      <c r="A219" s="19" t="s">
        <v>16</v>
      </c>
      <c r="B219" s="8" t="s">
        <v>215</v>
      </c>
      <c r="C219" s="8" t="s">
        <v>18</v>
      </c>
      <c r="D219" s="8">
        <v>20</v>
      </c>
      <c r="E219" s="11">
        <v>8500</v>
      </c>
      <c r="F219" s="21">
        <f>D219*E219</f>
        <v>170000</v>
      </c>
      <c r="G219" s="8"/>
      <c r="H219" s="8"/>
    </row>
    <row r="220" spans="1:8" s="1" customFormat="1" ht="12.75">
      <c r="A220" s="19" t="s">
        <v>19</v>
      </c>
      <c r="B220" s="8" t="s">
        <v>217</v>
      </c>
      <c r="C220" s="8" t="s">
        <v>18</v>
      </c>
      <c r="D220" s="8">
        <v>250</v>
      </c>
      <c r="E220" s="11">
        <v>7000</v>
      </c>
      <c r="F220" s="21">
        <f>D220*E220</f>
        <v>1750000</v>
      </c>
      <c r="G220" s="8"/>
      <c r="H220" s="8"/>
    </row>
    <row r="221" spans="1:8" s="1" customFormat="1" ht="12.75">
      <c r="A221" s="19" t="s">
        <v>22</v>
      </c>
      <c r="B221" s="8" t="s">
        <v>218</v>
      </c>
      <c r="C221" s="8" t="s">
        <v>18</v>
      </c>
      <c r="D221" s="8">
        <v>250</v>
      </c>
      <c r="E221" s="11">
        <v>5000</v>
      </c>
      <c r="F221" s="21">
        <f>D221*E221</f>
        <v>1250000</v>
      </c>
      <c r="G221" s="8"/>
      <c r="H221" s="8"/>
    </row>
    <row r="222" spans="1:8" s="1" customFormat="1" ht="12.75">
      <c r="A222" s="19" t="s">
        <v>28</v>
      </c>
      <c r="B222" s="8" t="s">
        <v>157</v>
      </c>
      <c r="C222" s="8" t="s">
        <v>18</v>
      </c>
      <c r="D222" s="11">
        <v>50</v>
      </c>
      <c r="E222" s="11">
        <v>5000</v>
      </c>
      <c r="F222" s="21">
        <f>E222*D222</f>
        <v>250000</v>
      </c>
      <c r="G222" s="8"/>
      <c r="H222" s="8"/>
    </row>
    <row r="223" spans="1:8" s="1" customFormat="1" ht="12.75">
      <c r="A223" s="19" t="s">
        <v>30</v>
      </c>
      <c r="B223" s="8" t="s">
        <v>158</v>
      </c>
      <c r="C223" s="8" t="s">
        <v>18</v>
      </c>
      <c r="D223" s="8">
        <v>100</v>
      </c>
      <c r="E223" s="11">
        <v>8500</v>
      </c>
      <c r="F223" s="21">
        <f aca="true" t="shared" si="9" ref="F223:F232">D223*E223</f>
        <v>850000</v>
      </c>
      <c r="G223" s="8"/>
      <c r="H223" s="8"/>
    </row>
    <row r="224" spans="1:8" s="1" customFormat="1" ht="12.75">
      <c r="A224" s="19" t="s">
        <v>42</v>
      </c>
      <c r="B224" s="8" t="s">
        <v>47</v>
      </c>
      <c r="C224" s="8" t="s">
        <v>27</v>
      </c>
      <c r="D224" s="8">
        <v>100</v>
      </c>
      <c r="E224" s="11">
        <v>3500</v>
      </c>
      <c r="F224" s="21">
        <f t="shared" si="9"/>
        <v>350000</v>
      </c>
      <c r="G224" s="8"/>
      <c r="H224" s="8"/>
    </row>
    <row r="225" spans="1:8" s="1" customFormat="1" ht="12.75">
      <c r="A225" s="19" t="s">
        <v>192</v>
      </c>
      <c r="B225" s="8" t="s">
        <v>216</v>
      </c>
      <c r="C225" s="8" t="s">
        <v>18</v>
      </c>
      <c r="D225" s="8">
        <v>2500</v>
      </c>
      <c r="E225" s="11">
        <v>2200</v>
      </c>
      <c r="F225" s="21">
        <f t="shared" si="9"/>
        <v>5500000</v>
      </c>
      <c r="G225" s="8"/>
      <c r="H225" s="8"/>
    </row>
    <row r="226" spans="1:8" s="1" customFormat="1" ht="12.75">
      <c r="A226" s="19" t="s">
        <v>46</v>
      </c>
      <c r="B226" s="8" t="s">
        <v>160</v>
      </c>
      <c r="C226" s="8" t="s">
        <v>18</v>
      </c>
      <c r="D226" s="8">
        <v>30</v>
      </c>
      <c r="E226" s="11">
        <v>37000</v>
      </c>
      <c r="F226" s="21">
        <f t="shared" si="9"/>
        <v>1110000</v>
      </c>
      <c r="G226" s="8"/>
      <c r="H226" s="8"/>
    </row>
    <row r="227" spans="1:8" s="1" customFormat="1" ht="12.75">
      <c r="A227" s="19" t="s">
        <v>48</v>
      </c>
      <c r="B227" s="8" t="s">
        <v>161</v>
      </c>
      <c r="C227" s="8" t="s">
        <v>18</v>
      </c>
      <c r="D227" s="11">
        <v>30</v>
      </c>
      <c r="E227" s="11">
        <v>8000</v>
      </c>
      <c r="F227" s="21">
        <f t="shared" si="9"/>
        <v>240000</v>
      </c>
      <c r="G227" s="8"/>
      <c r="H227" s="8"/>
    </row>
    <row r="228" spans="1:8" s="1" customFormat="1" ht="12.75">
      <c r="A228" s="19" t="s">
        <v>49</v>
      </c>
      <c r="B228" s="8" t="s">
        <v>162</v>
      </c>
      <c r="C228" s="8" t="s">
        <v>18</v>
      </c>
      <c r="D228" s="11">
        <v>100</v>
      </c>
      <c r="E228" s="11">
        <v>2000</v>
      </c>
      <c r="F228" s="21">
        <f t="shared" si="9"/>
        <v>200000</v>
      </c>
      <c r="G228" s="8"/>
      <c r="H228" s="8"/>
    </row>
    <row r="229" spans="1:8" s="1" customFormat="1" ht="12.75">
      <c r="A229" s="19" t="s">
        <v>51</v>
      </c>
      <c r="B229" s="8" t="s">
        <v>163</v>
      </c>
      <c r="C229" s="8" t="s">
        <v>18</v>
      </c>
      <c r="D229" s="8">
        <v>10</v>
      </c>
      <c r="E229" s="11">
        <v>30000</v>
      </c>
      <c r="F229" s="21">
        <f t="shared" si="9"/>
        <v>300000</v>
      </c>
      <c r="G229" s="8"/>
      <c r="H229" s="8"/>
    </row>
    <row r="230" spans="1:8" s="1" customFormat="1" ht="12.75">
      <c r="A230" s="19" t="s">
        <v>77</v>
      </c>
      <c r="B230" s="8" t="s">
        <v>205</v>
      </c>
      <c r="C230" s="8" t="s">
        <v>18</v>
      </c>
      <c r="D230" s="8">
        <v>6</v>
      </c>
      <c r="E230" s="11">
        <v>20000</v>
      </c>
      <c r="F230" s="21">
        <f t="shared" si="9"/>
        <v>120000</v>
      </c>
      <c r="G230" s="8"/>
      <c r="H230" s="8"/>
    </row>
    <row r="231" spans="1:8" s="1" customFormat="1" ht="12.75">
      <c r="A231" s="19" t="s">
        <v>79</v>
      </c>
      <c r="B231" s="8" t="s">
        <v>165</v>
      </c>
      <c r="C231" s="8" t="s">
        <v>18</v>
      </c>
      <c r="D231" s="8">
        <v>6</v>
      </c>
      <c r="E231" s="11">
        <v>20000</v>
      </c>
      <c r="F231" s="21">
        <f t="shared" si="9"/>
        <v>120000</v>
      </c>
      <c r="G231" s="11"/>
      <c r="H231" s="8"/>
    </row>
    <row r="232" spans="1:8" s="1" customFormat="1" ht="12.75">
      <c r="A232" s="19" t="s">
        <v>166</v>
      </c>
      <c r="B232" s="8" t="s">
        <v>167</v>
      </c>
      <c r="C232" s="8" t="s">
        <v>18</v>
      </c>
      <c r="D232" s="8">
        <v>30</v>
      </c>
      <c r="E232" s="11">
        <v>12000</v>
      </c>
      <c r="F232" s="21">
        <f t="shared" si="9"/>
        <v>360000</v>
      </c>
      <c r="H232" s="8"/>
    </row>
    <row r="233" spans="1:8" s="1" customFormat="1" ht="12.75">
      <c r="A233" s="19" t="s">
        <v>168</v>
      </c>
      <c r="B233" s="8" t="s">
        <v>34</v>
      </c>
      <c r="C233" s="8" t="s">
        <v>9</v>
      </c>
      <c r="D233" s="8"/>
      <c r="E233" s="8"/>
      <c r="F233" s="8" t="s">
        <v>89</v>
      </c>
      <c r="G233" s="11">
        <v>3200000</v>
      </c>
      <c r="H233" s="8"/>
    </row>
    <row r="234" spans="1:9" s="3" customFormat="1" ht="12.75">
      <c r="A234" s="7"/>
      <c r="B234" s="12" t="s">
        <v>103</v>
      </c>
      <c r="C234" s="12"/>
      <c r="D234" s="12"/>
      <c r="E234" s="12"/>
      <c r="F234" s="15">
        <f>SUM(F219:F233)</f>
        <v>12570000</v>
      </c>
      <c r="G234" s="16">
        <f>SUM(G231:G233)</f>
        <v>3200000</v>
      </c>
      <c r="H234" s="16">
        <f>F234+G234</f>
        <v>15770000</v>
      </c>
      <c r="I234" s="1"/>
    </row>
    <row r="235" spans="1:8" s="3" customFormat="1" ht="12.75">
      <c r="A235" s="7"/>
      <c r="B235" s="12"/>
      <c r="C235" s="12"/>
      <c r="D235" s="12"/>
      <c r="E235" s="12"/>
      <c r="F235" s="15"/>
      <c r="G235" s="16"/>
      <c r="H235" s="16"/>
    </row>
    <row r="236" spans="1:8" s="1" customFormat="1" ht="15" customHeight="1">
      <c r="A236" s="7">
        <v>32</v>
      </c>
      <c r="B236" s="12" t="s">
        <v>99</v>
      </c>
      <c r="C236" s="8"/>
      <c r="D236" s="8"/>
      <c r="E236" s="8"/>
      <c r="F236" s="21"/>
      <c r="G236" s="8"/>
      <c r="H236" s="8"/>
    </row>
    <row r="237" spans="1:8" s="1" customFormat="1" ht="38.25">
      <c r="A237" s="19" t="s">
        <v>16</v>
      </c>
      <c r="B237" s="8" t="s">
        <v>185</v>
      </c>
      <c r="C237" s="8" t="s">
        <v>18</v>
      </c>
      <c r="D237" s="8">
        <v>2</v>
      </c>
      <c r="E237" s="11">
        <v>250000</v>
      </c>
      <c r="F237" s="21">
        <f aca="true" t="shared" si="10" ref="F237:F243">D237*E237</f>
        <v>500000</v>
      </c>
      <c r="G237" s="8"/>
      <c r="H237" s="8"/>
    </row>
    <row r="238" spans="1:8" s="1" customFormat="1" ht="19.5" customHeight="1">
      <c r="A238" s="19" t="s">
        <v>19</v>
      </c>
      <c r="B238" s="8" t="s">
        <v>186</v>
      </c>
      <c r="C238" s="8" t="s">
        <v>18</v>
      </c>
      <c r="D238" s="8">
        <v>15</v>
      </c>
      <c r="E238" s="11">
        <v>15000</v>
      </c>
      <c r="F238" s="21">
        <f t="shared" si="10"/>
        <v>225000</v>
      </c>
      <c r="G238" s="8"/>
      <c r="H238" s="8"/>
    </row>
    <row r="239" spans="1:8" s="1" customFormat="1" ht="63.75">
      <c r="A239" s="19" t="s">
        <v>22</v>
      </c>
      <c r="B239" s="8" t="s">
        <v>221</v>
      </c>
      <c r="C239" s="8" t="s">
        <v>18</v>
      </c>
      <c r="D239" s="8">
        <v>3</v>
      </c>
      <c r="E239" s="11">
        <v>85000</v>
      </c>
      <c r="F239" s="21">
        <f t="shared" si="10"/>
        <v>255000</v>
      </c>
      <c r="G239" s="8"/>
      <c r="H239" s="8"/>
    </row>
    <row r="240" spans="1:8" s="1" customFormat="1" ht="21" customHeight="1">
      <c r="A240" s="19" t="s">
        <v>28</v>
      </c>
      <c r="B240" s="8" t="s">
        <v>100</v>
      </c>
      <c r="C240" s="8" t="s">
        <v>18</v>
      </c>
      <c r="D240" s="8">
        <v>2</v>
      </c>
      <c r="E240" s="11">
        <v>15000</v>
      </c>
      <c r="F240" s="21">
        <f t="shared" si="10"/>
        <v>30000</v>
      </c>
      <c r="G240" s="8"/>
      <c r="H240" s="8"/>
    </row>
    <row r="241" spans="1:8" s="1" customFormat="1" ht="25.5">
      <c r="A241" s="19" t="s">
        <v>30</v>
      </c>
      <c r="B241" s="8" t="s">
        <v>219</v>
      </c>
      <c r="C241" s="8" t="s">
        <v>18</v>
      </c>
      <c r="D241" s="8">
        <v>1</v>
      </c>
      <c r="E241" s="11">
        <v>1750000</v>
      </c>
      <c r="F241" s="21">
        <f t="shared" si="10"/>
        <v>1750000</v>
      </c>
      <c r="G241" s="8"/>
      <c r="H241" s="8"/>
    </row>
    <row r="242" spans="1:8" s="1" customFormat="1" ht="38.25">
      <c r="A242" s="19" t="s">
        <v>42</v>
      </c>
      <c r="B242" s="8" t="s">
        <v>102</v>
      </c>
      <c r="C242" s="8" t="s">
        <v>18</v>
      </c>
      <c r="D242" s="8">
        <v>3</v>
      </c>
      <c r="E242" s="11">
        <v>550000</v>
      </c>
      <c r="F242" s="21">
        <f t="shared" si="10"/>
        <v>1650000</v>
      </c>
      <c r="G242" s="8"/>
      <c r="H242" s="8"/>
    </row>
    <row r="243" spans="1:8" s="1" customFormat="1" ht="12.75">
      <c r="A243" s="19"/>
      <c r="B243" s="8" t="s">
        <v>220</v>
      </c>
      <c r="C243" s="8" t="s">
        <v>18</v>
      </c>
      <c r="D243" s="8">
        <v>2</v>
      </c>
      <c r="E243" s="11">
        <v>200000</v>
      </c>
      <c r="F243" s="21">
        <f t="shared" si="10"/>
        <v>400000</v>
      </c>
      <c r="G243" s="8"/>
      <c r="H243" s="8"/>
    </row>
    <row r="244" spans="1:8" s="1" customFormat="1" ht="15.75" customHeight="1">
      <c r="A244" s="19" t="s">
        <v>44</v>
      </c>
      <c r="B244" s="8" t="s">
        <v>34</v>
      </c>
      <c r="C244" s="8"/>
      <c r="D244" s="8"/>
      <c r="E244" s="8"/>
      <c r="F244" s="21">
        <v>0</v>
      </c>
      <c r="G244" s="11">
        <v>600000</v>
      </c>
      <c r="H244" s="8"/>
    </row>
    <row r="245" spans="1:8" s="1" customFormat="1" ht="12.75">
      <c r="A245" s="19"/>
      <c r="B245" s="12" t="s">
        <v>103</v>
      </c>
      <c r="C245" s="12"/>
      <c r="D245" s="12"/>
      <c r="E245" s="12"/>
      <c r="F245" s="15">
        <f>SUM(F237:F244)</f>
        <v>4810000</v>
      </c>
      <c r="G245" s="16">
        <v>600000</v>
      </c>
      <c r="H245" s="16">
        <f>F245+G245</f>
        <v>5410000</v>
      </c>
    </row>
    <row r="246" spans="1:8" s="1" customFormat="1" ht="12.75">
      <c r="A246" s="19"/>
      <c r="B246" s="8"/>
      <c r="C246" s="8"/>
      <c r="D246" s="8"/>
      <c r="E246" s="11"/>
      <c r="F246" s="21"/>
      <c r="G246" s="8"/>
      <c r="H246" s="8"/>
    </row>
    <row r="247" spans="1:8" s="1" customFormat="1" ht="12.75">
      <c r="A247" s="19"/>
      <c r="B247" s="8"/>
      <c r="C247" s="8"/>
      <c r="D247" s="8"/>
      <c r="E247" s="11"/>
      <c r="F247" s="21"/>
      <c r="G247" s="8"/>
      <c r="H247" s="8"/>
    </row>
    <row r="248" spans="1:8" s="1" customFormat="1" ht="25.5">
      <c r="A248" s="7">
        <v>33</v>
      </c>
      <c r="B248" s="12" t="s">
        <v>170</v>
      </c>
      <c r="C248" s="8"/>
      <c r="D248" s="8"/>
      <c r="E248" s="8"/>
      <c r="F248" s="21">
        <f>D248*E248</f>
        <v>0</v>
      </c>
      <c r="G248" s="8"/>
      <c r="H248" s="8"/>
    </row>
    <row r="249" spans="1:8" s="1" customFormat="1" ht="12.75">
      <c r="A249" s="19" t="s">
        <v>16</v>
      </c>
      <c r="B249" s="8" t="s">
        <v>17</v>
      </c>
      <c r="C249" s="8" t="s">
        <v>18</v>
      </c>
      <c r="D249" s="8">
        <v>80</v>
      </c>
      <c r="E249" s="11">
        <v>27000</v>
      </c>
      <c r="F249" s="21">
        <f>D249*E249</f>
        <v>2160000</v>
      </c>
      <c r="G249" s="8"/>
      <c r="H249" s="8"/>
    </row>
    <row r="250" spans="1:8" s="1" customFormat="1" ht="12.75">
      <c r="A250" s="19" t="s">
        <v>19</v>
      </c>
      <c r="B250" s="8" t="s">
        <v>20</v>
      </c>
      <c r="C250" s="8" t="s">
        <v>21</v>
      </c>
      <c r="D250" s="8">
        <v>4</v>
      </c>
      <c r="E250" s="11">
        <v>150000</v>
      </c>
      <c r="F250" s="21">
        <f>D250*E250</f>
        <v>600000</v>
      </c>
      <c r="G250" s="8"/>
      <c r="H250" s="8"/>
    </row>
    <row r="251" spans="1:8" s="1" customFormat="1" ht="12.75">
      <c r="A251" s="19" t="s">
        <v>22</v>
      </c>
      <c r="B251" s="8" t="s">
        <v>86</v>
      </c>
      <c r="C251" s="8" t="s">
        <v>18</v>
      </c>
      <c r="D251" s="8">
        <v>15</v>
      </c>
      <c r="E251" s="11">
        <v>15000</v>
      </c>
      <c r="F251" s="21">
        <f>D251*E251</f>
        <v>225000</v>
      </c>
      <c r="G251" s="8"/>
      <c r="H251" s="8"/>
    </row>
    <row r="252" spans="1:8" s="1" customFormat="1" ht="11.25" customHeight="1">
      <c r="A252" s="19" t="s">
        <v>28</v>
      </c>
      <c r="B252" s="8" t="s">
        <v>87</v>
      </c>
      <c r="C252" s="8" t="s">
        <v>88</v>
      </c>
      <c r="D252" s="8" t="s">
        <v>89</v>
      </c>
      <c r="E252" s="11"/>
      <c r="F252" s="22" t="s">
        <v>89</v>
      </c>
      <c r="G252" s="8"/>
      <c r="H252" s="8"/>
    </row>
    <row r="253" spans="1:8" s="1" customFormat="1" ht="12.75">
      <c r="A253" s="19" t="s">
        <v>30</v>
      </c>
      <c r="B253" s="8" t="s">
        <v>91</v>
      </c>
      <c r="C253" s="8" t="s">
        <v>18</v>
      </c>
      <c r="D253" s="8" t="s">
        <v>89</v>
      </c>
      <c r="E253" s="11"/>
      <c r="F253" s="22" t="s">
        <v>89</v>
      </c>
      <c r="G253" s="8"/>
      <c r="H253" s="8"/>
    </row>
    <row r="254" spans="1:8" s="1" customFormat="1" ht="12.75">
      <c r="A254" s="19" t="s">
        <v>42</v>
      </c>
      <c r="B254" s="8" t="s">
        <v>34</v>
      </c>
      <c r="C254" s="8"/>
      <c r="D254" s="8"/>
      <c r="E254" s="8">
        <v>0</v>
      </c>
      <c r="F254" s="21"/>
      <c r="G254" s="11">
        <v>1200000</v>
      </c>
      <c r="H254" s="8"/>
    </row>
    <row r="255" spans="1:8" s="1" customFormat="1" ht="12.75">
      <c r="A255" s="7">
        <v>33.1</v>
      </c>
      <c r="B255" s="12" t="s">
        <v>92</v>
      </c>
      <c r="C255" s="8"/>
      <c r="D255" s="8"/>
      <c r="E255" s="8">
        <v>0</v>
      </c>
      <c r="F255" s="21"/>
      <c r="G255" s="8"/>
      <c r="H255" s="8"/>
    </row>
    <row r="256" spans="1:8" s="1" customFormat="1" ht="12.75">
      <c r="A256" s="19" t="s">
        <v>16</v>
      </c>
      <c r="B256" s="8" t="s">
        <v>17</v>
      </c>
      <c r="C256" s="8" t="s">
        <v>18</v>
      </c>
      <c r="D256" s="8">
        <v>25</v>
      </c>
      <c r="E256" s="11">
        <v>27000</v>
      </c>
      <c r="F256" s="21">
        <f>D256*E256</f>
        <v>675000</v>
      </c>
      <c r="G256" s="8"/>
      <c r="H256" s="8"/>
    </row>
    <row r="257" spans="1:8" s="1" customFormat="1" ht="12.75">
      <c r="A257" s="19" t="s">
        <v>19</v>
      </c>
      <c r="B257" s="8" t="s">
        <v>20</v>
      </c>
      <c r="C257" s="8" t="s">
        <v>21</v>
      </c>
      <c r="D257" s="8">
        <v>3</v>
      </c>
      <c r="E257" s="11">
        <v>150000</v>
      </c>
      <c r="F257" s="21">
        <f>D257*E257</f>
        <v>450000</v>
      </c>
      <c r="G257" s="8"/>
      <c r="H257" s="8"/>
    </row>
    <row r="258" spans="1:8" s="1" customFormat="1" ht="12.75">
      <c r="A258" s="19" t="s">
        <v>22</v>
      </c>
      <c r="B258" s="8" t="s">
        <v>93</v>
      </c>
      <c r="C258" s="8" t="s">
        <v>94</v>
      </c>
      <c r="D258" s="8" t="s">
        <v>89</v>
      </c>
      <c r="E258" s="11"/>
      <c r="F258" s="22" t="s">
        <v>89</v>
      </c>
      <c r="G258" s="8"/>
      <c r="H258" s="8"/>
    </row>
    <row r="259" spans="1:8" s="1" customFormat="1" ht="12.75">
      <c r="A259" s="19" t="s">
        <v>28</v>
      </c>
      <c r="B259" s="8" t="s">
        <v>95</v>
      </c>
      <c r="C259" s="8" t="s">
        <v>18</v>
      </c>
      <c r="D259" s="8" t="s">
        <v>89</v>
      </c>
      <c r="E259" s="11"/>
      <c r="F259" s="22" t="s">
        <v>89</v>
      </c>
      <c r="G259" s="8"/>
      <c r="H259" s="8"/>
    </row>
    <row r="260" spans="1:8" s="1" customFormat="1" ht="12.75">
      <c r="A260" s="19"/>
      <c r="B260" s="8" t="s">
        <v>222</v>
      </c>
      <c r="C260" s="8" t="s">
        <v>210</v>
      </c>
      <c r="D260" s="8">
        <v>60</v>
      </c>
      <c r="E260" s="11">
        <v>25000</v>
      </c>
      <c r="F260" s="22">
        <v>1500000</v>
      </c>
      <c r="G260" s="8"/>
      <c r="H260" s="8"/>
    </row>
    <row r="261" spans="1:8" s="1" customFormat="1" ht="12.75">
      <c r="A261" s="19" t="s">
        <v>30</v>
      </c>
      <c r="B261" s="8" t="s">
        <v>34</v>
      </c>
      <c r="C261" s="8" t="s">
        <v>9</v>
      </c>
      <c r="D261" s="8"/>
      <c r="E261" s="8"/>
      <c r="F261" s="21"/>
      <c r="G261" s="11">
        <v>750000</v>
      </c>
      <c r="H261" s="8"/>
    </row>
    <row r="262" spans="1:8" s="1" customFormat="1" ht="12.75">
      <c r="A262" s="19"/>
      <c r="B262" s="12" t="s">
        <v>171</v>
      </c>
      <c r="C262" s="8"/>
      <c r="D262" s="8"/>
      <c r="E262" s="8"/>
      <c r="F262" s="15">
        <f>SUM(F249:F261)</f>
        <v>5610000</v>
      </c>
      <c r="G262" s="16">
        <f>SUM(G254:G261)</f>
        <v>1950000</v>
      </c>
      <c r="H262" s="16">
        <f>F262+G262</f>
        <v>7560000</v>
      </c>
    </row>
    <row r="263" spans="1:8" s="1" customFormat="1" ht="12.75">
      <c r="A263" s="19"/>
      <c r="B263" s="8"/>
      <c r="C263" s="8"/>
      <c r="D263" s="8"/>
      <c r="E263" s="8"/>
      <c r="F263" s="21"/>
      <c r="G263" s="8"/>
      <c r="H263" s="8"/>
    </row>
    <row r="264" spans="1:8" s="1" customFormat="1" ht="12.75">
      <c r="A264" s="7">
        <v>34</v>
      </c>
      <c r="B264" s="12" t="s">
        <v>97</v>
      </c>
      <c r="C264" s="8"/>
      <c r="D264" s="8"/>
      <c r="E264" s="8"/>
      <c r="F264" s="21"/>
      <c r="G264" s="8"/>
      <c r="H264" s="8"/>
    </row>
    <row r="265" spans="1:8" s="1" customFormat="1" ht="16.5" customHeight="1">
      <c r="A265" s="19" t="s">
        <v>16</v>
      </c>
      <c r="B265" s="8" t="s">
        <v>172</v>
      </c>
      <c r="C265" s="8" t="s">
        <v>18</v>
      </c>
      <c r="D265" s="8">
        <v>250</v>
      </c>
      <c r="E265" s="11">
        <v>6000</v>
      </c>
      <c r="F265" s="21">
        <f aca="true" t="shared" si="11" ref="F265:F270">D265*E265</f>
        <v>1500000</v>
      </c>
      <c r="G265" s="8"/>
      <c r="H265" s="8"/>
    </row>
    <row r="266" spans="1:8" s="1" customFormat="1" ht="16.5" customHeight="1">
      <c r="A266" s="19" t="s">
        <v>19</v>
      </c>
      <c r="B266" s="8" t="s">
        <v>173</v>
      </c>
      <c r="C266" s="8" t="s">
        <v>18</v>
      </c>
      <c r="D266" s="8">
        <v>200</v>
      </c>
      <c r="E266" s="11">
        <v>3200</v>
      </c>
      <c r="F266" s="21">
        <f t="shared" si="11"/>
        <v>640000</v>
      </c>
      <c r="G266" s="8"/>
      <c r="H266" s="8"/>
    </row>
    <row r="267" spans="1:8" s="1" customFormat="1" ht="13.5" customHeight="1">
      <c r="A267" s="19" t="s">
        <v>22</v>
      </c>
      <c r="B267" s="8" t="s">
        <v>47</v>
      </c>
      <c r="C267" s="8" t="s">
        <v>27</v>
      </c>
      <c r="D267" s="8">
        <v>200</v>
      </c>
      <c r="E267" s="11">
        <v>3000</v>
      </c>
      <c r="F267" s="21">
        <f t="shared" si="11"/>
        <v>600000</v>
      </c>
      <c r="G267" s="8"/>
      <c r="H267" s="8"/>
    </row>
    <row r="268" spans="1:8" s="1" customFormat="1" ht="16.5" customHeight="1">
      <c r="A268" s="19" t="s">
        <v>28</v>
      </c>
      <c r="B268" s="8" t="s">
        <v>17</v>
      </c>
      <c r="C268" s="8" t="s">
        <v>18</v>
      </c>
      <c r="D268" s="8">
        <v>50</v>
      </c>
      <c r="E268" s="11">
        <v>27000</v>
      </c>
      <c r="F268" s="21">
        <f t="shared" si="11"/>
        <v>1350000</v>
      </c>
      <c r="G268" s="8"/>
      <c r="H268" s="8"/>
    </row>
    <row r="269" spans="1:8" s="1" customFormat="1" ht="18.75" customHeight="1">
      <c r="A269" s="19" t="s">
        <v>30</v>
      </c>
      <c r="B269" s="8" t="s">
        <v>20</v>
      </c>
      <c r="C269" s="8" t="s">
        <v>21</v>
      </c>
      <c r="D269" s="8">
        <v>3</v>
      </c>
      <c r="E269" s="11">
        <v>150000</v>
      </c>
      <c r="F269" s="21">
        <f t="shared" si="11"/>
        <v>450000</v>
      </c>
      <c r="G269" s="8"/>
      <c r="H269" s="8"/>
    </row>
    <row r="270" spans="1:8" s="1" customFormat="1" ht="15.75" customHeight="1">
      <c r="A270" s="19" t="s">
        <v>42</v>
      </c>
      <c r="B270" s="8" t="s">
        <v>86</v>
      </c>
      <c r="C270" s="8" t="s">
        <v>18</v>
      </c>
      <c r="D270" s="8">
        <v>10</v>
      </c>
      <c r="E270" s="11">
        <v>15000</v>
      </c>
      <c r="F270" s="21">
        <f t="shared" si="11"/>
        <v>150000</v>
      </c>
      <c r="G270" s="8"/>
      <c r="H270" s="8"/>
    </row>
    <row r="271" spans="1:8" s="1" customFormat="1" ht="16.5" customHeight="1">
      <c r="A271" s="19" t="s">
        <v>44</v>
      </c>
      <c r="B271" s="8" t="s">
        <v>34</v>
      </c>
      <c r="C271" s="8" t="s">
        <v>9</v>
      </c>
      <c r="D271" s="8"/>
      <c r="E271" s="8"/>
      <c r="F271" s="21">
        <v>0</v>
      </c>
      <c r="G271" s="11">
        <v>2000000</v>
      </c>
      <c r="H271" s="8"/>
    </row>
    <row r="272" spans="1:8" s="1" customFormat="1" ht="16.5" customHeight="1">
      <c r="A272" s="19"/>
      <c r="B272" s="12" t="s">
        <v>59</v>
      </c>
      <c r="C272" s="8"/>
      <c r="D272" s="8"/>
      <c r="E272" s="8"/>
      <c r="F272" s="15">
        <f>SUM(F265:F271)</f>
        <v>4690000</v>
      </c>
      <c r="G272" s="16">
        <v>2000000</v>
      </c>
      <c r="H272" s="17">
        <f>F272+G272</f>
        <v>6690000</v>
      </c>
    </row>
    <row r="273" spans="1:8" s="1" customFormat="1" ht="16.5" customHeight="1">
      <c r="A273" s="8"/>
      <c r="B273" s="8"/>
      <c r="C273" s="8"/>
      <c r="D273" s="8"/>
      <c r="E273" s="8"/>
      <c r="F273" s="21"/>
      <c r="G273" s="8"/>
      <c r="H273" s="8"/>
    </row>
    <row r="274" spans="1:8" s="1" customFormat="1" ht="15" customHeight="1">
      <c r="A274" s="12">
        <v>35</v>
      </c>
      <c r="B274" s="12" t="s">
        <v>105</v>
      </c>
      <c r="C274" s="8"/>
      <c r="D274" s="8"/>
      <c r="E274" s="8"/>
      <c r="F274" s="21"/>
      <c r="G274" s="8"/>
      <c r="H274" s="8"/>
    </row>
    <row r="275" spans="1:8" s="1" customFormat="1" ht="15" customHeight="1">
      <c r="A275" s="19" t="s">
        <v>16</v>
      </c>
      <c r="B275" s="8" t="s">
        <v>175</v>
      </c>
      <c r="C275" s="8" t="s">
        <v>18</v>
      </c>
      <c r="D275" s="8">
        <v>2</v>
      </c>
      <c r="E275" s="11">
        <v>225000</v>
      </c>
      <c r="F275" s="21">
        <f>D275*E275</f>
        <v>450000</v>
      </c>
      <c r="G275" s="8"/>
      <c r="H275" s="8"/>
    </row>
    <row r="276" spans="1:8" s="1" customFormat="1" ht="15" customHeight="1">
      <c r="A276" s="19" t="s">
        <v>19</v>
      </c>
      <c r="B276" s="8" t="s">
        <v>188</v>
      </c>
      <c r="C276" s="8" t="s">
        <v>18</v>
      </c>
      <c r="D276" s="8">
        <v>2</v>
      </c>
      <c r="E276" s="11">
        <v>120000</v>
      </c>
      <c r="F276" s="21">
        <f>D276*E276</f>
        <v>240000</v>
      </c>
      <c r="G276" s="8"/>
      <c r="H276" s="8"/>
    </row>
    <row r="277" spans="1:8" s="1" customFormat="1" ht="17.25" customHeight="1">
      <c r="A277" s="19" t="s">
        <v>22</v>
      </c>
      <c r="B277" s="8" t="s">
        <v>109</v>
      </c>
      <c r="C277" s="8" t="s">
        <v>9</v>
      </c>
      <c r="D277" s="8"/>
      <c r="E277" s="11"/>
      <c r="F277" s="21">
        <v>1000000</v>
      </c>
      <c r="G277" s="8"/>
      <c r="H277" s="8"/>
    </row>
    <row r="278" spans="1:8" s="1" customFormat="1" ht="16.5" customHeight="1">
      <c r="A278" s="19" t="s">
        <v>28</v>
      </c>
      <c r="B278" s="8" t="s">
        <v>34</v>
      </c>
      <c r="C278" s="8"/>
      <c r="D278" s="8"/>
      <c r="E278" s="8"/>
      <c r="F278" s="21">
        <v>0</v>
      </c>
      <c r="G278" s="11">
        <v>500000</v>
      </c>
      <c r="H278" s="8"/>
    </row>
    <row r="279" spans="1:8" s="1" customFormat="1" ht="16.5" customHeight="1">
      <c r="A279" s="19"/>
      <c r="B279" s="12" t="s">
        <v>103</v>
      </c>
      <c r="C279" s="8"/>
      <c r="D279" s="8"/>
      <c r="E279" s="8"/>
      <c r="F279" s="15">
        <f>SUM(F275:F278)</f>
        <v>1690000</v>
      </c>
      <c r="G279" s="16">
        <v>500000</v>
      </c>
      <c r="H279" s="17">
        <f>F279+G279</f>
        <v>2190000</v>
      </c>
    </row>
    <row r="280" spans="1:8" s="1" customFormat="1" ht="16.5" customHeight="1">
      <c r="A280" s="7">
        <v>36</v>
      </c>
      <c r="B280" s="12" t="s">
        <v>110</v>
      </c>
      <c r="C280" s="8"/>
      <c r="D280" s="8"/>
      <c r="E280" s="8"/>
      <c r="F280" s="21">
        <f>D280*E280</f>
        <v>0</v>
      </c>
      <c r="G280" s="8"/>
      <c r="H280" s="8"/>
    </row>
    <row r="281" spans="1:8" s="1" customFormat="1" ht="18" customHeight="1">
      <c r="A281" s="19" t="s">
        <v>16</v>
      </c>
      <c r="B281" s="8" t="s">
        <v>177</v>
      </c>
      <c r="C281" s="8" t="s">
        <v>18</v>
      </c>
      <c r="D281" s="8">
        <v>20</v>
      </c>
      <c r="E281" s="11">
        <v>40000</v>
      </c>
      <c r="F281" s="21">
        <f>D281*E281</f>
        <v>800000</v>
      </c>
      <c r="G281" s="8"/>
      <c r="H281" s="8"/>
    </row>
    <row r="282" spans="1:8" s="1" customFormat="1" ht="15.75" customHeight="1">
      <c r="A282" s="19" t="s">
        <v>19</v>
      </c>
      <c r="B282" s="8" t="s">
        <v>112</v>
      </c>
      <c r="C282" s="8" t="s">
        <v>18</v>
      </c>
      <c r="D282" s="8">
        <v>25</v>
      </c>
      <c r="E282" s="11">
        <v>21000</v>
      </c>
      <c r="F282" s="21">
        <f>D282*E282</f>
        <v>525000</v>
      </c>
      <c r="G282" s="8"/>
      <c r="H282" s="8"/>
    </row>
    <row r="283" spans="1:8" s="1" customFormat="1" ht="12.75">
      <c r="A283" s="19" t="s">
        <v>22</v>
      </c>
      <c r="B283" s="8" t="s">
        <v>178</v>
      </c>
      <c r="C283" s="8" t="s">
        <v>18</v>
      </c>
      <c r="D283" s="8">
        <v>20</v>
      </c>
      <c r="E283" s="11">
        <v>8000</v>
      </c>
      <c r="F283" s="21">
        <f>D283*E283</f>
        <v>160000</v>
      </c>
      <c r="G283" s="8"/>
      <c r="H283" s="8"/>
    </row>
    <row r="284" spans="1:8" s="1" customFormat="1" ht="16.5" customHeight="1">
      <c r="A284" s="19" t="s">
        <v>28</v>
      </c>
      <c r="B284" s="8" t="s">
        <v>114</v>
      </c>
      <c r="C284" s="8" t="s">
        <v>18</v>
      </c>
      <c r="D284" s="8">
        <v>100</v>
      </c>
      <c r="E284" s="11">
        <v>1500</v>
      </c>
      <c r="F284" s="21">
        <f>D284*E284</f>
        <v>150000</v>
      </c>
      <c r="G284" s="8"/>
      <c r="H284" s="8"/>
    </row>
    <row r="285" spans="1:8" s="1" customFormat="1" ht="15.75" customHeight="1">
      <c r="A285" s="19" t="s">
        <v>30</v>
      </c>
      <c r="B285" s="8" t="s">
        <v>115</v>
      </c>
      <c r="C285" s="8" t="s">
        <v>9</v>
      </c>
      <c r="D285" s="8"/>
      <c r="E285" s="8"/>
      <c r="F285" s="21">
        <v>200000</v>
      </c>
      <c r="G285" s="8"/>
      <c r="H285" s="8"/>
    </row>
    <row r="286" spans="1:8" s="1" customFormat="1" ht="14.25" customHeight="1">
      <c r="A286" s="19" t="s">
        <v>42</v>
      </c>
      <c r="B286" s="8" t="s">
        <v>34</v>
      </c>
      <c r="C286" s="8" t="s">
        <v>9</v>
      </c>
      <c r="D286" s="8"/>
      <c r="E286" s="8"/>
      <c r="F286" s="21">
        <v>0</v>
      </c>
      <c r="G286" s="11">
        <v>1000000</v>
      </c>
      <c r="H286" s="8"/>
    </row>
    <row r="287" spans="1:8" s="1" customFormat="1" ht="16.5" customHeight="1">
      <c r="A287" s="19"/>
      <c r="B287" s="12" t="s">
        <v>103</v>
      </c>
      <c r="C287" s="8"/>
      <c r="D287" s="8"/>
      <c r="E287" s="8"/>
      <c r="F287" s="15">
        <f>SUM(F281:F286)</f>
        <v>1835000</v>
      </c>
      <c r="G287" s="16">
        <v>1000000</v>
      </c>
      <c r="H287" s="16">
        <f>F287+G287</f>
        <v>2835000</v>
      </c>
    </row>
    <row r="288" spans="1:8" s="1" customFormat="1" ht="12.75">
      <c r="A288" s="19"/>
      <c r="B288" s="8"/>
      <c r="C288" s="8"/>
      <c r="D288" s="8"/>
      <c r="E288" s="8"/>
      <c r="F288" s="21"/>
      <c r="G288" s="8"/>
      <c r="H288" s="8"/>
    </row>
    <row r="289" spans="1:8" s="1" customFormat="1" ht="18" customHeight="1">
      <c r="A289" s="19">
        <v>12</v>
      </c>
      <c r="B289" s="8" t="s">
        <v>180</v>
      </c>
      <c r="C289" s="8"/>
      <c r="D289" s="8"/>
      <c r="E289" s="8"/>
      <c r="F289" s="21"/>
      <c r="G289" s="11"/>
      <c r="H289" s="16">
        <v>2000000</v>
      </c>
    </row>
    <row r="290" spans="1:8" s="1" customFormat="1" ht="14.25" customHeight="1">
      <c r="A290" s="19"/>
      <c r="B290" s="8"/>
      <c r="C290" s="8"/>
      <c r="D290" s="8"/>
      <c r="E290" s="8"/>
      <c r="F290" s="21"/>
      <c r="G290" s="8"/>
      <c r="H290" s="8"/>
    </row>
    <row r="291" spans="1:8" s="3" customFormat="1" ht="18.75" customHeight="1">
      <c r="A291" s="7"/>
      <c r="B291" s="12" t="s">
        <v>197</v>
      </c>
      <c r="C291" s="12"/>
      <c r="D291" s="12"/>
      <c r="E291" s="12"/>
      <c r="F291" s="15"/>
      <c r="G291" s="12"/>
      <c r="H291" s="20">
        <f>H289+H287+H279+H272+H262+H245+H234+H216+H196</f>
        <v>60057500</v>
      </c>
    </row>
    <row r="292" spans="1:8" s="3" customFormat="1" ht="15" customHeight="1">
      <c r="A292" s="7"/>
      <c r="B292" s="12"/>
      <c r="C292" s="12"/>
      <c r="D292" s="12"/>
      <c r="E292" s="12"/>
      <c r="F292" s="15"/>
      <c r="G292" s="12"/>
      <c r="H292" s="12"/>
    </row>
    <row r="293" spans="1:8" s="3" customFormat="1" ht="27.75" customHeight="1">
      <c r="A293" s="7"/>
      <c r="B293" s="12" t="s">
        <v>206</v>
      </c>
      <c r="C293" s="12"/>
      <c r="D293" s="12"/>
      <c r="E293" s="12"/>
      <c r="F293" s="15"/>
      <c r="G293" s="12"/>
      <c r="H293" s="26"/>
    </row>
    <row r="294" spans="1:8" s="1" customFormat="1" ht="15.75" customHeight="1">
      <c r="A294" s="19"/>
      <c r="B294" s="8" t="s">
        <v>200</v>
      </c>
      <c r="C294" s="8"/>
      <c r="D294" s="8"/>
      <c r="E294" s="8"/>
      <c r="F294" s="21"/>
      <c r="G294" s="8"/>
      <c r="H294" s="25">
        <v>4500000</v>
      </c>
    </row>
    <row r="295" spans="1:8" s="3" customFormat="1" ht="18.75" customHeight="1">
      <c r="A295" s="12"/>
      <c r="B295" s="12" t="s">
        <v>181</v>
      </c>
      <c r="C295" s="12"/>
      <c r="D295" s="12"/>
      <c r="E295" s="12"/>
      <c r="F295" s="15"/>
      <c r="G295" s="12"/>
      <c r="H295" s="20"/>
    </row>
    <row r="296" s="1" customFormat="1" ht="12.75">
      <c r="F296" s="24"/>
    </row>
    <row r="297" s="1" customFormat="1" ht="12.75">
      <c r="F297" s="24"/>
    </row>
    <row r="298" s="1" customFormat="1" ht="12.75">
      <c r="F298" s="24"/>
    </row>
    <row r="299" s="1" customFormat="1" ht="12.75">
      <c r="F299" s="24"/>
    </row>
    <row r="300" s="1" customFormat="1" ht="12.75">
      <c r="F300" s="24"/>
    </row>
    <row r="301" s="1" customFormat="1" ht="12.75">
      <c r="F301" s="24"/>
    </row>
    <row r="302" s="1" customFormat="1" ht="12.75">
      <c r="F302" s="24"/>
    </row>
    <row r="303" s="1" customFormat="1" ht="12.75">
      <c r="F303" s="24"/>
    </row>
    <row r="304" s="1" customFormat="1" ht="12.75">
      <c r="F304" s="24"/>
    </row>
    <row r="305" s="1" customFormat="1" ht="12.75">
      <c r="F305" s="5"/>
    </row>
    <row r="306" s="1" customFormat="1" ht="12.75">
      <c r="F306" s="5"/>
    </row>
    <row r="307" s="1" customFormat="1" ht="12.75">
      <c r="F307" s="5"/>
    </row>
    <row r="308" s="1" customFormat="1" ht="12.75">
      <c r="F308" s="5"/>
    </row>
    <row r="309" s="1" customFormat="1" ht="12.75">
      <c r="F309" s="5"/>
    </row>
    <row r="310" s="1" customFormat="1" ht="12.75">
      <c r="F310" s="5"/>
    </row>
    <row r="311" s="1" customFormat="1" ht="12.75">
      <c r="F311" s="5"/>
    </row>
    <row r="312" s="1" customFormat="1" ht="12.75">
      <c r="F312" s="5"/>
    </row>
    <row r="313" s="1" customFormat="1" ht="12.75">
      <c r="F313" s="5"/>
    </row>
    <row r="314" s="1" customFormat="1" ht="12.75">
      <c r="F314" s="5"/>
    </row>
    <row r="315" s="1" customFormat="1" ht="12.75">
      <c r="F315" s="5"/>
    </row>
    <row r="316" s="1" customFormat="1" ht="12.75">
      <c r="F316" s="5"/>
    </row>
    <row r="317" s="1" customFormat="1" ht="12.75">
      <c r="F317" s="5"/>
    </row>
    <row r="318" s="1" customFormat="1" ht="12.75">
      <c r="F318" s="5"/>
    </row>
    <row r="319" s="1" customFormat="1" ht="12.75">
      <c r="F319" s="5"/>
    </row>
    <row r="320" s="1" customFormat="1" ht="12.75">
      <c r="F320" s="5"/>
    </row>
    <row r="321" s="1" customFormat="1" ht="12.75">
      <c r="F321" s="5"/>
    </row>
    <row r="322" s="1" customFormat="1" ht="12.75">
      <c r="F322" s="5"/>
    </row>
    <row r="323" s="1" customFormat="1" ht="12.75">
      <c r="F323" s="5"/>
    </row>
    <row r="324" s="1" customFormat="1" ht="12.75">
      <c r="F324" s="5"/>
    </row>
    <row r="325" s="1" customFormat="1" ht="12.75">
      <c r="F325" s="5"/>
    </row>
    <row r="326" s="1" customFormat="1" ht="12.75">
      <c r="F326" s="5"/>
    </row>
    <row r="327" s="1" customFormat="1" ht="12.75">
      <c r="F327" s="5"/>
    </row>
    <row r="328" s="1" customFormat="1" ht="12.75">
      <c r="F328" s="5"/>
    </row>
    <row r="329" s="1" customFormat="1" ht="12.75">
      <c r="F329" s="5"/>
    </row>
    <row r="330" s="1" customFormat="1" ht="12.75">
      <c r="F330" s="5"/>
    </row>
    <row r="331" s="1" customFormat="1" ht="12.75">
      <c r="F331" s="5"/>
    </row>
    <row r="332" s="1" customFormat="1" ht="12.75">
      <c r="F332" s="5"/>
    </row>
    <row r="333" s="1" customFormat="1" ht="12.75">
      <c r="F333" s="5"/>
    </row>
    <row r="334" s="1" customFormat="1" ht="12.75">
      <c r="F334" s="5"/>
    </row>
    <row r="335" s="1" customFormat="1" ht="12.75">
      <c r="F335" s="5"/>
    </row>
    <row r="336" s="1" customFormat="1" ht="12.75">
      <c r="F336" s="5"/>
    </row>
    <row r="337" s="1" customFormat="1" ht="12.75">
      <c r="F337" s="5"/>
    </row>
    <row r="338" s="1" customFormat="1" ht="12.75">
      <c r="F338" s="5"/>
    </row>
    <row r="339" s="1" customFormat="1" ht="12.75">
      <c r="F339" s="5"/>
    </row>
    <row r="340" s="1" customFormat="1" ht="12.75">
      <c r="F340" s="5"/>
    </row>
    <row r="341" s="1" customFormat="1" ht="12.75">
      <c r="F341" s="5"/>
    </row>
    <row r="342" s="1" customFormat="1" ht="12.75">
      <c r="F342" s="5"/>
    </row>
    <row r="343" s="1" customFormat="1" ht="12.75">
      <c r="F343" s="5"/>
    </row>
    <row r="344" s="1" customFormat="1" ht="12.75">
      <c r="F344" s="5"/>
    </row>
    <row r="345" s="1" customFormat="1" ht="12.75">
      <c r="F345" s="5"/>
    </row>
    <row r="346" s="1" customFormat="1" ht="12.75">
      <c r="F346" s="5"/>
    </row>
    <row r="347" s="1" customFormat="1" ht="12.75">
      <c r="F347" s="5"/>
    </row>
    <row r="348" s="1" customFormat="1" ht="12.75">
      <c r="F348" s="5"/>
    </row>
    <row r="349" s="1" customFormat="1" ht="12.75">
      <c r="F349" s="5"/>
    </row>
    <row r="350" s="1" customFormat="1" ht="12.75">
      <c r="F350" s="5"/>
    </row>
    <row r="351" s="1" customFormat="1" ht="12.75">
      <c r="F351" s="5"/>
    </row>
    <row r="352" s="1" customFormat="1" ht="12.75">
      <c r="F352" s="5"/>
    </row>
    <row r="353" s="1" customFormat="1" ht="12.75">
      <c r="F353" s="5"/>
    </row>
    <row r="354" s="1" customFormat="1" ht="12.75">
      <c r="F354" s="5"/>
    </row>
    <row r="355" s="1" customFormat="1" ht="12.75">
      <c r="F355" s="5"/>
    </row>
    <row r="356" s="1" customFormat="1" ht="12.75">
      <c r="F356" s="5"/>
    </row>
    <row r="357" s="1" customFormat="1" ht="12.75">
      <c r="F357" s="5"/>
    </row>
    <row r="358" s="1" customFormat="1" ht="12.75">
      <c r="F358" s="5"/>
    </row>
    <row r="359" s="1" customFormat="1" ht="12.75">
      <c r="F359" s="5"/>
    </row>
    <row r="360" s="1" customFormat="1" ht="12.75">
      <c r="F360" s="5"/>
    </row>
    <row r="361" s="1" customFormat="1" ht="12.75">
      <c r="F361" s="5"/>
    </row>
    <row r="362" s="1" customFormat="1" ht="12.75">
      <c r="F362" s="5"/>
    </row>
    <row r="363" s="1" customFormat="1" ht="12.75">
      <c r="F363" s="5"/>
    </row>
    <row r="364" s="1" customFormat="1" ht="12.75">
      <c r="F364" s="5"/>
    </row>
    <row r="365" s="1" customFormat="1" ht="12.75">
      <c r="F365" s="5"/>
    </row>
    <row r="366" s="1" customFormat="1" ht="12.75">
      <c r="F366" s="5"/>
    </row>
    <row r="367" s="1" customFormat="1" ht="12.75">
      <c r="F367" s="5"/>
    </row>
    <row r="368" s="1" customFormat="1" ht="12.75">
      <c r="F368" s="5"/>
    </row>
    <row r="369" s="1" customFormat="1" ht="12.75">
      <c r="F369" s="5"/>
    </row>
    <row r="370" s="1" customFormat="1" ht="12.75">
      <c r="F370" s="5"/>
    </row>
    <row r="371" s="1" customFormat="1" ht="12.75">
      <c r="F371" s="5"/>
    </row>
    <row r="372" s="1" customFormat="1" ht="12.75">
      <c r="F372" s="5"/>
    </row>
    <row r="373" s="1" customFormat="1" ht="12.75">
      <c r="F373" s="5"/>
    </row>
    <row r="374" s="1" customFormat="1" ht="12.75">
      <c r="F374" s="5"/>
    </row>
    <row r="375" s="1" customFormat="1" ht="12.75">
      <c r="F375" s="5"/>
    </row>
    <row r="376" s="1" customFormat="1" ht="12.75">
      <c r="F376" s="5"/>
    </row>
    <row r="377" s="1" customFormat="1" ht="12.75">
      <c r="F377" s="5"/>
    </row>
    <row r="378" s="1" customFormat="1" ht="12.75">
      <c r="F378" s="5"/>
    </row>
    <row r="379" s="1" customFormat="1" ht="12.75">
      <c r="F379" s="5"/>
    </row>
    <row r="380" s="1" customFormat="1" ht="12.75">
      <c r="F380" s="5"/>
    </row>
    <row r="381" s="1" customFormat="1" ht="12.75">
      <c r="F381" s="5"/>
    </row>
    <row r="382" s="1" customFormat="1" ht="12.75">
      <c r="F382" s="5"/>
    </row>
    <row r="383" s="1" customFormat="1" ht="12.75">
      <c r="F383" s="5"/>
    </row>
    <row r="384" s="1" customFormat="1" ht="12.75">
      <c r="F384" s="5"/>
    </row>
    <row r="385" s="1" customFormat="1" ht="12.75">
      <c r="F385" s="5"/>
    </row>
    <row r="386" s="1" customFormat="1" ht="12.75">
      <c r="F386" s="5"/>
    </row>
    <row r="387" s="1" customFormat="1" ht="12.75">
      <c r="F387" s="5"/>
    </row>
    <row r="388" s="1" customFormat="1" ht="12.75">
      <c r="F388" s="5"/>
    </row>
    <row r="389" s="1" customFormat="1" ht="12.75">
      <c r="F389" s="5"/>
    </row>
    <row r="390" s="1" customFormat="1" ht="12.75">
      <c r="F390" s="5"/>
    </row>
    <row r="391" s="1" customFormat="1" ht="12.75">
      <c r="F391" s="5"/>
    </row>
    <row r="392" s="1" customFormat="1" ht="12.75">
      <c r="F392" s="5"/>
    </row>
  </sheetData>
  <sheetProtection/>
  <mergeCells count="1">
    <mergeCell ref="A1:H1"/>
  </mergeCells>
  <printOptions/>
  <pageMargins left="0.33" right="0.26" top="0.56" bottom="0.57" header="0.41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2"/>
  <sheetViews>
    <sheetView zoomScalePageLayoutView="0" workbookViewId="0" topLeftCell="A1">
      <selection activeCell="K292" sqref="K292"/>
    </sheetView>
  </sheetViews>
  <sheetFormatPr defaultColWidth="8.8515625" defaultRowHeight="12.75"/>
  <cols>
    <col min="1" max="1" width="5.421875" style="0" customWidth="1"/>
    <col min="2" max="2" width="33.140625" style="0" customWidth="1"/>
    <col min="3" max="3" width="6.140625" style="0" customWidth="1"/>
    <col min="4" max="4" width="7.00390625" style="0" customWidth="1"/>
    <col min="5" max="5" width="10.140625" style="0" customWidth="1"/>
    <col min="6" max="6" width="12.8515625" style="6" customWidth="1"/>
    <col min="7" max="7" width="11.28125" style="0" customWidth="1"/>
    <col min="8" max="8" width="13.421875" style="0" customWidth="1"/>
  </cols>
  <sheetData>
    <row r="1" spans="1:8" s="1" customFormat="1" ht="45" customHeight="1">
      <c r="A1" s="69" t="s">
        <v>227</v>
      </c>
      <c r="B1" s="69"/>
      <c r="C1" s="69"/>
      <c r="D1" s="69"/>
      <c r="E1" s="69"/>
      <c r="F1" s="69"/>
      <c r="G1" s="69"/>
      <c r="H1" s="69"/>
    </row>
    <row r="2" spans="1:10" s="1" customFormat="1" ht="14.25" customHeight="1">
      <c r="A2" s="27"/>
      <c r="B2" s="27"/>
      <c r="C2" s="27"/>
      <c r="D2" s="27"/>
      <c r="E2" s="27"/>
      <c r="F2" s="27"/>
      <c r="G2" s="27"/>
      <c r="H2" s="27"/>
      <c r="J2" s="1" t="s">
        <v>226</v>
      </c>
    </row>
    <row r="3" spans="1:8" s="2" customFormat="1" ht="38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183</v>
      </c>
      <c r="G3" s="7" t="s">
        <v>5</v>
      </c>
      <c r="H3" s="7" t="s">
        <v>6</v>
      </c>
    </row>
    <row r="4" spans="1:8" s="1" customFormat="1" ht="12.75">
      <c r="A4" s="7">
        <v>1</v>
      </c>
      <c r="B4" s="12" t="s">
        <v>7</v>
      </c>
      <c r="C4" s="8"/>
      <c r="D4" s="8"/>
      <c r="E4" s="8"/>
      <c r="F4" s="9"/>
      <c r="G4" s="8"/>
      <c r="H4" s="8"/>
    </row>
    <row r="5" spans="1:8" s="1" customFormat="1" ht="12.75">
      <c r="A5" s="19">
        <v>1.1</v>
      </c>
      <c r="B5" s="8" t="s">
        <v>207</v>
      </c>
      <c r="C5" s="8" t="s">
        <v>9</v>
      </c>
      <c r="D5" s="8"/>
      <c r="E5" s="8"/>
      <c r="F5" s="10"/>
      <c r="G5" s="11">
        <v>300000</v>
      </c>
      <c r="H5" s="8"/>
    </row>
    <row r="6" spans="1:8" s="1" customFormat="1" ht="12.75">
      <c r="A6" s="19">
        <v>1.2</v>
      </c>
      <c r="B6" s="8" t="s">
        <v>10</v>
      </c>
      <c r="C6" s="8" t="s">
        <v>9</v>
      </c>
      <c r="D6" s="8"/>
      <c r="E6" s="8"/>
      <c r="F6" s="9"/>
      <c r="G6" s="11">
        <v>400000</v>
      </c>
      <c r="H6" s="8"/>
    </row>
    <row r="7" spans="1:8" s="1" customFormat="1" ht="12.75">
      <c r="A7" s="19">
        <v>1.3</v>
      </c>
      <c r="B7" s="8" t="s">
        <v>11</v>
      </c>
      <c r="C7" s="8" t="s">
        <v>9</v>
      </c>
      <c r="D7" s="8"/>
      <c r="E7" s="8"/>
      <c r="F7" s="10">
        <v>1200000</v>
      </c>
      <c r="G7" s="1" t="s">
        <v>89</v>
      </c>
      <c r="H7" s="8"/>
    </row>
    <row r="8" spans="1:8" s="1" customFormat="1" ht="12.75">
      <c r="A8" s="19"/>
      <c r="B8" s="8" t="s">
        <v>208</v>
      </c>
      <c r="C8" s="8" t="s">
        <v>9</v>
      </c>
      <c r="D8" s="8"/>
      <c r="E8" s="8"/>
      <c r="F8" s="10">
        <v>600000</v>
      </c>
      <c r="H8" s="8"/>
    </row>
    <row r="9" spans="1:8" s="1" customFormat="1" ht="12.75">
      <c r="A9" s="19"/>
      <c r="B9" s="12" t="s">
        <v>103</v>
      </c>
      <c r="C9" s="8"/>
      <c r="D9" s="8"/>
      <c r="E9" s="8"/>
      <c r="F9" s="13">
        <f>SUM(F6:F8)</f>
        <v>1800000</v>
      </c>
      <c r="G9" s="16">
        <f>SUM(G5:G7)</f>
        <v>700000</v>
      </c>
      <c r="H9" s="16">
        <f>F9+G9</f>
        <v>2500000</v>
      </c>
    </row>
    <row r="10" spans="1:8" s="1" customFormat="1" ht="12.75">
      <c r="A10" s="19"/>
      <c r="B10" s="8"/>
      <c r="C10" s="8"/>
      <c r="D10" s="8"/>
      <c r="E10" s="8"/>
      <c r="F10" s="9"/>
      <c r="G10" s="8"/>
      <c r="H10" s="8"/>
    </row>
    <row r="11" spans="1:8" s="1" customFormat="1" ht="12.75">
      <c r="A11" s="7">
        <v>2</v>
      </c>
      <c r="B11" s="12" t="s">
        <v>13</v>
      </c>
      <c r="C11" s="8"/>
      <c r="D11" s="8"/>
      <c r="E11" s="8"/>
      <c r="F11" s="9"/>
      <c r="G11" s="8"/>
      <c r="H11" s="8"/>
    </row>
    <row r="12" spans="1:8" s="1" customFormat="1" ht="12.75">
      <c r="A12" s="19">
        <v>2.1</v>
      </c>
      <c r="B12" s="8" t="s">
        <v>228</v>
      </c>
      <c r="C12" s="8" t="s">
        <v>9</v>
      </c>
      <c r="D12" s="8"/>
      <c r="E12" s="8"/>
      <c r="F12" s="9"/>
      <c r="G12" s="11">
        <v>550000</v>
      </c>
      <c r="H12" s="8"/>
    </row>
    <row r="13" spans="1:8" s="1" customFormat="1" ht="25.5">
      <c r="A13" s="7">
        <v>2.2</v>
      </c>
      <c r="B13" s="12" t="s">
        <v>229</v>
      </c>
      <c r="C13" s="8"/>
      <c r="D13" s="8"/>
      <c r="E13" s="8"/>
      <c r="F13" s="9"/>
      <c r="G13" s="8"/>
      <c r="H13" s="8"/>
    </row>
    <row r="14" spans="1:8" s="1" customFormat="1" ht="12.75">
      <c r="A14" s="19" t="s">
        <v>16</v>
      </c>
      <c r="B14" s="8" t="s">
        <v>17</v>
      </c>
      <c r="C14" s="8" t="s">
        <v>18</v>
      </c>
      <c r="D14" s="8">
        <v>170</v>
      </c>
      <c r="E14" s="11">
        <v>26000</v>
      </c>
      <c r="F14" s="21">
        <f>D14*E14</f>
        <v>4420000</v>
      </c>
      <c r="G14" s="8"/>
      <c r="H14" s="8"/>
    </row>
    <row r="15" spans="1:8" s="1" customFormat="1" ht="12.75">
      <c r="A15" s="19" t="s">
        <v>19</v>
      </c>
      <c r="B15" s="8" t="s">
        <v>20</v>
      </c>
      <c r="C15" s="8" t="s">
        <v>21</v>
      </c>
      <c r="D15" s="8">
        <v>4</v>
      </c>
      <c r="E15" s="11">
        <v>250000</v>
      </c>
      <c r="F15" s="21">
        <f>D15*E15</f>
        <v>1000000</v>
      </c>
      <c r="G15" s="8"/>
      <c r="H15" s="8"/>
    </row>
    <row r="16" spans="1:8" s="1" customFormat="1" ht="12.75">
      <c r="A16" s="19" t="s">
        <v>22</v>
      </c>
      <c r="B16" s="8" t="s">
        <v>23</v>
      </c>
      <c r="C16" s="8" t="s">
        <v>21</v>
      </c>
      <c r="D16" s="8">
        <v>6</v>
      </c>
      <c r="E16" s="11">
        <v>250000</v>
      </c>
      <c r="F16" s="21">
        <f>D16*E16</f>
        <v>1500000</v>
      </c>
      <c r="G16" s="8"/>
      <c r="H16" s="8"/>
    </row>
    <row r="17" spans="1:8" s="1" customFormat="1" ht="25.5" customHeight="1">
      <c r="A17" s="7">
        <v>2.3</v>
      </c>
      <c r="B17" s="12" t="s">
        <v>230</v>
      </c>
      <c r="C17" s="8"/>
      <c r="D17" s="8"/>
      <c r="E17" s="8"/>
      <c r="F17" s="21"/>
      <c r="G17" s="11"/>
      <c r="H17" s="8"/>
    </row>
    <row r="18" spans="1:8" s="1" customFormat="1" ht="12.75">
      <c r="A18" s="19"/>
      <c r="B18" s="8" t="s">
        <v>224</v>
      </c>
      <c r="C18" s="8" t="s">
        <v>18</v>
      </c>
      <c r="D18" s="11">
        <v>910</v>
      </c>
      <c r="E18" s="8">
        <v>1000</v>
      </c>
      <c r="F18" s="21">
        <v>910000</v>
      </c>
      <c r="G18" s="8"/>
      <c r="H18" s="8"/>
    </row>
    <row r="19" spans="1:8" s="1" customFormat="1" ht="12.75">
      <c r="A19" s="19"/>
      <c r="B19" s="8" t="s">
        <v>17</v>
      </c>
      <c r="C19" s="8" t="s">
        <v>18</v>
      </c>
      <c r="D19" s="8">
        <v>35</v>
      </c>
      <c r="E19" s="11">
        <v>27000</v>
      </c>
      <c r="F19" s="21">
        <f>D19*E19</f>
        <v>945000</v>
      </c>
      <c r="G19" s="8"/>
      <c r="H19" s="8"/>
    </row>
    <row r="20" spans="1:8" s="1" customFormat="1" ht="12.75">
      <c r="A20" s="19"/>
      <c r="B20" s="8" t="s">
        <v>20</v>
      </c>
      <c r="C20" s="8" t="s">
        <v>21</v>
      </c>
      <c r="D20" s="8">
        <v>2</v>
      </c>
      <c r="E20" s="11">
        <v>150000</v>
      </c>
      <c r="F20" s="21">
        <f>D20*E20</f>
        <v>300000</v>
      </c>
      <c r="G20" s="8"/>
      <c r="H20" s="8"/>
    </row>
    <row r="21" spans="1:8" s="1" customFormat="1" ht="12.75">
      <c r="A21" s="19"/>
      <c r="B21" s="8" t="s">
        <v>34</v>
      </c>
      <c r="C21" s="8" t="s">
        <v>9</v>
      </c>
      <c r="D21" s="8"/>
      <c r="E21" s="8"/>
      <c r="F21" s="21"/>
      <c r="G21" s="11">
        <v>600000</v>
      </c>
      <c r="H21" s="8"/>
    </row>
    <row r="22" spans="1:8" s="1" customFormat="1" ht="12.75">
      <c r="A22" s="19">
        <v>2.4</v>
      </c>
      <c r="B22" s="8" t="s">
        <v>35</v>
      </c>
      <c r="C22" s="8" t="s">
        <v>21</v>
      </c>
      <c r="D22" s="8">
        <v>5</v>
      </c>
      <c r="E22" s="11">
        <v>200000</v>
      </c>
      <c r="F22" s="21">
        <f>D22*E22</f>
        <v>1000000</v>
      </c>
      <c r="G22" s="8"/>
      <c r="H22" s="8"/>
    </row>
    <row r="23" spans="1:8" s="1" customFormat="1" ht="12.75">
      <c r="A23" s="19">
        <v>2.5</v>
      </c>
      <c r="B23" s="8" t="s">
        <v>36</v>
      </c>
      <c r="C23" s="8" t="s">
        <v>21</v>
      </c>
      <c r="D23" s="8">
        <v>5</v>
      </c>
      <c r="E23" s="11">
        <v>27000</v>
      </c>
      <c r="F23" s="21">
        <f>D23*E23</f>
        <v>135000</v>
      </c>
      <c r="G23" s="8"/>
      <c r="H23" s="8"/>
    </row>
    <row r="24" spans="1:8" s="1" customFormat="1" ht="12.75">
      <c r="A24" s="19"/>
      <c r="B24" s="8" t="s">
        <v>34</v>
      </c>
      <c r="C24" s="8" t="s">
        <v>9</v>
      </c>
      <c r="D24" s="8"/>
      <c r="E24" s="8"/>
      <c r="F24" s="21">
        <v>0</v>
      </c>
      <c r="G24" s="11">
        <v>200000</v>
      </c>
      <c r="H24" s="8"/>
    </row>
    <row r="25" spans="1:8" s="1" customFormat="1" ht="12.75">
      <c r="A25" s="19"/>
      <c r="B25" s="12" t="s">
        <v>116</v>
      </c>
      <c r="C25" s="8"/>
      <c r="D25" s="8"/>
      <c r="E25" s="8"/>
      <c r="F25" s="15">
        <f>SUM(F13:F23)</f>
        <v>10210000</v>
      </c>
      <c r="G25" s="16">
        <f>SUM(G12:G24)</f>
        <v>1350000</v>
      </c>
      <c r="H25" s="17">
        <f>F25+G25</f>
        <v>11560000</v>
      </c>
    </row>
    <row r="26" spans="1:8" s="1" customFormat="1" ht="12.75">
      <c r="A26" s="19"/>
      <c r="B26" s="8"/>
      <c r="C26" s="8"/>
      <c r="D26" s="8"/>
      <c r="E26" s="8"/>
      <c r="F26" s="21"/>
      <c r="G26" s="8"/>
      <c r="H26" s="8"/>
    </row>
    <row r="27" spans="1:8" s="1" customFormat="1" ht="12.75">
      <c r="A27" s="19"/>
      <c r="B27" s="8"/>
      <c r="C27" s="8"/>
      <c r="D27" s="8"/>
      <c r="E27" s="8"/>
      <c r="F27" s="21">
        <f aca="true" t="shared" si="0" ref="F27:F33">D27*E27</f>
        <v>0</v>
      </c>
      <c r="G27" s="8"/>
      <c r="H27" s="8"/>
    </row>
    <row r="28" spans="1:8" s="1" customFormat="1" ht="12.75">
      <c r="A28" s="19">
        <v>4</v>
      </c>
      <c r="B28" s="12" t="s">
        <v>53</v>
      </c>
      <c r="C28" s="8"/>
      <c r="D28" s="8"/>
      <c r="E28" s="8"/>
      <c r="F28" s="21">
        <f t="shared" si="0"/>
        <v>0</v>
      </c>
      <c r="G28" s="8"/>
      <c r="H28" s="8"/>
    </row>
    <row r="29" spans="1:8" s="1" customFormat="1" ht="12.75">
      <c r="A29" s="19" t="s">
        <v>16</v>
      </c>
      <c r="B29" s="8" t="s">
        <v>54</v>
      </c>
      <c r="C29" s="8" t="s">
        <v>55</v>
      </c>
      <c r="D29" s="8">
        <v>1</v>
      </c>
      <c r="E29" s="11">
        <v>350000</v>
      </c>
      <c r="F29" s="21">
        <f t="shared" si="0"/>
        <v>350000</v>
      </c>
      <c r="G29" s="8"/>
      <c r="H29" s="8"/>
    </row>
    <row r="30" spans="1:8" s="1" customFormat="1" ht="12.75">
      <c r="A30" s="19" t="s">
        <v>19</v>
      </c>
      <c r="B30" s="8" t="s">
        <v>56</v>
      </c>
      <c r="C30" s="8" t="s">
        <v>57</v>
      </c>
      <c r="D30" s="8">
        <v>102</v>
      </c>
      <c r="E30" s="11">
        <v>3000</v>
      </c>
      <c r="F30" s="21">
        <f t="shared" si="0"/>
        <v>306000</v>
      </c>
      <c r="G30" s="8"/>
      <c r="H30" s="8"/>
    </row>
    <row r="31" spans="1:8" s="1" customFormat="1" ht="12.75">
      <c r="A31" s="19" t="s">
        <v>22</v>
      </c>
      <c r="B31" s="8" t="s">
        <v>58</v>
      </c>
      <c r="C31" s="8" t="s">
        <v>18</v>
      </c>
      <c r="D31" s="8">
        <v>45</v>
      </c>
      <c r="E31" s="11">
        <v>27000</v>
      </c>
      <c r="F31" s="21">
        <f t="shared" si="0"/>
        <v>1215000</v>
      </c>
      <c r="G31" s="8"/>
      <c r="H31" s="8"/>
    </row>
    <row r="32" spans="1:8" s="1" customFormat="1" ht="12.75">
      <c r="A32" s="19" t="s">
        <v>28</v>
      </c>
      <c r="B32" s="8" t="s">
        <v>20</v>
      </c>
      <c r="C32" s="8" t="s">
        <v>21</v>
      </c>
      <c r="D32" s="8">
        <v>1</v>
      </c>
      <c r="E32" s="11">
        <v>120000</v>
      </c>
      <c r="F32" s="21">
        <f t="shared" si="0"/>
        <v>120000</v>
      </c>
      <c r="G32" s="8"/>
      <c r="H32" s="8"/>
    </row>
    <row r="33" spans="1:8" s="1" customFormat="1" ht="12.75">
      <c r="A33" s="19" t="s">
        <v>30</v>
      </c>
      <c r="B33" s="8" t="s">
        <v>39</v>
      </c>
      <c r="C33" s="8" t="s">
        <v>21</v>
      </c>
      <c r="D33" s="8">
        <v>2</v>
      </c>
      <c r="E33" s="11">
        <v>200000</v>
      </c>
      <c r="F33" s="21">
        <f t="shared" si="0"/>
        <v>400000</v>
      </c>
      <c r="G33" s="8"/>
      <c r="H33" s="8"/>
    </row>
    <row r="34" spans="1:8" s="1" customFormat="1" ht="12.75">
      <c r="A34" s="19" t="s">
        <v>42</v>
      </c>
      <c r="B34" s="8" t="s">
        <v>34</v>
      </c>
      <c r="C34" s="8"/>
      <c r="D34" s="8"/>
      <c r="E34" s="8"/>
      <c r="F34" s="21">
        <v>0</v>
      </c>
      <c r="G34" s="11">
        <v>750000</v>
      </c>
      <c r="H34" s="8"/>
    </row>
    <row r="35" spans="1:8" s="3" customFormat="1" ht="12.75">
      <c r="A35" s="7"/>
      <c r="B35" s="12" t="s">
        <v>59</v>
      </c>
      <c r="C35" s="12"/>
      <c r="D35" s="12"/>
      <c r="E35" s="12"/>
      <c r="F35" s="15">
        <f>SUM(F29:F34)</f>
        <v>2391000</v>
      </c>
      <c r="G35" s="16">
        <v>750000</v>
      </c>
      <c r="H35" s="16">
        <f>F35+G35</f>
        <v>3141000</v>
      </c>
    </row>
    <row r="36" spans="1:8" s="3" customFormat="1" ht="12.75">
      <c r="A36" s="7"/>
      <c r="B36" s="12"/>
      <c r="C36" s="12"/>
      <c r="D36" s="12"/>
      <c r="E36" s="12"/>
      <c r="F36" s="15"/>
      <c r="G36" s="16"/>
      <c r="H36" s="16"/>
    </row>
    <row r="37" spans="1:8" s="1" customFormat="1" ht="15" customHeight="1">
      <c r="A37" s="7">
        <v>5</v>
      </c>
      <c r="B37" s="12" t="s">
        <v>60</v>
      </c>
      <c r="C37" s="8"/>
      <c r="D37" s="8"/>
      <c r="E37" s="8"/>
      <c r="F37" s="21">
        <f aca="true" t="shared" si="1" ref="F37:F42">D37*E37</f>
        <v>0</v>
      </c>
      <c r="G37" s="8"/>
      <c r="H37" s="8"/>
    </row>
    <row r="38" spans="1:8" s="1" customFormat="1" ht="15" customHeight="1">
      <c r="A38" s="19"/>
      <c r="B38" s="8" t="s">
        <v>61</v>
      </c>
      <c r="C38" s="8" t="s">
        <v>55</v>
      </c>
      <c r="D38" s="8">
        <v>4</v>
      </c>
      <c r="E38" s="11">
        <v>15000</v>
      </c>
      <c r="F38" s="21">
        <f t="shared" si="1"/>
        <v>60000</v>
      </c>
      <c r="G38" s="8"/>
      <c r="H38" s="8"/>
    </row>
    <row r="39" spans="1:8" s="1" customFormat="1" ht="14.25" customHeight="1">
      <c r="A39" s="19" t="s">
        <v>16</v>
      </c>
      <c r="B39" s="8" t="s">
        <v>33</v>
      </c>
      <c r="C39" s="8" t="s">
        <v>18</v>
      </c>
      <c r="D39" s="11">
        <v>4550</v>
      </c>
      <c r="E39" s="8">
        <v>1000</v>
      </c>
      <c r="F39" s="21">
        <f t="shared" si="1"/>
        <v>4550000</v>
      </c>
      <c r="G39" s="8"/>
      <c r="H39" s="8"/>
    </row>
    <row r="40" spans="1:8" s="1" customFormat="1" ht="14.25" customHeight="1">
      <c r="A40" s="19" t="s">
        <v>19</v>
      </c>
      <c r="B40" s="8" t="s">
        <v>17</v>
      </c>
      <c r="C40" s="8" t="s">
        <v>18</v>
      </c>
      <c r="D40" s="8">
        <v>120</v>
      </c>
      <c r="E40" s="11">
        <v>27000</v>
      </c>
      <c r="F40" s="21">
        <f t="shared" si="1"/>
        <v>3240000</v>
      </c>
      <c r="G40" s="8"/>
      <c r="H40" s="8"/>
    </row>
    <row r="41" spans="1:8" s="1" customFormat="1" ht="13.5" customHeight="1">
      <c r="A41" s="19" t="s">
        <v>22</v>
      </c>
      <c r="B41" s="8" t="s">
        <v>20</v>
      </c>
      <c r="C41" s="8" t="s">
        <v>21</v>
      </c>
      <c r="D41" s="8">
        <v>8</v>
      </c>
      <c r="E41" s="11">
        <v>120000</v>
      </c>
      <c r="F41" s="21">
        <f t="shared" si="1"/>
        <v>960000</v>
      </c>
      <c r="G41" s="8"/>
      <c r="H41" s="8"/>
    </row>
    <row r="42" spans="1:8" s="1" customFormat="1" ht="12.75">
      <c r="A42" s="19"/>
      <c r="B42" s="8" t="s">
        <v>63</v>
      </c>
      <c r="C42" s="8" t="s">
        <v>64</v>
      </c>
      <c r="D42" s="8">
        <v>50</v>
      </c>
      <c r="E42" s="11">
        <v>3000</v>
      </c>
      <c r="F42" s="21">
        <f t="shared" si="1"/>
        <v>150000</v>
      </c>
      <c r="G42" s="8"/>
      <c r="H42" s="8"/>
    </row>
    <row r="43" spans="1:8" s="1" customFormat="1" ht="12.75">
      <c r="A43" s="19"/>
      <c r="B43" s="8"/>
      <c r="C43" s="8"/>
      <c r="D43" s="8"/>
      <c r="E43" s="11"/>
      <c r="F43" s="21"/>
      <c r="G43" s="8"/>
      <c r="H43" s="8"/>
    </row>
    <row r="44" spans="1:8" s="1" customFormat="1" ht="12.75">
      <c r="A44" s="19" t="s">
        <v>28</v>
      </c>
      <c r="B44" s="8" t="s">
        <v>34</v>
      </c>
      <c r="C44" s="8" t="s">
        <v>9</v>
      </c>
      <c r="D44" s="8"/>
      <c r="E44" s="8"/>
      <c r="F44" s="21"/>
      <c r="G44" s="16">
        <v>1800000</v>
      </c>
      <c r="H44" s="8"/>
    </row>
    <row r="45" spans="1:8" s="1" customFormat="1" ht="12.75">
      <c r="A45" s="19"/>
      <c r="B45" s="12" t="s">
        <v>65</v>
      </c>
      <c r="C45" s="8"/>
      <c r="D45" s="8"/>
      <c r="E45" s="8"/>
      <c r="F45" s="21"/>
      <c r="G45" s="8"/>
      <c r="H45" s="8"/>
    </row>
    <row r="46" spans="1:8" s="1" customFormat="1" ht="12.75">
      <c r="A46" s="19" t="s">
        <v>16</v>
      </c>
      <c r="B46" s="8" t="s">
        <v>17</v>
      </c>
      <c r="C46" s="8" t="s">
        <v>18</v>
      </c>
      <c r="D46" s="8">
        <v>25</v>
      </c>
      <c r="E46" s="11">
        <v>27000</v>
      </c>
      <c r="F46" s="21">
        <f aca="true" t="shared" si="2" ref="F46:F54">D46*E46</f>
        <v>675000</v>
      </c>
      <c r="G46" s="8"/>
      <c r="H46" s="8"/>
    </row>
    <row r="47" spans="1:8" s="1" customFormat="1" ht="12.75">
      <c r="A47" s="19" t="s">
        <v>19</v>
      </c>
      <c r="B47" s="8" t="s">
        <v>20</v>
      </c>
      <c r="C47" s="8" t="s">
        <v>21</v>
      </c>
      <c r="D47" s="8">
        <v>1</v>
      </c>
      <c r="E47" s="11">
        <v>120000</v>
      </c>
      <c r="F47" s="21">
        <f t="shared" si="2"/>
        <v>120000</v>
      </c>
      <c r="G47" s="8"/>
      <c r="H47" s="8"/>
    </row>
    <row r="48" spans="1:8" s="1" customFormat="1" ht="12.75">
      <c r="A48" s="19" t="s">
        <v>22</v>
      </c>
      <c r="B48" s="8" t="s">
        <v>39</v>
      </c>
      <c r="C48" s="8" t="s">
        <v>21</v>
      </c>
      <c r="D48" s="8">
        <v>1</v>
      </c>
      <c r="E48" s="11">
        <v>200000</v>
      </c>
      <c r="F48" s="21">
        <f t="shared" si="2"/>
        <v>200000</v>
      </c>
      <c r="G48" s="8"/>
      <c r="H48" s="8"/>
    </row>
    <row r="49" spans="1:8" s="1" customFormat="1" ht="12.75">
      <c r="A49" s="19" t="s">
        <v>28</v>
      </c>
      <c r="B49" s="8" t="s">
        <v>66</v>
      </c>
      <c r="C49" s="8" t="s">
        <v>18</v>
      </c>
      <c r="D49" s="8">
        <v>22</v>
      </c>
      <c r="E49" s="11">
        <v>20000</v>
      </c>
      <c r="F49" s="21">
        <f t="shared" si="2"/>
        <v>440000</v>
      </c>
      <c r="G49" s="8"/>
      <c r="H49" s="8"/>
    </row>
    <row r="50" spans="1:8" s="1" customFormat="1" ht="12.75">
      <c r="A50" s="19" t="s">
        <v>30</v>
      </c>
      <c r="B50" s="8" t="s">
        <v>41</v>
      </c>
      <c r="C50" s="8" t="s">
        <v>18</v>
      </c>
      <c r="D50" s="8">
        <v>30</v>
      </c>
      <c r="E50" s="11">
        <v>6500</v>
      </c>
      <c r="F50" s="21">
        <f t="shared" si="2"/>
        <v>195000</v>
      </c>
      <c r="G50" s="8"/>
      <c r="H50" s="8"/>
    </row>
    <row r="51" spans="1:8" s="1" customFormat="1" ht="12.75">
      <c r="A51" s="19" t="s">
        <v>42</v>
      </c>
      <c r="B51" s="8" t="s">
        <v>43</v>
      </c>
      <c r="C51" s="8" t="s">
        <v>18</v>
      </c>
      <c r="D51" s="8">
        <v>60</v>
      </c>
      <c r="E51" s="11">
        <v>4000</v>
      </c>
      <c r="F51" s="21">
        <f t="shared" si="2"/>
        <v>240000</v>
      </c>
      <c r="G51" s="8"/>
      <c r="H51" s="8"/>
    </row>
    <row r="52" spans="1:8" s="1" customFormat="1" ht="12.75">
      <c r="A52" s="19" t="s">
        <v>44</v>
      </c>
      <c r="B52" s="8" t="s">
        <v>45</v>
      </c>
      <c r="C52" s="8" t="s">
        <v>18</v>
      </c>
      <c r="D52" s="8">
        <v>40</v>
      </c>
      <c r="E52" s="11">
        <v>4000</v>
      </c>
      <c r="F52" s="21">
        <f t="shared" si="2"/>
        <v>160000</v>
      </c>
      <c r="G52" s="8"/>
      <c r="H52" s="8"/>
    </row>
    <row r="53" spans="1:8" s="1" customFormat="1" ht="12.75">
      <c r="A53" s="19" t="s">
        <v>46</v>
      </c>
      <c r="B53" s="8" t="s">
        <v>47</v>
      </c>
      <c r="C53" s="8" t="s">
        <v>27</v>
      </c>
      <c r="D53" s="8">
        <v>55</v>
      </c>
      <c r="E53" s="11">
        <v>3000</v>
      </c>
      <c r="F53" s="21">
        <f t="shared" si="2"/>
        <v>165000</v>
      </c>
      <c r="G53" s="8"/>
      <c r="H53" s="8"/>
    </row>
    <row r="54" spans="1:8" s="1" customFormat="1" ht="12.75">
      <c r="A54" s="19" t="s">
        <v>48</v>
      </c>
      <c r="B54" s="8" t="s">
        <v>26</v>
      </c>
      <c r="C54" s="8" t="s">
        <v>27</v>
      </c>
      <c r="D54" s="8">
        <v>40</v>
      </c>
      <c r="E54" s="11">
        <v>3500</v>
      </c>
      <c r="F54" s="21">
        <f t="shared" si="2"/>
        <v>140000</v>
      </c>
      <c r="G54" s="8"/>
      <c r="H54" s="8"/>
    </row>
    <row r="55" spans="1:8" s="1" customFormat="1" ht="15.75" customHeight="1">
      <c r="A55" s="19" t="s">
        <v>49</v>
      </c>
      <c r="B55" s="8" t="s">
        <v>50</v>
      </c>
      <c r="C55" s="8" t="s">
        <v>9</v>
      </c>
      <c r="D55" s="8"/>
      <c r="E55" s="8"/>
      <c r="F55" s="22"/>
      <c r="G55" s="11">
        <v>350000</v>
      </c>
      <c r="H55" s="8"/>
    </row>
    <row r="56" spans="1:8" s="1" customFormat="1" ht="12.75">
      <c r="A56" s="19" t="s">
        <v>51</v>
      </c>
      <c r="B56" s="8" t="s">
        <v>31</v>
      </c>
      <c r="C56" s="8" t="s">
        <v>9</v>
      </c>
      <c r="D56" s="8"/>
      <c r="E56" s="8"/>
      <c r="F56" s="22"/>
      <c r="G56" s="11">
        <v>300000</v>
      </c>
      <c r="H56" s="8"/>
    </row>
    <row r="57" spans="1:8" s="1" customFormat="1" ht="12.75">
      <c r="A57" s="19"/>
      <c r="B57" s="12" t="s">
        <v>103</v>
      </c>
      <c r="C57" s="8"/>
      <c r="D57" s="8"/>
      <c r="E57" s="8"/>
      <c r="F57" s="15">
        <v>13285000</v>
      </c>
      <c r="G57" s="16">
        <f>SUM(G43:G56)</f>
        <v>2450000</v>
      </c>
      <c r="H57" s="16">
        <f>F57+I57</f>
        <v>13285000</v>
      </c>
    </row>
    <row r="58" spans="1:8" s="1" customFormat="1" ht="12.75">
      <c r="A58" s="19"/>
      <c r="B58" s="8"/>
      <c r="C58" s="8"/>
      <c r="D58" s="8"/>
      <c r="E58" s="8"/>
      <c r="F58" s="21"/>
      <c r="H58" s="8"/>
    </row>
    <row r="59" spans="1:8" s="1" customFormat="1" ht="12.75">
      <c r="A59" s="7">
        <v>6</v>
      </c>
      <c r="B59" s="12" t="s">
        <v>68</v>
      </c>
      <c r="C59" s="8"/>
      <c r="D59" s="8"/>
      <c r="E59" s="8"/>
      <c r="F59" s="21"/>
      <c r="G59" s="8"/>
      <c r="H59" s="8"/>
    </row>
    <row r="60" spans="1:8" s="1" customFormat="1" ht="12.75">
      <c r="A60" s="19" t="s">
        <v>16</v>
      </c>
      <c r="B60" s="8" t="s">
        <v>17</v>
      </c>
      <c r="C60" s="8" t="s">
        <v>18</v>
      </c>
      <c r="D60" s="8">
        <v>60</v>
      </c>
      <c r="E60" s="11">
        <v>27000</v>
      </c>
      <c r="F60" s="21">
        <f aca="true" t="shared" si="3" ref="F60:F69">D60*E60</f>
        <v>1620000</v>
      </c>
      <c r="G60" s="8"/>
      <c r="H60" s="8"/>
    </row>
    <row r="61" spans="1:8" s="1" customFormat="1" ht="12.75">
      <c r="A61" s="19" t="s">
        <v>19</v>
      </c>
      <c r="B61" s="8" t="s">
        <v>20</v>
      </c>
      <c r="C61" s="8" t="s">
        <v>21</v>
      </c>
      <c r="D61" s="8">
        <v>1</v>
      </c>
      <c r="E61" s="11">
        <v>150000</v>
      </c>
      <c r="F61" s="21">
        <f t="shared" si="3"/>
        <v>150000</v>
      </c>
      <c r="G61" s="8"/>
      <c r="H61" s="8"/>
    </row>
    <row r="62" spans="1:8" s="1" customFormat="1" ht="12.75">
      <c r="A62" s="19" t="s">
        <v>22</v>
      </c>
      <c r="B62" s="8" t="s">
        <v>39</v>
      </c>
      <c r="C62" s="8" t="s">
        <v>21</v>
      </c>
      <c r="D62" s="8">
        <v>2</v>
      </c>
      <c r="E62" s="11">
        <v>250000</v>
      </c>
      <c r="F62" s="21">
        <f t="shared" si="3"/>
        <v>500000</v>
      </c>
      <c r="G62" s="8"/>
      <c r="H62" s="8"/>
    </row>
    <row r="63" spans="1:8" s="1" customFormat="1" ht="12.75">
      <c r="A63" s="19"/>
      <c r="B63" s="8" t="s">
        <v>69</v>
      </c>
      <c r="C63" s="8" t="s">
        <v>18</v>
      </c>
      <c r="D63" s="8">
        <v>30</v>
      </c>
      <c r="E63" s="11">
        <v>37000</v>
      </c>
      <c r="F63" s="21">
        <f t="shared" si="3"/>
        <v>1110000</v>
      </c>
      <c r="G63" s="8"/>
      <c r="H63" s="8"/>
    </row>
    <row r="64" spans="1:8" s="1" customFormat="1" ht="12.75">
      <c r="A64" s="19" t="s">
        <v>28</v>
      </c>
      <c r="B64" s="8" t="s">
        <v>40</v>
      </c>
      <c r="C64" s="8" t="s">
        <v>18</v>
      </c>
      <c r="D64" s="8">
        <v>15</v>
      </c>
      <c r="E64" s="11">
        <v>33000</v>
      </c>
      <c r="F64" s="21">
        <f t="shared" si="3"/>
        <v>495000</v>
      </c>
      <c r="G64" s="8"/>
      <c r="H64" s="8"/>
    </row>
    <row r="65" spans="1:8" s="1" customFormat="1" ht="12.75">
      <c r="A65" s="19" t="s">
        <v>30</v>
      </c>
      <c r="B65" s="8" t="s">
        <v>41</v>
      </c>
      <c r="C65" s="8" t="s">
        <v>18</v>
      </c>
      <c r="D65" s="8">
        <v>60</v>
      </c>
      <c r="E65" s="11">
        <v>6500</v>
      </c>
      <c r="F65" s="21">
        <f t="shared" si="3"/>
        <v>390000</v>
      </c>
      <c r="G65" s="8"/>
      <c r="H65" s="8"/>
    </row>
    <row r="66" spans="1:8" s="1" customFormat="1" ht="12.75">
      <c r="A66" s="19" t="s">
        <v>42</v>
      </c>
      <c r="B66" s="8" t="s">
        <v>43</v>
      </c>
      <c r="C66" s="8" t="s">
        <v>18</v>
      </c>
      <c r="D66" s="8">
        <v>110</v>
      </c>
      <c r="E66" s="11">
        <v>4000</v>
      </c>
      <c r="F66" s="21">
        <f t="shared" si="3"/>
        <v>440000</v>
      </c>
      <c r="G66" s="8"/>
      <c r="H66" s="8"/>
    </row>
    <row r="67" spans="1:8" s="1" customFormat="1" ht="12.75">
      <c r="A67" s="19" t="s">
        <v>44</v>
      </c>
      <c r="B67" s="8" t="s">
        <v>70</v>
      </c>
      <c r="C67" s="8" t="s">
        <v>18</v>
      </c>
      <c r="D67" s="8">
        <v>65</v>
      </c>
      <c r="E67" s="11">
        <v>4000</v>
      </c>
      <c r="F67" s="21">
        <f t="shared" si="3"/>
        <v>260000</v>
      </c>
      <c r="G67" s="8"/>
      <c r="H67" s="8"/>
    </row>
    <row r="68" spans="1:8" s="1" customFormat="1" ht="12.75">
      <c r="A68" s="19" t="s">
        <v>46</v>
      </c>
      <c r="B68" s="8" t="s">
        <v>47</v>
      </c>
      <c r="C68" s="8" t="s">
        <v>27</v>
      </c>
      <c r="D68" s="8">
        <v>100</v>
      </c>
      <c r="E68" s="11">
        <v>3000</v>
      </c>
      <c r="F68" s="21">
        <f t="shared" si="3"/>
        <v>300000</v>
      </c>
      <c r="G68" s="8"/>
      <c r="H68" s="8"/>
    </row>
    <row r="69" spans="1:8" s="1" customFormat="1" ht="12.75">
      <c r="A69" s="19" t="s">
        <v>48</v>
      </c>
      <c r="B69" s="8" t="s">
        <v>26</v>
      </c>
      <c r="C69" s="8" t="s">
        <v>71</v>
      </c>
      <c r="D69" s="8">
        <v>50</v>
      </c>
      <c r="E69" s="11">
        <v>3500</v>
      </c>
      <c r="F69" s="21">
        <f t="shared" si="3"/>
        <v>175000</v>
      </c>
      <c r="G69" s="8"/>
      <c r="H69" s="8"/>
    </row>
    <row r="70" spans="1:8" s="1" customFormat="1" ht="17.25" customHeight="1">
      <c r="A70" s="19" t="s">
        <v>49</v>
      </c>
      <c r="B70" s="8" t="s">
        <v>50</v>
      </c>
      <c r="C70" s="8" t="s">
        <v>9</v>
      </c>
      <c r="D70" s="8"/>
      <c r="E70" s="8"/>
      <c r="F70" s="21">
        <v>0</v>
      </c>
      <c r="G70" s="11">
        <v>2100000</v>
      </c>
      <c r="H70" s="8"/>
    </row>
    <row r="71" spans="1:8" s="1" customFormat="1" ht="12.75">
      <c r="A71" s="19" t="s">
        <v>51</v>
      </c>
      <c r="B71" s="8" t="s">
        <v>31</v>
      </c>
      <c r="C71" s="8" t="s">
        <v>9</v>
      </c>
      <c r="D71" s="8"/>
      <c r="E71" s="8"/>
      <c r="F71" s="21">
        <v>0</v>
      </c>
      <c r="G71" s="11">
        <v>800000</v>
      </c>
      <c r="H71" s="8"/>
    </row>
    <row r="72" spans="1:8" s="1" customFormat="1" ht="12.75">
      <c r="A72" s="19"/>
      <c r="B72" s="12" t="s">
        <v>59</v>
      </c>
      <c r="C72" s="8"/>
      <c r="D72" s="8"/>
      <c r="E72" s="8"/>
      <c r="F72" s="15">
        <f>SUM(F60:F70)</f>
        <v>5440000</v>
      </c>
      <c r="G72" s="16">
        <f>SUM(G70:G71)</f>
        <v>2900000</v>
      </c>
      <c r="H72" s="16">
        <f>F72+G72</f>
        <v>8340000</v>
      </c>
    </row>
    <row r="73" spans="1:8" s="1" customFormat="1" ht="12.75">
      <c r="A73" s="19"/>
      <c r="B73" s="8"/>
      <c r="C73" s="8"/>
      <c r="D73" s="8"/>
      <c r="E73" s="8"/>
      <c r="F73" s="21"/>
      <c r="H73" s="8"/>
    </row>
    <row r="74" spans="1:8" s="1" customFormat="1" ht="12.75">
      <c r="A74" s="7">
        <v>7</v>
      </c>
      <c r="B74" s="12" t="s">
        <v>72</v>
      </c>
      <c r="C74" s="8"/>
      <c r="D74" s="8"/>
      <c r="E74" s="8"/>
      <c r="F74" s="21"/>
      <c r="G74" s="8"/>
      <c r="H74" s="8"/>
    </row>
    <row r="75" spans="1:8" s="1" customFormat="1" ht="12.75">
      <c r="A75" s="19" t="s">
        <v>16</v>
      </c>
      <c r="B75" s="8" t="s">
        <v>17</v>
      </c>
      <c r="C75" s="8" t="s">
        <v>18</v>
      </c>
      <c r="D75" s="8">
        <v>130</v>
      </c>
      <c r="E75" s="11">
        <v>27000</v>
      </c>
      <c r="F75" s="21">
        <f>D75*E75</f>
        <v>3510000</v>
      </c>
      <c r="G75" s="8"/>
      <c r="H75" s="8"/>
    </row>
    <row r="76" spans="1:8" s="1" customFormat="1" ht="12.75">
      <c r="A76" s="19" t="s">
        <v>19</v>
      </c>
      <c r="B76" s="8" t="s">
        <v>20</v>
      </c>
      <c r="C76" s="8" t="s">
        <v>21</v>
      </c>
      <c r="D76" s="8">
        <v>6</v>
      </c>
      <c r="E76" s="11">
        <v>150000</v>
      </c>
      <c r="F76" s="21">
        <f>D76*E76</f>
        <v>900000</v>
      </c>
      <c r="G76" s="8"/>
      <c r="H76" s="8"/>
    </row>
    <row r="77" spans="1:7" s="1" customFormat="1" ht="12.75">
      <c r="A77" s="19" t="s">
        <v>22</v>
      </c>
      <c r="B77" s="8" t="s">
        <v>39</v>
      </c>
      <c r="C77" s="8" t="s">
        <v>21</v>
      </c>
      <c r="D77" s="8">
        <v>8</v>
      </c>
      <c r="E77" s="11">
        <v>250000</v>
      </c>
      <c r="F77" s="21">
        <f>D77*E77</f>
        <v>2000000</v>
      </c>
      <c r="G77" s="8"/>
    </row>
    <row r="78" spans="1:8" s="1" customFormat="1" ht="12.75">
      <c r="A78" s="19" t="s">
        <v>28</v>
      </c>
      <c r="B78" s="8" t="s">
        <v>73</v>
      </c>
      <c r="C78" s="8" t="s">
        <v>18</v>
      </c>
      <c r="D78" s="11">
        <v>900</v>
      </c>
      <c r="E78" s="11">
        <v>2400</v>
      </c>
      <c r="F78" s="21">
        <f>E78*D78</f>
        <v>2160000</v>
      </c>
      <c r="G78" s="8"/>
      <c r="H78" s="8"/>
    </row>
    <row r="79" spans="1:8" s="1" customFormat="1" ht="12.75">
      <c r="A79" s="19" t="s">
        <v>30</v>
      </c>
      <c r="B79" s="8" t="s">
        <v>74</v>
      </c>
      <c r="C79" s="8" t="s">
        <v>18</v>
      </c>
      <c r="D79" s="8">
        <v>60</v>
      </c>
      <c r="E79" s="11">
        <v>20000</v>
      </c>
      <c r="F79" s="21">
        <f aca="true" t="shared" si="4" ref="F79:F86">D79*E79</f>
        <v>1200000</v>
      </c>
      <c r="G79" s="8"/>
      <c r="H79" s="8"/>
    </row>
    <row r="80" spans="1:8" s="1" customFormat="1" ht="12.75">
      <c r="A80" s="19" t="s">
        <v>42</v>
      </c>
      <c r="B80" s="8" t="s">
        <v>41</v>
      </c>
      <c r="C80" s="8" t="s">
        <v>18</v>
      </c>
      <c r="D80" s="8">
        <v>10</v>
      </c>
      <c r="E80" s="11">
        <v>15000</v>
      </c>
      <c r="F80" s="21">
        <f t="shared" si="4"/>
        <v>150000</v>
      </c>
      <c r="G80" s="8"/>
      <c r="H80" s="8"/>
    </row>
    <row r="81" spans="1:8" s="1" customFormat="1" ht="12.75">
      <c r="A81" s="19" t="s">
        <v>44</v>
      </c>
      <c r="B81" s="8" t="s">
        <v>184</v>
      </c>
      <c r="C81" s="8" t="s">
        <v>55</v>
      </c>
      <c r="D81" s="8">
        <v>3</v>
      </c>
      <c r="E81" s="11">
        <v>350000</v>
      </c>
      <c r="F81" s="21">
        <f t="shared" si="4"/>
        <v>1050000</v>
      </c>
      <c r="G81" s="8"/>
      <c r="H81" s="8"/>
    </row>
    <row r="82" spans="1:8" s="1" customFormat="1" ht="12.75">
      <c r="A82" s="19" t="s">
        <v>46</v>
      </c>
      <c r="B82" s="8" t="s">
        <v>43</v>
      </c>
      <c r="C82" s="8" t="s">
        <v>18</v>
      </c>
      <c r="D82" s="8">
        <v>200</v>
      </c>
      <c r="E82" s="11">
        <v>4000</v>
      </c>
      <c r="F82" s="21">
        <f t="shared" si="4"/>
        <v>800000</v>
      </c>
      <c r="G82" s="8"/>
      <c r="H82" s="8"/>
    </row>
    <row r="83" spans="1:8" s="1" customFormat="1" ht="12.75">
      <c r="A83" s="19" t="s">
        <v>48</v>
      </c>
      <c r="B83" s="8" t="s">
        <v>76</v>
      </c>
      <c r="C83" s="8" t="s">
        <v>18</v>
      </c>
      <c r="D83" s="11">
        <v>60</v>
      </c>
      <c r="E83" s="11">
        <v>3000</v>
      </c>
      <c r="F83" s="21">
        <f t="shared" si="4"/>
        <v>180000</v>
      </c>
      <c r="G83" s="8"/>
      <c r="H83" s="8"/>
    </row>
    <row r="84" spans="1:8" s="1" customFormat="1" ht="12.75">
      <c r="A84" s="19"/>
      <c r="B84" s="8" t="s">
        <v>78</v>
      </c>
      <c r="C84" s="8" t="s">
        <v>18</v>
      </c>
      <c r="D84" s="11">
        <v>200</v>
      </c>
      <c r="E84" s="11">
        <v>3000</v>
      </c>
      <c r="F84" s="21">
        <f t="shared" si="4"/>
        <v>600000</v>
      </c>
      <c r="G84" s="8"/>
      <c r="H84" s="8"/>
    </row>
    <row r="85" spans="1:8" s="1" customFormat="1" ht="12.75">
      <c r="A85" s="19" t="s">
        <v>49</v>
      </c>
      <c r="B85" s="8" t="s">
        <v>47</v>
      </c>
      <c r="C85" s="8" t="s">
        <v>27</v>
      </c>
      <c r="D85" s="8">
        <v>130</v>
      </c>
      <c r="E85" s="11">
        <v>3000</v>
      </c>
      <c r="F85" s="21">
        <f t="shared" si="4"/>
        <v>390000</v>
      </c>
      <c r="G85" s="8"/>
      <c r="H85" s="8"/>
    </row>
    <row r="86" spans="1:8" s="1" customFormat="1" ht="12.75">
      <c r="A86" s="19" t="s">
        <v>51</v>
      </c>
      <c r="B86" s="8" t="s">
        <v>26</v>
      </c>
      <c r="C86" s="8" t="s">
        <v>27</v>
      </c>
      <c r="D86" s="8">
        <v>75</v>
      </c>
      <c r="E86" s="11">
        <v>3000</v>
      </c>
      <c r="F86" s="21">
        <f t="shared" si="4"/>
        <v>225000</v>
      </c>
      <c r="G86" s="8"/>
      <c r="H86" s="8"/>
    </row>
    <row r="87" spans="1:8" s="1" customFormat="1" ht="17.25" customHeight="1">
      <c r="A87" s="19" t="s">
        <v>77</v>
      </c>
      <c r="B87" s="8" t="s">
        <v>50</v>
      </c>
      <c r="C87" s="8" t="s">
        <v>9</v>
      </c>
      <c r="D87" s="8"/>
      <c r="E87" s="8"/>
      <c r="F87" s="21">
        <v>0</v>
      </c>
      <c r="G87" s="11">
        <v>2700000</v>
      </c>
      <c r="H87" s="8"/>
    </row>
    <row r="88" spans="1:8" s="1" customFormat="1" ht="12.75">
      <c r="A88" s="19" t="s">
        <v>79</v>
      </c>
      <c r="B88" s="8" t="s">
        <v>31</v>
      </c>
      <c r="C88" s="8" t="s">
        <v>9</v>
      </c>
      <c r="D88" s="8"/>
      <c r="E88" s="8"/>
      <c r="F88" s="21">
        <v>0</v>
      </c>
      <c r="G88" s="11">
        <v>1500000</v>
      </c>
      <c r="H88" s="8"/>
    </row>
    <row r="89" spans="1:8" s="1" customFormat="1" ht="12.75">
      <c r="A89" s="19"/>
      <c r="B89" s="12" t="s">
        <v>116</v>
      </c>
      <c r="C89" s="8"/>
      <c r="D89" s="8"/>
      <c r="E89" s="8"/>
      <c r="F89" s="15">
        <f>SUM(F75:F87)</f>
        <v>13165000</v>
      </c>
      <c r="G89" s="16">
        <f>SUM(G87:G88)</f>
        <v>4200000</v>
      </c>
      <c r="H89" s="16">
        <f>G89+F89</f>
        <v>17365000</v>
      </c>
    </row>
    <row r="90" spans="1:8" s="1" customFormat="1" ht="12.75">
      <c r="A90" s="19"/>
      <c r="B90" s="8"/>
      <c r="C90" s="8"/>
      <c r="D90" s="8"/>
      <c r="E90" s="8"/>
      <c r="F90" s="21"/>
      <c r="H90" s="8"/>
    </row>
    <row r="91" spans="1:8" s="1" customFormat="1" ht="12.75">
      <c r="A91" s="7">
        <v>8</v>
      </c>
      <c r="B91" s="12" t="s">
        <v>81</v>
      </c>
      <c r="C91" s="8"/>
      <c r="D91" s="8"/>
      <c r="E91" s="8"/>
      <c r="F91" s="21">
        <f aca="true" t="shared" si="5" ref="F91:F100">D91*E91</f>
        <v>0</v>
      </c>
      <c r="G91" s="8"/>
      <c r="H91" s="8"/>
    </row>
    <row r="92" spans="1:8" s="1" customFormat="1" ht="12.75">
      <c r="A92" s="19" t="s">
        <v>16</v>
      </c>
      <c r="B92" s="8" t="s">
        <v>17</v>
      </c>
      <c r="C92" s="8" t="s">
        <v>18</v>
      </c>
      <c r="D92" s="8">
        <v>20</v>
      </c>
      <c r="E92" s="11">
        <v>27000</v>
      </c>
      <c r="F92" s="21">
        <f t="shared" si="5"/>
        <v>540000</v>
      </c>
      <c r="G92" s="8"/>
      <c r="H92" s="8"/>
    </row>
    <row r="93" spans="1:8" s="1" customFormat="1" ht="12.75">
      <c r="A93" s="19" t="s">
        <v>19</v>
      </c>
      <c r="B93" s="8" t="s">
        <v>20</v>
      </c>
      <c r="C93" s="8" t="s">
        <v>21</v>
      </c>
      <c r="D93" s="8">
        <v>1</v>
      </c>
      <c r="E93" s="11">
        <v>150000</v>
      </c>
      <c r="F93" s="21">
        <f t="shared" si="5"/>
        <v>150000</v>
      </c>
      <c r="G93" s="8"/>
      <c r="H93" s="8"/>
    </row>
    <row r="94" spans="1:8" s="1" customFormat="1" ht="12.75">
      <c r="A94" s="19" t="s">
        <v>22</v>
      </c>
      <c r="B94" s="8" t="s">
        <v>39</v>
      </c>
      <c r="C94" s="8" t="s">
        <v>21</v>
      </c>
      <c r="D94" s="8">
        <v>1</v>
      </c>
      <c r="E94" s="11">
        <v>250000</v>
      </c>
      <c r="F94" s="21">
        <f t="shared" si="5"/>
        <v>250000</v>
      </c>
      <c r="G94" s="8"/>
      <c r="H94" s="8"/>
    </row>
    <row r="95" spans="1:8" s="1" customFormat="1" ht="12.75">
      <c r="A95" s="19" t="s">
        <v>28</v>
      </c>
      <c r="B95" s="8" t="s">
        <v>74</v>
      </c>
      <c r="C95" s="8" t="s">
        <v>18</v>
      </c>
      <c r="D95" s="11">
        <v>22</v>
      </c>
      <c r="E95" s="11">
        <v>20000</v>
      </c>
      <c r="F95" s="21">
        <f t="shared" si="5"/>
        <v>440000</v>
      </c>
      <c r="G95" s="8"/>
      <c r="H95" s="8"/>
    </row>
    <row r="96" spans="1:8" s="1" customFormat="1" ht="12.75">
      <c r="A96" s="19" t="s">
        <v>30</v>
      </c>
      <c r="B96" s="8" t="s">
        <v>41</v>
      </c>
      <c r="C96" s="8" t="s">
        <v>18</v>
      </c>
      <c r="D96" s="8">
        <v>10</v>
      </c>
      <c r="E96" s="11">
        <v>5500</v>
      </c>
      <c r="F96" s="21">
        <f t="shared" si="5"/>
        <v>55000</v>
      </c>
      <c r="G96" s="8"/>
      <c r="H96" s="8"/>
    </row>
    <row r="97" spans="1:8" s="1" customFormat="1" ht="12.75">
      <c r="A97" s="19" t="s">
        <v>42</v>
      </c>
      <c r="B97" s="8" t="s">
        <v>82</v>
      </c>
      <c r="C97" s="8" t="s">
        <v>18</v>
      </c>
      <c r="D97" s="8">
        <v>30</v>
      </c>
      <c r="E97" s="11">
        <v>4000</v>
      </c>
      <c r="F97" s="21">
        <f t="shared" si="5"/>
        <v>120000</v>
      </c>
      <c r="G97" s="8"/>
      <c r="H97" s="8"/>
    </row>
    <row r="98" spans="1:8" s="1" customFormat="1" ht="12.75">
      <c r="A98" s="19" t="s">
        <v>44</v>
      </c>
      <c r="B98" s="8" t="s">
        <v>83</v>
      </c>
      <c r="C98" s="8" t="s">
        <v>18</v>
      </c>
      <c r="D98" s="8">
        <v>30</v>
      </c>
      <c r="E98" s="11">
        <v>4000</v>
      </c>
      <c r="F98" s="21">
        <f t="shared" si="5"/>
        <v>120000</v>
      </c>
      <c r="G98" s="8"/>
      <c r="H98" s="8"/>
    </row>
    <row r="99" spans="1:8" s="1" customFormat="1" ht="12.75">
      <c r="A99" s="19" t="s">
        <v>46</v>
      </c>
      <c r="B99" s="8" t="s">
        <v>47</v>
      </c>
      <c r="C99" s="8" t="s">
        <v>27</v>
      </c>
      <c r="D99" s="8">
        <v>35</v>
      </c>
      <c r="E99" s="11">
        <v>3000</v>
      </c>
      <c r="F99" s="21">
        <f t="shared" si="5"/>
        <v>105000</v>
      </c>
      <c r="G99" s="8"/>
      <c r="H99" s="8"/>
    </row>
    <row r="100" spans="1:8" s="1" customFormat="1" ht="12.75">
      <c r="A100" s="19" t="s">
        <v>48</v>
      </c>
      <c r="B100" s="8" t="s">
        <v>26</v>
      </c>
      <c r="C100" s="8" t="s">
        <v>27</v>
      </c>
      <c r="D100" s="8">
        <v>20</v>
      </c>
      <c r="E100" s="11">
        <v>3500</v>
      </c>
      <c r="F100" s="21">
        <f t="shared" si="5"/>
        <v>70000</v>
      </c>
      <c r="G100" s="8"/>
      <c r="H100" s="8"/>
    </row>
    <row r="101" spans="1:8" s="1" customFormat="1" ht="17.25" customHeight="1">
      <c r="A101" s="19" t="s">
        <v>49</v>
      </c>
      <c r="B101" s="8" t="s">
        <v>50</v>
      </c>
      <c r="C101" s="8" t="s">
        <v>27</v>
      </c>
      <c r="D101" s="8"/>
      <c r="E101" s="11"/>
      <c r="F101" s="21">
        <v>0</v>
      </c>
      <c r="G101" s="11">
        <v>450000</v>
      </c>
      <c r="H101" s="8"/>
    </row>
    <row r="102" spans="1:8" s="1" customFormat="1" ht="12.75">
      <c r="A102" s="19" t="s">
        <v>51</v>
      </c>
      <c r="B102" s="8" t="s">
        <v>31</v>
      </c>
      <c r="C102" s="8" t="s">
        <v>9</v>
      </c>
      <c r="D102" s="8"/>
      <c r="E102" s="8"/>
      <c r="F102" s="21">
        <v>0</v>
      </c>
      <c r="G102" s="11">
        <v>350000</v>
      </c>
      <c r="H102" s="8"/>
    </row>
    <row r="103" spans="1:8" s="3" customFormat="1" ht="12.75">
      <c r="A103" s="7"/>
      <c r="B103" s="12" t="s">
        <v>103</v>
      </c>
      <c r="C103" s="12"/>
      <c r="D103" s="12"/>
      <c r="E103" s="12"/>
      <c r="F103" s="15">
        <f>SUM(F92:F102)</f>
        <v>1850000</v>
      </c>
      <c r="G103" s="16">
        <f>SUM(G101:G102)</f>
        <v>800000</v>
      </c>
      <c r="H103" s="17">
        <f>F103+G103</f>
        <v>2650000</v>
      </c>
    </row>
    <row r="104" spans="1:8" s="1" customFormat="1" ht="12.75">
      <c r="A104" s="19"/>
      <c r="B104" s="8"/>
      <c r="C104" s="8"/>
      <c r="D104" s="8"/>
      <c r="E104" s="8"/>
      <c r="F104" s="9"/>
      <c r="G104" s="8"/>
      <c r="H104" s="8"/>
    </row>
    <row r="105" spans="1:8" s="1" customFormat="1" ht="12.75">
      <c r="A105" s="7">
        <v>9</v>
      </c>
      <c r="B105" s="12" t="s">
        <v>85</v>
      </c>
      <c r="C105" s="8"/>
      <c r="D105" s="8"/>
      <c r="E105" s="8"/>
      <c r="F105" s="9"/>
      <c r="G105" s="8"/>
      <c r="H105" s="8"/>
    </row>
    <row r="106" spans="1:8" s="1" customFormat="1" ht="12.75">
      <c r="A106" s="19" t="s">
        <v>16</v>
      </c>
      <c r="B106" s="8" t="s">
        <v>17</v>
      </c>
      <c r="C106" s="8" t="s">
        <v>18</v>
      </c>
      <c r="D106" s="8">
        <v>80</v>
      </c>
      <c r="E106" s="11">
        <v>27000</v>
      </c>
      <c r="F106" s="21">
        <f>D106*E106</f>
        <v>2160000</v>
      </c>
      <c r="G106" s="8"/>
      <c r="H106" s="8"/>
    </row>
    <row r="107" spans="1:8" s="1" customFormat="1" ht="12.75">
      <c r="A107" s="19" t="s">
        <v>19</v>
      </c>
      <c r="B107" s="8" t="s">
        <v>20</v>
      </c>
      <c r="C107" s="8" t="s">
        <v>21</v>
      </c>
      <c r="D107" s="8">
        <v>4</v>
      </c>
      <c r="E107" s="11">
        <v>150000</v>
      </c>
      <c r="F107" s="21">
        <f>D107*E107</f>
        <v>600000</v>
      </c>
      <c r="G107" s="8"/>
      <c r="H107" s="8"/>
    </row>
    <row r="108" spans="1:8" s="1" customFormat="1" ht="12.75">
      <c r="A108" s="19" t="s">
        <v>22</v>
      </c>
      <c r="B108" s="8" t="s">
        <v>86</v>
      </c>
      <c r="C108" s="8" t="s">
        <v>18</v>
      </c>
      <c r="D108" s="8">
        <v>15</v>
      </c>
      <c r="E108" s="11">
        <v>15000</v>
      </c>
      <c r="F108" s="21">
        <f>D108*E108</f>
        <v>225000</v>
      </c>
      <c r="G108" s="8"/>
      <c r="H108" s="8"/>
    </row>
    <row r="109" spans="1:8" s="1" customFormat="1" ht="12.75">
      <c r="A109" s="19" t="s">
        <v>42</v>
      </c>
      <c r="B109" s="8" t="s">
        <v>91</v>
      </c>
      <c r="C109" s="8" t="s">
        <v>18</v>
      </c>
      <c r="D109" s="8" t="s">
        <v>89</v>
      </c>
      <c r="E109" s="11"/>
      <c r="F109" s="22" t="s">
        <v>89</v>
      </c>
      <c r="G109" s="8"/>
      <c r="H109" s="8"/>
    </row>
    <row r="110" spans="1:8" s="1" customFormat="1" ht="12.75">
      <c r="A110" s="19" t="s">
        <v>44</v>
      </c>
      <c r="B110" s="8" t="s">
        <v>34</v>
      </c>
      <c r="C110" s="8"/>
      <c r="D110" s="8"/>
      <c r="E110" s="8">
        <v>0</v>
      </c>
      <c r="F110" s="21"/>
      <c r="G110" s="16">
        <v>1500000</v>
      </c>
      <c r="H110" s="8"/>
    </row>
    <row r="111" spans="1:8" s="1" customFormat="1" ht="12.75">
      <c r="A111" s="19">
        <v>9.1</v>
      </c>
      <c r="B111" s="12" t="s">
        <v>92</v>
      </c>
      <c r="C111" s="8"/>
      <c r="D111" s="8"/>
      <c r="E111" s="8">
        <v>0</v>
      </c>
      <c r="F111" s="21"/>
      <c r="G111" s="8"/>
      <c r="H111" s="8"/>
    </row>
    <row r="112" spans="1:8" s="1" customFormat="1" ht="12.75">
      <c r="A112" s="19" t="s">
        <v>16</v>
      </c>
      <c r="B112" s="8" t="s">
        <v>17</v>
      </c>
      <c r="C112" s="8" t="s">
        <v>18</v>
      </c>
      <c r="D112" s="8">
        <v>30</v>
      </c>
      <c r="E112" s="11">
        <v>27000</v>
      </c>
      <c r="F112" s="21">
        <f>D112*E112</f>
        <v>810000</v>
      </c>
      <c r="G112" s="8"/>
      <c r="H112" s="8"/>
    </row>
    <row r="113" spans="1:8" s="1" customFormat="1" ht="12.75">
      <c r="A113" s="19" t="s">
        <v>19</v>
      </c>
      <c r="B113" s="8" t="s">
        <v>20</v>
      </c>
      <c r="C113" s="8" t="s">
        <v>21</v>
      </c>
      <c r="D113" s="8">
        <v>2</v>
      </c>
      <c r="E113" s="11">
        <v>150000</v>
      </c>
      <c r="F113" s="21">
        <f>D113*E113</f>
        <v>300000</v>
      </c>
      <c r="G113" s="8"/>
      <c r="H113" s="8"/>
    </row>
    <row r="114" spans="1:8" s="1" customFormat="1" ht="12.75">
      <c r="A114" s="19" t="s">
        <v>22</v>
      </c>
      <c r="B114" s="8" t="s">
        <v>93</v>
      </c>
      <c r="C114" s="8" t="s">
        <v>94</v>
      </c>
      <c r="D114" s="8" t="s">
        <v>89</v>
      </c>
      <c r="E114" s="11"/>
      <c r="F114" s="22" t="s">
        <v>89</v>
      </c>
      <c r="G114" s="8"/>
      <c r="H114" s="8"/>
    </row>
    <row r="115" spans="1:8" s="1" customFormat="1" ht="12.75">
      <c r="A115" s="19" t="s">
        <v>28</v>
      </c>
      <c r="B115" s="8" t="s">
        <v>95</v>
      </c>
      <c r="C115" s="8" t="s">
        <v>18</v>
      </c>
      <c r="D115" s="8" t="s">
        <v>89</v>
      </c>
      <c r="E115" s="11"/>
      <c r="F115" s="22" t="s">
        <v>89</v>
      </c>
      <c r="G115" s="8"/>
      <c r="H115" s="8"/>
    </row>
    <row r="116" spans="1:8" s="1" customFormat="1" ht="12.75">
      <c r="A116" s="19"/>
      <c r="B116" s="8" t="s">
        <v>209</v>
      </c>
      <c r="C116" s="8" t="s">
        <v>210</v>
      </c>
      <c r="D116" s="8">
        <v>85</v>
      </c>
      <c r="E116" s="11">
        <v>25000</v>
      </c>
      <c r="F116" s="22">
        <v>2125000</v>
      </c>
      <c r="G116" s="8"/>
      <c r="H116" s="8"/>
    </row>
    <row r="117" spans="1:8" s="1" customFormat="1" ht="12.75">
      <c r="A117" s="19" t="s">
        <v>30</v>
      </c>
      <c r="B117" s="8" t="s">
        <v>34</v>
      </c>
      <c r="C117" s="8" t="s">
        <v>9</v>
      </c>
      <c r="D117" s="8"/>
      <c r="E117" s="8"/>
      <c r="F117" s="21">
        <f>SUM(F105:F115)</f>
        <v>4095000</v>
      </c>
      <c r="G117" s="11">
        <v>750000</v>
      </c>
      <c r="H117" s="8"/>
    </row>
    <row r="118" spans="1:8" s="3" customFormat="1" ht="12.75">
      <c r="A118" s="7"/>
      <c r="B118" s="12" t="s">
        <v>59</v>
      </c>
      <c r="C118" s="12"/>
      <c r="D118" s="12"/>
      <c r="E118" s="16"/>
      <c r="F118" s="15">
        <v>5535000</v>
      </c>
      <c r="G118" s="16">
        <f>SUM(G110:G117)</f>
        <v>2250000</v>
      </c>
      <c r="H118" s="17">
        <f>F118+G118</f>
        <v>7785000</v>
      </c>
    </row>
    <row r="119" spans="1:8" s="1" customFormat="1" ht="12.75">
      <c r="A119" s="19"/>
      <c r="B119" s="8"/>
      <c r="C119" s="8"/>
      <c r="D119" s="8"/>
      <c r="E119" s="8"/>
      <c r="F119" s="21"/>
      <c r="G119" s="8"/>
      <c r="H119" s="8"/>
    </row>
    <row r="120" spans="1:8" s="1" customFormat="1" ht="12.75">
      <c r="A120" s="19"/>
      <c r="B120" s="12" t="s">
        <v>97</v>
      </c>
      <c r="C120" s="8"/>
      <c r="D120" s="8"/>
      <c r="E120" s="8"/>
      <c r="F120" s="21">
        <f>D120*E120</f>
        <v>0</v>
      </c>
      <c r="G120" s="8"/>
      <c r="H120" s="8"/>
    </row>
    <row r="121" spans="1:8" s="1" customFormat="1" ht="12.75">
      <c r="A121" s="19" t="s">
        <v>16</v>
      </c>
      <c r="B121" s="8" t="s">
        <v>17</v>
      </c>
      <c r="C121" s="8" t="s">
        <v>18</v>
      </c>
      <c r="D121" s="8">
        <v>30</v>
      </c>
      <c r="E121" s="11">
        <v>27000</v>
      </c>
      <c r="F121" s="21">
        <f>D121*E121</f>
        <v>810000</v>
      </c>
      <c r="G121" s="8"/>
      <c r="H121" s="8"/>
    </row>
    <row r="122" spans="1:8" s="1" customFormat="1" ht="12.75">
      <c r="A122" s="19" t="s">
        <v>19</v>
      </c>
      <c r="B122" s="8" t="s">
        <v>20</v>
      </c>
      <c r="C122" s="8" t="s">
        <v>21</v>
      </c>
      <c r="D122" s="8">
        <v>2</v>
      </c>
      <c r="E122" s="11">
        <v>150000</v>
      </c>
      <c r="F122" s="21">
        <f>D122*E122</f>
        <v>300000</v>
      </c>
      <c r="G122" s="8"/>
      <c r="H122" s="8"/>
    </row>
    <row r="123" spans="1:8" s="1" customFormat="1" ht="12.75">
      <c r="A123" s="19" t="s">
        <v>22</v>
      </c>
      <c r="B123" s="8" t="s">
        <v>86</v>
      </c>
      <c r="C123" s="8" t="s">
        <v>18</v>
      </c>
      <c r="D123" s="8">
        <v>10</v>
      </c>
      <c r="E123" s="11">
        <v>15000</v>
      </c>
      <c r="F123" s="21">
        <f>D123*E123</f>
        <v>150000</v>
      </c>
      <c r="G123" s="8"/>
      <c r="H123" s="8"/>
    </row>
    <row r="124" spans="1:8" s="1" customFormat="1" ht="12.75">
      <c r="A124" s="19" t="s">
        <v>28</v>
      </c>
      <c r="B124" s="8" t="s">
        <v>34</v>
      </c>
      <c r="C124" s="8" t="s">
        <v>9</v>
      </c>
      <c r="D124" s="8"/>
      <c r="E124" s="8"/>
      <c r="F124" s="21">
        <v>0</v>
      </c>
      <c r="G124" s="11">
        <v>1100000</v>
      </c>
      <c r="H124" s="8"/>
    </row>
    <row r="125" spans="1:8" s="1" customFormat="1" ht="12.75">
      <c r="A125" s="19"/>
      <c r="B125" s="12" t="s">
        <v>98</v>
      </c>
      <c r="C125" s="8"/>
      <c r="D125" s="8"/>
      <c r="E125" s="8"/>
      <c r="F125" s="15">
        <f>SUM(F121:F124)</f>
        <v>1260000</v>
      </c>
      <c r="G125" s="16">
        <v>1100000</v>
      </c>
      <c r="H125" s="17">
        <f>F125+G125</f>
        <v>2360000</v>
      </c>
    </row>
    <row r="126" spans="1:8" s="1" customFormat="1" ht="12.75">
      <c r="A126" s="19"/>
      <c r="B126" s="8"/>
      <c r="C126" s="8"/>
      <c r="D126" s="8"/>
      <c r="E126" s="8"/>
      <c r="F126" s="21">
        <f>D126*E126</f>
        <v>0</v>
      </c>
      <c r="G126" s="8"/>
      <c r="H126" s="8"/>
    </row>
    <row r="127" spans="1:8" s="1" customFormat="1" ht="12.75">
      <c r="A127" s="19">
        <v>10</v>
      </c>
      <c r="B127" s="12" t="s">
        <v>99</v>
      </c>
      <c r="C127" s="8"/>
      <c r="D127" s="8"/>
      <c r="E127" s="8"/>
      <c r="F127" s="21">
        <f>D127*E127</f>
        <v>0</v>
      </c>
      <c r="G127" s="8"/>
      <c r="H127" s="8"/>
    </row>
    <row r="128" spans="1:8" s="1" customFormat="1" ht="38.25">
      <c r="A128" s="19" t="s">
        <v>16</v>
      </c>
      <c r="B128" s="8" t="s">
        <v>185</v>
      </c>
      <c r="C128" s="8" t="s">
        <v>18</v>
      </c>
      <c r="D128" s="8">
        <v>3</v>
      </c>
      <c r="E128" s="11">
        <v>250000</v>
      </c>
      <c r="F128" s="21">
        <f>D128*E128</f>
        <v>750000</v>
      </c>
      <c r="G128" s="8"/>
      <c r="H128" s="8"/>
    </row>
    <row r="129" spans="1:8" s="1" customFormat="1" ht="12.75">
      <c r="A129" s="19" t="s">
        <v>19</v>
      </c>
      <c r="B129" s="8" t="s">
        <v>186</v>
      </c>
      <c r="C129" s="8" t="s">
        <v>18</v>
      </c>
      <c r="D129" s="8">
        <v>15</v>
      </c>
      <c r="E129" s="11">
        <v>15000</v>
      </c>
      <c r="F129" s="21">
        <f>D129*E129</f>
        <v>225000</v>
      </c>
      <c r="G129" s="8"/>
      <c r="H129" s="8"/>
    </row>
    <row r="130" spans="1:8" s="1" customFormat="1" ht="12.75">
      <c r="A130" s="19"/>
      <c r="B130" s="8" t="s">
        <v>213</v>
      </c>
      <c r="C130" s="8" t="s">
        <v>18</v>
      </c>
      <c r="D130" s="8">
        <v>3</v>
      </c>
      <c r="E130" s="11">
        <v>85000</v>
      </c>
      <c r="F130" s="21">
        <v>255000</v>
      </c>
      <c r="G130" s="8"/>
      <c r="H130" s="8"/>
    </row>
    <row r="131" spans="1:8" s="1" customFormat="1" ht="63.75">
      <c r="A131" s="19" t="s">
        <v>22</v>
      </c>
      <c r="B131" s="8" t="s">
        <v>214</v>
      </c>
      <c r="C131" s="8" t="s">
        <v>18</v>
      </c>
      <c r="D131" s="8">
        <v>2</v>
      </c>
      <c r="E131" s="11">
        <v>185000</v>
      </c>
      <c r="F131" s="21">
        <f>D131*E131</f>
        <v>370000</v>
      </c>
      <c r="G131" s="8"/>
      <c r="H131" s="8"/>
    </row>
    <row r="132" spans="1:8" s="1" customFormat="1" ht="51">
      <c r="A132" s="19" t="s">
        <v>28</v>
      </c>
      <c r="B132" s="8" t="s">
        <v>211</v>
      </c>
      <c r="C132" s="8" t="s">
        <v>18</v>
      </c>
      <c r="D132" s="8">
        <v>1</v>
      </c>
      <c r="E132" s="11">
        <v>1750000</v>
      </c>
      <c r="F132" s="21">
        <f>D132*E132</f>
        <v>1750000</v>
      </c>
      <c r="G132" s="8"/>
      <c r="H132" s="8"/>
    </row>
    <row r="133" spans="1:8" s="1" customFormat="1" ht="39.75" customHeight="1">
      <c r="A133" s="19" t="s">
        <v>42</v>
      </c>
      <c r="B133" s="8" t="s">
        <v>102</v>
      </c>
      <c r="C133" s="8" t="s">
        <v>18</v>
      </c>
      <c r="D133" s="8">
        <v>4</v>
      </c>
      <c r="E133" s="11">
        <v>550000</v>
      </c>
      <c r="F133" s="21">
        <f>D133*E133</f>
        <v>2200000</v>
      </c>
      <c r="G133" s="8"/>
      <c r="H133" s="8"/>
    </row>
    <row r="134" spans="1:8" s="1" customFormat="1" ht="26.25" customHeight="1">
      <c r="A134" s="19"/>
      <c r="B134" s="8" t="s">
        <v>212</v>
      </c>
      <c r="C134" s="8" t="s">
        <v>18</v>
      </c>
      <c r="D134" s="8">
        <v>1</v>
      </c>
      <c r="E134" s="11">
        <v>200000</v>
      </c>
      <c r="F134" s="21">
        <f>D134*E134</f>
        <v>200000</v>
      </c>
      <c r="G134" s="8"/>
      <c r="H134" s="8"/>
    </row>
    <row r="135" spans="1:8" s="1" customFormat="1" ht="12.75">
      <c r="A135" s="19"/>
      <c r="B135" s="8" t="s">
        <v>34</v>
      </c>
      <c r="C135" s="8"/>
      <c r="D135" s="8"/>
      <c r="E135" s="8"/>
      <c r="F135" s="21">
        <v>0</v>
      </c>
      <c r="G135" s="11"/>
      <c r="H135" s="8"/>
    </row>
    <row r="136" spans="1:8" s="3" customFormat="1" ht="12.75">
      <c r="A136" s="7"/>
      <c r="B136" s="12" t="s">
        <v>103</v>
      </c>
      <c r="C136" s="12"/>
      <c r="D136" s="12"/>
      <c r="E136" s="12"/>
      <c r="F136" s="15">
        <f>SUM(F128:F135)</f>
        <v>5750000</v>
      </c>
      <c r="G136" s="16">
        <v>750000</v>
      </c>
      <c r="H136" s="16">
        <f>F136+G136</f>
        <v>6500000</v>
      </c>
    </row>
    <row r="137" spans="1:8" s="1" customFormat="1" ht="12.75">
      <c r="A137" s="7">
        <v>11</v>
      </c>
      <c r="B137" s="12" t="s">
        <v>104</v>
      </c>
      <c r="C137" s="8"/>
      <c r="D137" s="8"/>
      <c r="E137" s="8"/>
      <c r="F137" s="21">
        <f>D137*E137</f>
        <v>0</v>
      </c>
      <c r="G137" s="8"/>
      <c r="H137" s="8"/>
    </row>
    <row r="138" spans="1:8" s="1" customFormat="1" ht="12.75">
      <c r="A138" s="19"/>
      <c r="B138" s="8" t="s">
        <v>33</v>
      </c>
      <c r="C138" s="8" t="s">
        <v>18</v>
      </c>
      <c r="D138" s="11">
        <v>3000</v>
      </c>
      <c r="E138" s="8">
        <v>130</v>
      </c>
      <c r="F138" s="21">
        <f>D138*E138</f>
        <v>390000</v>
      </c>
      <c r="G138" s="8"/>
      <c r="H138" s="8"/>
    </row>
    <row r="139" spans="1:8" s="1" customFormat="1" ht="12.75">
      <c r="A139" s="19"/>
      <c r="B139" s="8" t="s">
        <v>17</v>
      </c>
      <c r="C139" s="8" t="s">
        <v>18</v>
      </c>
      <c r="D139" s="8">
        <v>25</v>
      </c>
      <c r="E139" s="11">
        <v>27000</v>
      </c>
      <c r="F139" s="21">
        <f>D139*E139</f>
        <v>675000</v>
      </c>
      <c r="G139" s="8"/>
      <c r="H139" s="8"/>
    </row>
    <row r="140" spans="1:8" s="1" customFormat="1" ht="12.75">
      <c r="A140" s="19"/>
      <c r="B140" s="8" t="s">
        <v>20</v>
      </c>
      <c r="C140" s="8" t="s">
        <v>21</v>
      </c>
      <c r="D140" s="8">
        <v>2</v>
      </c>
      <c r="E140" s="11">
        <v>150000</v>
      </c>
      <c r="F140" s="21">
        <f>D140*E140</f>
        <v>300000</v>
      </c>
      <c r="G140" s="8"/>
      <c r="H140" s="8"/>
    </row>
    <row r="141" spans="1:8" s="1" customFormat="1" ht="12.75">
      <c r="A141" s="19"/>
      <c r="B141" s="8" t="s">
        <v>39</v>
      </c>
      <c r="C141" s="8" t="s">
        <v>21</v>
      </c>
      <c r="D141" s="8">
        <v>1</v>
      </c>
      <c r="E141" s="11">
        <v>200000</v>
      </c>
      <c r="F141" s="21">
        <f>D141*E141</f>
        <v>200000</v>
      </c>
      <c r="G141" s="8"/>
      <c r="H141" s="8"/>
    </row>
    <row r="142" spans="1:8" s="1" customFormat="1" ht="12.75">
      <c r="A142" s="19"/>
      <c r="B142" s="8" t="s">
        <v>34</v>
      </c>
      <c r="C142" s="8"/>
      <c r="D142" s="8"/>
      <c r="E142" s="8"/>
      <c r="F142" s="21">
        <v>0</v>
      </c>
      <c r="G142" s="11">
        <v>400000</v>
      </c>
      <c r="H142" s="8"/>
    </row>
    <row r="143" spans="1:8" s="3" customFormat="1" ht="12.75">
      <c r="A143" s="7"/>
      <c r="B143" s="12" t="s">
        <v>103</v>
      </c>
      <c r="C143" s="12"/>
      <c r="D143" s="12"/>
      <c r="E143" s="12"/>
      <c r="F143" s="15">
        <f>SUM(F138:F142)</f>
        <v>1565000</v>
      </c>
      <c r="G143" s="16">
        <v>400000</v>
      </c>
      <c r="H143" s="16">
        <f>F143+G143</f>
        <v>1965000</v>
      </c>
    </row>
    <row r="144" spans="1:8" s="1" customFormat="1" ht="12.75">
      <c r="A144" s="7">
        <v>12</v>
      </c>
      <c r="B144" s="12" t="s">
        <v>105</v>
      </c>
      <c r="C144" s="8"/>
      <c r="D144" s="8"/>
      <c r="E144" s="8"/>
      <c r="F144" s="21">
        <f>D144*E144</f>
        <v>0</v>
      </c>
      <c r="G144" s="8"/>
      <c r="H144" s="8"/>
    </row>
    <row r="145" spans="1:8" s="1" customFormat="1" ht="12.75">
      <c r="A145" s="19" t="s">
        <v>16</v>
      </c>
      <c r="B145" s="8" t="s">
        <v>106</v>
      </c>
      <c r="C145" s="8" t="s">
        <v>18</v>
      </c>
      <c r="D145" s="8">
        <v>1</v>
      </c>
      <c r="E145" s="11">
        <v>225000</v>
      </c>
      <c r="F145" s="22">
        <f>D145*E145</f>
        <v>225000</v>
      </c>
      <c r="G145" s="8"/>
      <c r="H145" s="8"/>
    </row>
    <row r="146" spans="1:8" s="1" customFormat="1" ht="12.75">
      <c r="A146" s="19" t="s">
        <v>19</v>
      </c>
      <c r="B146" s="8" t="s">
        <v>188</v>
      </c>
      <c r="C146" s="8" t="s">
        <v>18</v>
      </c>
      <c r="D146" s="8">
        <v>1</v>
      </c>
      <c r="E146" s="11">
        <v>120000</v>
      </c>
      <c r="F146" s="22">
        <f>D146*E146</f>
        <v>120000</v>
      </c>
      <c r="G146" s="8"/>
      <c r="H146" s="8"/>
    </row>
    <row r="147" spans="1:8" s="1" customFormat="1" ht="12.75">
      <c r="A147" s="19" t="s">
        <v>22</v>
      </c>
      <c r="B147" s="8" t="s">
        <v>107</v>
      </c>
      <c r="C147" s="8" t="s">
        <v>108</v>
      </c>
      <c r="D147" s="8" t="s">
        <v>89</v>
      </c>
      <c r="E147" s="11"/>
      <c r="F147" s="22" t="s">
        <v>89</v>
      </c>
      <c r="G147" s="8"/>
      <c r="H147" s="8"/>
    </row>
    <row r="148" spans="1:8" s="1" customFormat="1" ht="12.75">
      <c r="A148" s="19" t="s">
        <v>30</v>
      </c>
      <c r="B148" s="8" t="s">
        <v>109</v>
      </c>
      <c r="C148" s="8" t="s">
        <v>9</v>
      </c>
      <c r="D148" s="8"/>
      <c r="E148" s="8"/>
      <c r="F148" s="21">
        <v>500000</v>
      </c>
      <c r="G148" s="8"/>
      <c r="H148" s="8"/>
    </row>
    <row r="149" spans="1:8" s="1" customFormat="1" ht="12.75">
      <c r="A149" s="19" t="s">
        <v>42</v>
      </c>
      <c r="B149" s="8" t="s">
        <v>34</v>
      </c>
      <c r="C149" s="8" t="s">
        <v>9</v>
      </c>
      <c r="D149" s="8"/>
      <c r="E149" s="8"/>
      <c r="F149" s="21">
        <f>D149*E149</f>
        <v>0</v>
      </c>
      <c r="G149" s="11">
        <v>300000</v>
      </c>
      <c r="H149" s="8"/>
    </row>
    <row r="150" spans="1:8" s="1" customFormat="1" ht="12.75">
      <c r="A150" s="19"/>
      <c r="B150" s="12" t="s">
        <v>103</v>
      </c>
      <c r="C150" s="8"/>
      <c r="D150" s="8"/>
      <c r="E150" s="8"/>
      <c r="F150" s="15">
        <f>SUM(F145:F149)</f>
        <v>845000</v>
      </c>
      <c r="G150" s="16">
        <v>300000</v>
      </c>
      <c r="H150" s="17">
        <f>F150+G150</f>
        <v>1145000</v>
      </c>
    </row>
    <row r="151" spans="1:8" s="1" customFormat="1" ht="12.75">
      <c r="A151" s="19"/>
      <c r="B151" s="8"/>
      <c r="C151" s="8"/>
      <c r="D151" s="8"/>
      <c r="E151" s="8"/>
      <c r="F151" s="21"/>
      <c r="G151" s="8"/>
      <c r="H151" s="8"/>
    </row>
    <row r="152" spans="1:8" s="1" customFormat="1" ht="12.75">
      <c r="A152" s="7">
        <v>15</v>
      </c>
      <c r="B152" s="12" t="s">
        <v>110</v>
      </c>
      <c r="C152" s="8"/>
      <c r="D152" s="8"/>
      <c r="E152" s="8"/>
      <c r="F152" s="21"/>
      <c r="G152" s="8"/>
      <c r="H152" s="8"/>
    </row>
    <row r="153" spans="1:8" s="1" customFormat="1" ht="12.75">
      <c r="A153" s="19" t="s">
        <v>16</v>
      </c>
      <c r="B153" s="8" t="s">
        <v>111</v>
      </c>
      <c r="C153" s="8" t="s">
        <v>18</v>
      </c>
      <c r="D153" s="8">
        <v>20</v>
      </c>
      <c r="E153" s="11">
        <v>40000</v>
      </c>
      <c r="F153" s="21">
        <f>D153*E153</f>
        <v>800000</v>
      </c>
      <c r="G153" s="8"/>
      <c r="H153" s="8"/>
    </row>
    <row r="154" spans="1:8" s="1" customFormat="1" ht="12.75">
      <c r="A154" s="19" t="s">
        <v>19</v>
      </c>
      <c r="B154" s="8" t="s">
        <v>112</v>
      </c>
      <c r="C154" s="8" t="s">
        <v>18</v>
      </c>
      <c r="D154" s="8">
        <v>25</v>
      </c>
      <c r="E154" s="11">
        <v>21000</v>
      </c>
      <c r="F154" s="21">
        <f>D154*E154</f>
        <v>525000</v>
      </c>
      <c r="G154" s="8"/>
      <c r="H154" s="8"/>
    </row>
    <row r="155" spans="1:8" s="1" customFormat="1" ht="12.75">
      <c r="A155" s="19" t="s">
        <v>22</v>
      </c>
      <c r="B155" s="8" t="s">
        <v>113</v>
      </c>
      <c r="C155" s="8" t="s">
        <v>18</v>
      </c>
      <c r="D155" s="8">
        <v>20</v>
      </c>
      <c r="E155" s="11">
        <v>8000</v>
      </c>
      <c r="F155" s="21">
        <f>D155*E155</f>
        <v>160000</v>
      </c>
      <c r="G155" s="8"/>
      <c r="H155" s="8"/>
    </row>
    <row r="156" spans="1:8" s="1" customFormat="1" ht="12.75">
      <c r="A156" s="19" t="s">
        <v>28</v>
      </c>
      <c r="B156" s="8" t="s">
        <v>114</v>
      </c>
      <c r="C156" s="8" t="s">
        <v>18</v>
      </c>
      <c r="D156" s="8">
        <v>100</v>
      </c>
      <c r="E156" s="11">
        <v>1500</v>
      </c>
      <c r="F156" s="21">
        <f>D156*E156</f>
        <v>150000</v>
      </c>
      <c r="G156" s="8"/>
      <c r="H156" s="8"/>
    </row>
    <row r="157" spans="1:8" s="1" customFormat="1" ht="12.75">
      <c r="A157" s="19" t="s">
        <v>30</v>
      </c>
      <c r="B157" s="8" t="s">
        <v>115</v>
      </c>
      <c r="C157" s="8" t="s">
        <v>9</v>
      </c>
      <c r="D157" s="8"/>
      <c r="E157" s="8"/>
      <c r="F157" s="21">
        <v>200000</v>
      </c>
      <c r="G157" s="8"/>
      <c r="H157" s="8"/>
    </row>
    <row r="158" spans="1:8" s="1" customFormat="1" ht="12.75">
      <c r="A158" s="19" t="s">
        <v>42</v>
      </c>
      <c r="B158" s="8" t="s">
        <v>34</v>
      </c>
      <c r="C158" s="8" t="s">
        <v>9</v>
      </c>
      <c r="D158" s="8"/>
      <c r="E158" s="8"/>
      <c r="F158" s="21">
        <v>0</v>
      </c>
      <c r="G158" s="11">
        <v>1000000</v>
      </c>
      <c r="H158" s="8"/>
    </row>
    <row r="159" spans="1:8" s="3" customFormat="1" ht="12.75">
      <c r="A159" s="7"/>
      <c r="B159" s="12" t="s">
        <v>116</v>
      </c>
      <c r="C159" s="12"/>
      <c r="D159" s="12"/>
      <c r="E159" s="12"/>
      <c r="F159" s="15">
        <f>SUM(F153:F158)</f>
        <v>1835000</v>
      </c>
      <c r="G159" s="16">
        <v>1000000</v>
      </c>
      <c r="H159" s="17">
        <f>F159+G159</f>
        <v>2835000</v>
      </c>
    </row>
    <row r="160" spans="1:8" s="1" customFormat="1" ht="12.75">
      <c r="A160" s="19"/>
      <c r="B160" s="8"/>
      <c r="C160" s="8"/>
      <c r="D160" s="8"/>
      <c r="E160" s="8"/>
      <c r="F160" s="21"/>
      <c r="G160" s="8"/>
      <c r="H160" s="8"/>
    </row>
    <row r="161" spans="1:8" s="1" customFormat="1" ht="12.75">
      <c r="A161" s="7">
        <v>16</v>
      </c>
      <c r="B161" s="12" t="s">
        <v>117</v>
      </c>
      <c r="C161" s="8"/>
      <c r="D161" s="8"/>
      <c r="E161" s="8"/>
      <c r="F161" s="21"/>
      <c r="G161" s="8"/>
      <c r="H161" s="8"/>
    </row>
    <row r="162" spans="1:8" s="1" customFormat="1" ht="25.5">
      <c r="A162" s="19" t="s">
        <v>16</v>
      </c>
      <c r="B162" s="8" t="s">
        <v>118</v>
      </c>
      <c r="C162" s="8" t="s">
        <v>9</v>
      </c>
      <c r="D162" s="8"/>
      <c r="E162" s="8"/>
      <c r="F162" s="21"/>
      <c r="G162" s="11">
        <v>800000</v>
      </c>
      <c r="H162" s="8"/>
    </row>
    <row r="163" spans="1:8" s="1" customFormat="1" ht="12.75">
      <c r="A163" s="19" t="s">
        <v>19</v>
      </c>
      <c r="B163" s="8" t="s">
        <v>33</v>
      </c>
      <c r="C163" s="8" t="s">
        <v>18</v>
      </c>
      <c r="D163" s="11">
        <v>520</v>
      </c>
      <c r="E163" s="8">
        <v>1000</v>
      </c>
      <c r="F163" s="21">
        <f aca="true" t="shared" si="6" ref="F163:F173">D163*E163</f>
        <v>520000</v>
      </c>
      <c r="G163" s="8"/>
      <c r="H163" s="8"/>
    </row>
    <row r="164" spans="1:8" s="1" customFormat="1" ht="12.75">
      <c r="A164" s="19" t="s">
        <v>22</v>
      </c>
      <c r="B164" s="8" t="s">
        <v>17</v>
      </c>
      <c r="C164" s="8" t="s">
        <v>18</v>
      </c>
      <c r="D164" s="8">
        <v>40</v>
      </c>
      <c r="E164" s="11">
        <v>27000</v>
      </c>
      <c r="F164" s="21">
        <f t="shared" si="6"/>
        <v>1080000</v>
      </c>
      <c r="G164" s="8"/>
      <c r="H164" s="8"/>
    </row>
    <row r="165" spans="1:8" s="1" customFormat="1" ht="12.75">
      <c r="A165" s="19" t="s">
        <v>28</v>
      </c>
      <c r="B165" s="8" t="s">
        <v>20</v>
      </c>
      <c r="C165" s="8" t="s">
        <v>21</v>
      </c>
      <c r="D165" s="8">
        <v>2</v>
      </c>
      <c r="E165" s="11">
        <v>120000</v>
      </c>
      <c r="F165" s="21">
        <f t="shared" si="6"/>
        <v>240000</v>
      </c>
      <c r="G165" s="8"/>
      <c r="H165" s="8"/>
    </row>
    <row r="166" spans="1:8" s="1" customFormat="1" ht="12.75">
      <c r="A166" s="19" t="s">
        <v>30</v>
      </c>
      <c r="B166" s="8" t="s">
        <v>39</v>
      </c>
      <c r="C166" s="8" t="s">
        <v>21</v>
      </c>
      <c r="D166" s="8">
        <v>2</v>
      </c>
      <c r="E166" s="11">
        <v>200000</v>
      </c>
      <c r="F166" s="21">
        <f t="shared" si="6"/>
        <v>400000</v>
      </c>
      <c r="G166" s="8"/>
      <c r="H166" s="8"/>
    </row>
    <row r="167" spans="1:8" s="1" customFormat="1" ht="12.75">
      <c r="A167" s="19" t="s">
        <v>42</v>
      </c>
      <c r="B167" s="8" t="s">
        <v>74</v>
      </c>
      <c r="C167" s="8" t="s">
        <v>18</v>
      </c>
      <c r="D167" s="8">
        <v>12</v>
      </c>
      <c r="E167" s="11">
        <v>21000</v>
      </c>
      <c r="F167" s="21">
        <f t="shared" si="6"/>
        <v>252000</v>
      </c>
      <c r="G167" s="8"/>
      <c r="H167" s="8"/>
    </row>
    <row r="168" spans="1:8" s="1" customFormat="1" ht="12.75">
      <c r="A168" s="19" t="s">
        <v>44</v>
      </c>
      <c r="B168" s="8" t="s">
        <v>119</v>
      </c>
      <c r="C168" s="8" t="s">
        <v>18</v>
      </c>
      <c r="D168" s="8">
        <v>15</v>
      </c>
      <c r="E168" s="11">
        <v>5500</v>
      </c>
      <c r="F168" s="21">
        <f t="shared" si="6"/>
        <v>82500</v>
      </c>
      <c r="G168" s="8"/>
      <c r="H168" s="8"/>
    </row>
    <row r="169" spans="1:8" s="1" customFormat="1" ht="12.75">
      <c r="A169" s="19" t="s">
        <v>46</v>
      </c>
      <c r="B169" s="8" t="s">
        <v>82</v>
      </c>
      <c r="C169" s="8" t="s">
        <v>18</v>
      </c>
      <c r="D169" s="8">
        <v>20</v>
      </c>
      <c r="E169" s="11">
        <v>4000</v>
      </c>
      <c r="F169" s="21">
        <f t="shared" si="6"/>
        <v>80000</v>
      </c>
      <c r="G169" s="8"/>
      <c r="H169" s="8"/>
    </row>
    <row r="170" spans="1:8" s="1" customFormat="1" ht="12.75">
      <c r="A170" s="19"/>
      <c r="B170" s="8" t="s">
        <v>83</v>
      </c>
      <c r="C170" s="8" t="s">
        <v>18</v>
      </c>
      <c r="D170" s="8">
        <v>10</v>
      </c>
      <c r="E170" s="11">
        <v>4000</v>
      </c>
      <c r="F170" s="21">
        <f t="shared" si="6"/>
        <v>40000</v>
      </c>
      <c r="G170" s="8"/>
      <c r="H170" s="8"/>
    </row>
    <row r="171" spans="1:8" s="1" customFormat="1" ht="12.75">
      <c r="A171" s="19" t="s">
        <v>49</v>
      </c>
      <c r="B171" s="8" t="s">
        <v>120</v>
      </c>
      <c r="C171" s="8" t="s">
        <v>18</v>
      </c>
      <c r="D171" s="8">
        <v>4</v>
      </c>
      <c r="E171" s="11">
        <v>60000</v>
      </c>
      <c r="F171" s="21">
        <f t="shared" si="6"/>
        <v>240000</v>
      </c>
      <c r="G171" s="8"/>
      <c r="H171" s="8"/>
    </row>
    <row r="172" spans="1:8" s="1" customFormat="1" ht="12.75">
      <c r="A172" s="19"/>
      <c r="B172" s="8" t="s">
        <v>47</v>
      </c>
      <c r="C172" s="8" t="s">
        <v>27</v>
      </c>
      <c r="D172" s="8">
        <v>20</v>
      </c>
      <c r="E172" s="11">
        <v>3000</v>
      </c>
      <c r="F172" s="21">
        <f t="shared" si="6"/>
        <v>60000</v>
      </c>
      <c r="G172" s="8"/>
      <c r="H172" s="8"/>
    </row>
    <row r="173" spans="1:8" s="1" customFormat="1" ht="12.75">
      <c r="A173" s="19"/>
      <c r="B173" s="8" t="s">
        <v>121</v>
      </c>
      <c r="C173" s="8" t="s">
        <v>21</v>
      </c>
      <c r="D173" s="8">
        <v>4</v>
      </c>
      <c r="E173" s="11">
        <v>200000</v>
      </c>
      <c r="F173" s="21">
        <f t="shared" si="6"/>
        <v>800000</v>
      </c>
      <c r="G173" s="8"/>
      <c r="H173" s="8"/>
    </row>
    <row r="174" spans="1:8" s="1" customFormat="1" ht="12.75">
      <c r="A174" s="19" t="s">
        <v>51</v>
      </c>
      <c r="B174" s="8" t="s">
        <v>122</v>
      </c>
      <c r="C174" s="8" t="s">
        <v>9</v>
      </c>
      <c r="D174" s="8"/>
      <c r="E174" s="8"/>
      <c r="F174" s="21">
        <v>850000</v>
      </c>
      <c r="G174" s="11"/>
      <c r="H174" s="8"/>
    </row>
    <row r="175" spans="1:8" s="1" customFormat="1" ht="12.75">
      <c r="A175" s="19" t="s">
        <v>77</v>
      </c>
      <c r="B175" s="8" t="s">
        <v>34</v>
      </c>
      <c r="C175" s="8" t="s">
        <v>9</v>
      </c>
      <c r="D175" s="8"/>
      <c r="E175" s="8"/>
      <c r="F175" s="21">
        <v>0</v>
      </c>
      <c r="G175" s="11">
        <v>1000000</v>
      </c>
      <c r="H175" s="8"/>
    </row>
    <row r="176" spans="1:8" s="1" customFormat="1" ht="12.75">
      <c r="A176" s="19"/>
      <c r="B176" s="12" t="s">
        <v>123</v>
      </c>
      <c r="C176" s="8"/>
      <c r="D176" s="8"/>
      <c r="E176" s="8"/>
      <c r="F176" s="15">
        <f>SUM(F163:F175)</f>
        <v>4644500</v>
      </c>
      <c r="G176" s="16">
        <v>1000000</v>
      </c>
      <c r="H176" s="16">
        <f>F176+G176</f>
        <v>5644500</v>
      </c>
    </row>
    <row r="177" spans="1:8" s="1" customFormat="1" ht="12.75">
      <c r="A177" s="19"/>
      <c r="B177" s="12"/>
      <c r="C177" s="8"/>
      <c r="D177" s="8"/>
      <c r="E177" s="8"/>
      <c r="F177" s="15"/>
      <c r="G177" s="16"/>
      <c r="H177" s="16"/>
    </row>
    <row r="178" spans="1:8" s="1" customFormat="1" ht="12.75">
      <c r="A178" s="19">
        <v>17</v>
      </c>
      <c r="B178" s="8" t="s">
        <v>124</v>
      </c>
      <c r="C178" s="8" t="s">
        <v>133</v>
      </c>
      <c r="D178" s="8"/>
      <c r="E178" s="8"/>
      <c r="F178" s="21">
        <v>2000000</v>
      </c>
      <c r="G178" s="11"/>
      <c r="H178" s="16">
        <v>3000000</v>
      </c>
    </row>
    <row r="179" spans="1:8" s="1" customFormat="1" ht="12.75">
      <c r="A179" s="19"/>
      <c r="B179" s="8"/>
      <c r="C179" s="8"/>
      <c r="D179" s="8"/>
      <c r="E179" s="8"/>
      <c r="F179" s="21"/>
      <c r="G179" s="11"/>
      <c r="H179" s="11"/>
    </row>
    <row r="180" spans="1:8" s="3" customFormat="1" ht="12.75">
      <c r="A180" s="7"/>
      <c r="B180" s="12" t="s">
        <v>125</v>
      </c>
      <c r="C180" s="12"/>
      <c r="D180" s="12"/>
      <c r="E180" s="12"/>
      <c r="F180" s="15"/>
      <c r="G180" s="12"/>
      <c r="H180" s="17" t="e">
        <f>H178+H176+H159+H150+H143+H136+H125+H118+H103+H89+H72+H57+H35+#REF!+H25+H9+I180</f>
        <v>#REF!</v>
      </c>
    </row>
    <row r="181" spans="1:8" s="1" customFormat="1" ht="12.75">
      <c r="A181" s="19"/>
      <c r="B181" s="8"/>
      <c r="C181" s="8"/>
      <c r="D181" s="8"/>
      <c r="E181" s="8"/>
      <c r="F181" s="21"/>
      <c r="G181" s="8"/>
      <c r="H181" s="8"/>
    </row>
    <row r="182" spans="1:8" s="1" customFormat="1" ht="12.75">
      <c r="A182" s="19"/>
      <c r="B182" s="12" t="s">
        <v>204</v>
      </c>
      <c r="C182" s="8"/>
      <c r="D182" s="8" t="s">
        <v>192</v>
      </c>
      <c r="E182" s="8"/>
      <c r="F182" s="21"/>
      <c r="G182" s="8"/>
      <c r="H182" s="8"/>
    </row>
    <row r="183" spans="1:8" s="1" customFormat="1" ht="12.75">
      <c r="A183" s="19"/>
      <c r="B183" s="12"/>
      <c r="C183" s="8"/>
      <c r="D183" s="8"/>
      <c r="E183" s="8"/>
      <c r="F183" s="21"/>
      <c r="G183" s="8"/>
      <c r="H183" s="8"/>
    </row>
    <row r="184" spans="1:8" s="1" customFormat="1" ht="12.75">
      <c r="A184" s="7">
        <v>28</v>
      </c>
      <c r="B184" s="12" t="s">
        <v>38</v>
      </c>
      <c r="C184" s="8"/>
      <c r="D184" s="8"/>
      <c r="E184" s="8"/>
      <c r="F184" s="21"/>
      <c r="G184" s="8"/>
      <c r="H184" s="8"/>
    </row>
    <row r="185" spans="1:8" s="1" customFormat="1" ht="12.75">
      <c r="A185" s="19" t="s">
        <v>16</v>
      </c>
      <c r="B185" s="8" t="s">
        <v>17</v>
      </c>
      <c r="C185" s="8" t="s">
        <v>18</v>
      </c>
      <c r="D185" s="8">
        <v>20</v>
      </c>
      <c r="E185" s="11">
        <v>27000</v>
      </c>
      <c r="F185" s="21">
        <f aca="true" t="shared" si="7" ref="F185:F193">D185*E185</f>
        <v>540000</v>
      </c>
      <c r="G185" s="8"/>
      <c r="H185" s="8"/>
    </row>
    <row r="186" spans="1:8" s="1" customFormat="1" ht="12.75">
      <c r="A186" s="19" t="s">
        <v>19</v>
      </c>
      <c r="B186" s="8" t="s">
        <v>20</v>
      </c>
      <c r="C186" s="8" t="s">
        <v>21</v>
      </c>
      <c r="D186" s="8">
        <v>1</v>
      </c>
      <c r="E186" s="11">
        <v>150000</v>
      </c>
      <c r="F186" s="21">
        <f t="shared" si="7"/>
        <v>150000</v>
      </c>
      <c r="G186" s="8"/>
      <c r="H186" s="8"/>
    </row>
    <row r="187" spans="1:8" s="1" customFormat="1" ht="12.75">
      <c r="A187" s="19" t="s">
        <v>22</v>
      </c>
      <c r="B187" s="8" t="s">
        <v>39</v>
      </c>
      <c r="C187" s="8" t="s">
        <v>21</v>
      </c>
      <c r="D187" s="8">
        <v>2</v>
      </c>
      <c r="E187" s="11">
        <v>200000</v>
      </c>
      <c r="F187" s="21">
        <f t="shared" si="7"/>
        <v>400000</v>
      </c>
      <c r="G187" s="8"/>
      <c r="H187" s="8"/>
    </row>
    <row r="188" spans="1:8" s="1" customFormat="1" ht="12.75">
      <c r="A188" s="19" t="s">
        <v>28</v>
      </c>
      <c r="B188" s="8" t="s">
        <v>149</v>
      </c>
      <c r="C188" s="8" t="s">
        <v>18</v>
      </c>
      <c r="D188" s="8">
        <v>20</v>
      </c>
      <c r="E188" s="11">
        <v>37000</v>
      </c>
      <c r="F188" s="21">
        <f t="shared" si="7"/>
        <v>740000</v>
      </c>
      <c r="G188" s="8"/>
      <c r="H188" s="8"/>
    </row>
    <row r="189" spans="1:8" s="1" customFormat="1" ht="12.75">
      <c r="A189" s="19" t="s">
        <v>30</v>
      </c>
      <c r="B189" s="8" t="s">
        <v>126</v>
      </c>
      <c r="C189" s="8" t="s">
        <v>18</v>
      </c>
      <c r="D189" s="8">
        <v>25</v>
      </c>
      <c r="E189" s="11">
        <v>6500</v>
      </c>
      <c r="F189" s="21">
        <f t="shared" si="7"/>
        <v>162500</v>
      </c>
      <c r="G189" s="8"/>
      <c r="H189" s="8"/>
    </row>
    <row r="190" spans="1:8" s="1" customFormat="1" ht="12.75">
      <c r="A190" s="19" t="s">
        <v>42</v>
      </c>
      <c r="B190" s="8" t="s">
        <v>43</v>
      </c>
      <c r="C190" s="8" t="s">
        <v>18</v>
      </c>
      <c r="D190" s="8">
        <v>60</v>
      </c>
      <c r="E190" s="11">
        <v>4000</v>
      </c>
      <c r="F190" s="21">
        <f t="shared" si="7"/>
        <v>240000</v>
      </c>
      <c r="G190" s="8"/>
      <c r="H190" s="8"/>
    </row>
    <row r="191" spans="1:8" s="1" customFormat="1" ht="12.75">
      <c r="A191" s="19" t="s">
        <v>44</v>
      </c>
      <c r="B191" s="8" t="s">
        <v>45</v>
      </c>
      <c r="C191" s="8" t="s">
        <v>18</v>
      </c>
      <c r="D191" s="8">
        <v>35</v>
      </c>
      <c r="E191" s="11">
        <v>4500</v>
      </c>
      <c r="F191" s="21">
        <f t="shared" si="7"/>
        <v>157500</v>
      </c>
      <c r="G191" s="8"/>
      <c r="H191" s="8"/>
    </row>
    <row r="192" spans="1:8" s="1" customFormat="1" ht="12.75">
      <c r="A192" s="19" t="s">
        <v>46</v>
      </c>
      <c r="B192" s="8" t="s">
        <v>47</v>
      </c>
      <c r="C192" s="8" t="s">
        <v>27</v>
      </c>
      <c r="D192" s="8">
        <v>40</v>
      </c>
      <c r="E192" s="11">
        <v>3000</v>
      </c>
      <c r="F192" s="21">
        <f t="shared" si="7"/>
        <v>120000</v>
      </c>
      <c r="G192" s="8"/>
      <c r="H192" s="8"/>
    </row>
    <row r="193" spans="1:8" s="1" customFormat="1" ht="12.75">
      <c r="A193" s="19" t="s">
        <v>48</v>
      </c>
      <c r="B193" s="8" t="s">
        <v>26</v>
      </c>
      <c r="C193" s="8" t="s">
        <v>27</v>
      </c>
      <c r="D193" s="8">
        <v>25</v>
      </c>
      <c r="E193" s="11">
        <v>3500</v>
      </c>
      <c r="F193" s="21">
        <f t="shared" si="7"/>
        <v>87500</v>
      </c>
      <c r="G193" s="8"/>
      <c r="H193" s="8"/>
    </row>
    <row r="194" spans="1:8" s="1" customFormat="1" ht="17.25" customHeight="1">
      <c r="A194" s="19" t="s">
        <v>49</v>
      </c>
      <c r="B194" s="8" t="s">
        <v>50</v>
      </c>
      <c r="C194" s="8" t="s">
        <v>9</v>
      </c>
      <c r="D194" s="8"/>
      <c r="E194" s="8"/>
      <c r="F194" s="21">
        <v>0</v>
      </c>
      <c r="G194" s="11">
        <v>550000</v>
      </c>
      <c r="H194" s="8"/>
    </row>
    <row r="195" spans="1:8" s="1" customFormat="1" ht="12.75">
      <c r="A195" s="19" t="s">
        <v>51</v>
      </c>
      <c r="B195" s="8" t="s">
        <v>137</v>
      </c>
      <c r="C195" s="8" t="s">
        <v>9</v>
      </c>
      <c r="D195" s="8"/>
      <c r="E195" s="8"/>
      <c r="F195" s="21">
        <v>0</v>
      </c>
      <c r="G195" s="11">
        <v>450000</v>
      </c>
      <c r="H195" s="8"/>
    </row>
    <row r="196" spans="1:8" s="3" customFormat="1" ht="12.75">
      <c r="A196" s="7"/>
      <c r="B196" s="12" t="s">
        <v>59</v>
      </c>
      <c r="C196" s="12"/>
      <c r="D196" s="8"/>
      <c r="E196" s="8"/>
      <c r="F196" s="15">
        <f>SUM(F185:F195)</f>
        <v>2597500</v>
      </c>
      <c r="G196" s="16">
        <f>SUM(G194:G195)</f>
        <v>1000000</v>
      </c>
      <c r="H196" s="16">
        <f>F196+G196</f>
        <v>3597500</v>
      </c>
    </row>
    <row r="197" spans="1:8" s="1" customFormat="1" ht="12.75">
      <c r="A197" s="19"/>
      <c r="B197" s="8"/>
      <c r="C197" s="8"/>
      <c r="D197" s="8"/>
      <c r="E197" s="8"/>
      <c r="F197" s="21"/>
      <c r="G197" s="8"/>
      <c r="H197" s="8"/>
    </row>
    <row r="198" spans="1:8" s="1" customFormat="1" ht="12.75">
      <c r="A198" s="7">
        <v>29</v>
      </c>
      <c r="B198" s="12" t="s">
        <v>60</v>
      </c>
      <c r="C198" s="8"/>
      <c r="D198" s="8"/>
      <c r="E198" s="11"/>
      <c r="F198" s="21"/>
      <c r="G198" s="8"/>
      <c r="H198" s="8"/>
    </row>
    <row r="199" spans="1:8" s="1" customFormat="1" ht="12.75">
      <c r="A199" s="19" t="s">
        <v>22</v>
      </c>
      <c r="B199" s="8" t="s">
        <v>33</v>
      </c>
      <c r="C199" s="8" t="s">
        <v>18</v>
      </c>
      <c r="D199" s="11">
        <v>4550</v>
      </c>
      <c r="E199" s="8">
        <v>1000</v>
      </c>
      <c r="F199" s="21">
        <f>D199*E199</f>
        <v>4550000</v>
      </c>
      <c r="G199" s="8"/>
      <c r="H199" s="8"/>
    </row>
    <row r="200" spans="1:8" s="1" customFormat="1" ht="12.75">
      <c r="A200" s="19" t="s">
        <v>28</v>
      </c>
      <c r="B200" s="8" t="s">
        <v>17</v>
      </c>
      <c r="C200" s="8" t="s">
        <v>18</v>
      </c>
      <c r="D200" s="8">
        <v>120</v>
      </c>
      <c r="E200" s="11">
        <v>27000</v>
      </c>
      <c r="F200" s="21">
        <f>D200*E200</f>
        <v>3240000</v>
      </c>
      <c r="G200" s="8"/>
      <c r="H200" s="8"/>
    </row>
    <row r="201" spans="1:8" s="1" customFormat="1" ht="12.75">
      <c r="A201" s="19" t="s">
        <v>30</v>
      </c>
      <c r="B201" s="8" t="s">
        <v>20</v>
      </c>
      <c r="C201" s="8" t="s">
        <v>21</v>
      </c>
      <c r="D201" s="8">
        <v>8</v>
      </c>
      <c r="E201" s="11">
        <v>150000</v>
      </c>
      <c r="F201" s="21">
        <f>D201*E201</f>
        <v>1200000</v>
      </c>
      <c r="G201" s="8"/>
      <c r="H201" s="8"/>
    </row>
    <row r="202" spans="1:8" s="1" customFormat="1" ht="12.75">
      <c r="A202" s="19" t="s">
        <v>42</v>
      </c>
      <c r="B202" s="8" t="s">
        <v>63</v>
      </c>
      <c r="C202" s="8" t="s">
        <v>18</v>
      </c>
      <c r="D202" s="8">
        <v>50</v>
      </c>
      <c r="E202" s="11">
        <v>3000</v>
      </c>
      <c r="F202" s="21">
        <f>D202*E202</f>
        <v>150000</v>
      </c>
      <c r="G202" s="8"/>
      <c r="H202" s="8"/>
    </row>
    <row r="203" spans="1:8" s="1" customFormat="1" ht="12.75">
      <c r="A203" s="19" t="s">
        <v>44</v>
      </c>
      <c r="B203" s="8" t="s">
        <v>34</v>
      </c>
      <c r="C203" s="8" t="s">
        <v>9</v>
      </c>
      <c r="D203" s="8"/>
      <c r="E203" s="11"/>
      <c r="F203" s="21"/>
      <c r="G203" s="11">
        <v>1800000</v>
      </c>
      <c r="H203" s="16"/>
    </row>
    <row r="204" spans="1:8" s="1" customFormat="1" ht="12.75">
      <c r="A204" s="7">
        <v>30</v>
      </c>
      <c r="B204" s="12" t="s">
        <v>153</v>
      </c>
      <c r="C204" s="8"/>
      <c r="D204" s="8"/>
      <c r="E204" s="11"/>
      <c r="F204" s="21"/>
      <c r="G204" s="8"/>
      <c r="H204" s="8"/>
    </row>
    <row r="205" spans="1:8" s="1" customFormat="1" ht="12.75">
      <c r="A205" s="19" t="s">
        <v>16</v>
      </c>
      <c r="B205" s="8" t="s">
        <v>17</v>
      </c>
      <c r="C205" s="8" t="s">
        <v>18</v>
      </c>
      <c r="D205" s="8">
        <v>25</v>
      </c>
      <c r="E205" s="11">
        <v>27000</v>
      </c>
      <c r="F205" s="21">
        <f aca="true" t="shared" si="8" ref="F205:F213">D205*E205</f>
        <v>675000</v>
      </c>
      <c r="G205" s="8"/>
      <c r="H205" s="8"/>
    </row>
    <row r="206" spans="1:8" s="1" customFormat="1" ht="12.75">
      <c r="A206" s="19" t="s">
        <v>19</v>
      </c>
      <c r="B206" s="8" t="s">
        <v>20</v>
      </c>
      <c r="C206" s="8" t="s">
        <v>21</v>
      </c>
      <c r="D206" s="8">
        <v>1</v>
      </c>
      <c r="E206" s="11">
        <v>150000</v>
      </c>
      <c r="F206" s="21">
        <f t="shared" si="8"/>
        <v>150000</v>
      </c>
      <c r="G206" s="8"/>
      <c r="H206" s="8"/>
    </row>
    <row r="207" spans="1:8" s="1" customFormat="1" ht="12.75">
      <c r="A207" s="19" t="s">
        <v>22</v>
      </c>
      <c r="B207" s="8" t="s">
        <v>39</v>
      </c>
      <c r="C207" s="8" t="s">
        <v>21</v>
      </c>
      <c r="D207" s="8">
        <v>1</v>
      </c>
      <c r="E207" s="11">
        <v>250000</v>
      </c>
      <c r="F207" s="21">
        <f t="shared" si="8"/>
        <v>250000</v>
      </c>
      <c r="G207" s="8"/>
      <c r="H207" s="8"/>
    </row>
    <row r="208" spans="1:8" s="1" customFormat="1" ht="12.75">
      <c r="A208" s="19" t="s">
        <v>28</v>
      </c>
      <c r="B208" s="8" t="s">
        <v>74</v>
      </c>
      <c r="C208" s="8" t="s">
        <v>18</v>
      </c>
      <c r="D208" s="8">
        <v>22</v>
      </c>
      <c r="E208" s="11">
        <v>20000</v>
      </c>
      <c r="F208" s="21">
        <f t="shared" si="8"/>
        <v>440000</v>
      </c>
      <c r="G208" s="8"/>
      <c r="H208" s="8"/>
    </row>
    <row r="209" spans="1:8" s="1" customFormat="1" ht="12.75">
      <c r="A209" s="19" t="s">
        <v>30</v>
      </c>
      <c r="B209" s="8" t="s">
        <v>41</v>
      </c>
      <c r="C209" s="8" t="s">
        <v>18</v>
      </c>
      <c r="D209" s="8">
        <v>30</v>
      </c>
      <c r="E209" s="11">
        <v>6500</v>
      </c>
      <c r="F209" s="21">
        <f t="shared" si="8"/>
        <v>195000</v>
      </c>
      <c r="G209" s="8"/>
      <c r="H209" s="8"/>
    </row>
    <row r="210" spans="1:8" s="1" customFormat="1" ht="12.75">
      <c r="A210" s="19" t="s">
        <v>42</v>
      </c>
      <c r="B210" s="8" t="s">
        <v>82</v>
      </c>
      <c r="C210" s="8" t="s">
        <v>18</v>
      </c>
      <c r="D210" s="8">
        <v>60</v>
      </c>
      <c r="E210" s="11">
        <v>4000</v>
      </c>
      <c r="F210" s="21">
        <f t="shared" si="8"/>
        <v>240000</v>
      </c>
      <c r="G210" s="8"/>
      <c r="H210" s="8"/>
    </row>
    <row r="211" spans="1:8" s="1" customFormat="1" ht="12.75">
      <c r="A211" s="19" t="s">
        <v>44</v>
      </c>
      <c r="B211" s="8" t="s">
        <v>83</v>
      </c>
      <c r="C211" s="8" t="s">
        <v>18</v>
      </c>
      <c r="D211" s="8">
        <v>40</v>
      </c>
      <c r="E211" s="11">
        <v>4000</v>
      </c>
      <c r="F211" s="21">
        <f t="shared" si="8"/>
        <v>160000</v>
      </c>
      <c r="G211" s="8"/>
      <c r="H211" s="8"/>
    </row>
    <row r="212" spans="1:8" s="1" customFormat="1" ht="12.75">
      <c r="A212" s="19" t="s">
        <v>46</v>
      </c>
      <c r="B212" s="8" t="s">
        <v>47</v>
      </c>
      <c r="C212" s="8" t="s">
        <v>27</v>
      </c>
      <c r="D212" s="8">
        <v>55</v>
      </c>
      <c r="E212" s="11">
        <v>3000</v>
      </c>
      <c r="F212" s="21">
        <f t="shared" si="8"/>
        <v>165000</v>
      </c>
      <c r="G212" s="8"/>
      <c r="H212" s="8"/>
    </row>
    <row r="213" spans="1:8" s="1" customFormat="1" ht="12.75">
      <c r="A213" s="19" t="s">
        <v>48</v>
      </c>
      <c r="B213" s="8" t="s">
        <v>26</v>
      </c>
      <c r="C213" s="8" t="s">
        <v>27</v>
      </c>
      <c r="D213" s="8">
        <v>40</v>
      </c>
      <c r="E213" s="11">
        <v>3500</v>
      </c>
      <c r="F213" s="21">
        <f t="shared" si="8"/>
        <v>140000</v>
      </c>
      <c r="G213" s="8"/>
      <c r="H213" s="8"/>
    </row>
    <row r="214" spans="1:8" s="1" customFormat="1" ht="14.25" customHeight="1">
      <c r="A214" s="19" t="s">
        <v>49</v>
      </c>
      <c r="B214" s="8" t="s">
        <v>50</v>
      </c>
      <c r="C214" s="8" t="s">
        <v>9</v>
      </c>
      <c r="D214" s="8"/>
      <c r="E214" s="8"/>
      <c r="F214" s="22" t="s">
        <v>89</v>
      </c>
      <c r="G214" s="11">
        <v>350000</v>
      </c>
      <c r="H214" s="8"/>
    </row>
    <row r="215" spans="1:8" s="1" customFormat="1" ht="12.75">
      <c r="A215" s="19" t="s">
        <v>51</v>
      </c>
      <c r="B215" s="8" t="s">
        <v>31</v>
      </c>
      <c r="C215" s="8" t="s">
        <v>9</v>
      </c>
      <c r="D215" s="8"/>
      <c r="E215" s="8"/>
      <c r="F215" s="22" t="s">
        <v>89</v>
      </c>
      <c r="G215" s="11">
        <v>300000</v>
      </c>
      <c r="H215" s="8"/>
    </row>
    <row r="216" spans="1:8" s="3" customFormat="1" ht="12.75">
      <c r="A216" s="7"/>
      <c r="B216" s="12" t="s">
        <v>103</v>
      </c>
      <c r="C216" s="12"/>
      <c r="D216" s="8"/>
      <c r="E216" s="8"/>
      <c r="F216" s="15">
        <f>SUM(F199:F215)</f>
        <v>11555000</v>
      </c>
      <c r="G216" s="16">
        <f>SUM(G203:G215)</f>
        <v>2450000</v>
      </c>
      <c r="H216" s="16">
        <f>G216+F216</f>
        <v>14005000</v>
      </c>
    </row>
    <row r="217" spans="1:8" s="1" customFormat="1" ht="12.75">
      <c r="A217" s="19"/>
      <c r="B217" s="8"/>
      <c r="C217" s="8"/>
      <c r="D217" s="8"/>
      <c r="E217" s="8"/>
      <c r="F217" s="23"/>
      <c r="G217" s="8"/>
      <c r="H217" s="8"/>
    </row>
    <row r="218" spans="1:8" s="1" customFormat="1" ht="12.75">
      <c r="A218" s="7">
        <v>31</v>
      </c>
      <c r="B218" s="12" t="s">
        <v>198</v>
      </c>
      <c r="C218" s="8"/>
      <c r="D218" s="8"/>
      <c r="E218" s="8"/>
      <c r="F218" s="21"/>
      <c r="G218" s="8"/>
      <c r="H218" s="8"/>
    </row>
    <row r="219" spans="1:8" s="1" customFormat="1" ht="12.75">
      <c r="A219" s="19" t="s">
        <v>16</v>
      </c>
      <c r="B219" s="8" t="s">
        <v>215</v>
      </c>
      <c r="C219" s="8" t="s">
        <v>18</v>
      </c>
      <c r="D219" s="8">
        <v>20</v>
      </c>
      <c r="E219" s="11">
        <v>8500</v>
      </c>
      <c r="F219" s="21">
        <f>D219*E219</f>
        <v>170000</v>
      </c>
      <c r="G219" s="8"/>
      <c r="H219" s="8"/>
    </row>
    <row r="220" spans="1:8" s="1" customFormat="1" ht="12.75">
      <c r="A220" s="19" t="s">
        <v>19</v>
      </c>
      <c r="B220" s="8" t="s">
        <v>217</v>
      </c>
      <c r="C220" s="8" t="s">
        <v>18</v>
      </c>
      <c r="D220" s="8">
        <v>250</v>
      </c>
      <c r="E220" s="11">
        <v>7000</v>
      </c>
      <c r="F220" s="21">
        <f>D220*E220</f>
        <v>1750000</v>
      </c>
      <c r="G220" s="8"/>
      <c r="H220" s="8"/>
    </row>
    <row r="221" spans="1:8" s="1" customFormat="1" ht="12.75">
      <c r="A221" s="19" t="s">
        <v>22</v>
      </c>
      <c r="B221" s="8" t="s">
        <v>218</v>
      </c>
      <c r="C221" s="8" t="s">
        <v>18</v>
      </c>
      <c r="D221" s="8">
        <v>250</v>
      </c>
      <c r="E221" s="11">
        <v>5000</v>
      </c>
      <c r="F221" s="21">
        <f>D221*E221</f>
        <v>1250000</v>
      </c>
      <c r="G221" s="8"/>
      <c r="H221" s="8"/>
    </row>
    <row r="222" spans="1:8" s="1" customFormat="1" ht="12.75">
      <c r="A222" s="19" t="s">
        <v>28</v>
      </c>
      <c r="B222" s="8" t="s">
        <v>157</v>
      </c>
      <c r="C222" s="8" t="s">
        <v>18</v>
      </c>
      <c r="D222" s="11">
        <v>50</v>
      </c>
      <c r="E222" s="11">
        <v>5000</v>
      </c>
      <c r="F222" s="21">
        <f>E222*D222</f>
        <v>250000</v>
      </c>
      <c r="G222" s="8"/>
      <c r="H222" s="8"/>
    </row>
    <row r="223" spans="1:8" s="1" customFormat="1" ht="12.75">
      <c r="A223" s="19" t="s">
        <v>30</v>
      </c>
      <c r="B223" s="8" t="s">
        <v>158</v>
      </c>
      <c r="C223" s="8" t="s">
        <v>18</v>
      </c>
      <c r="D223" s="8">
        <v>100</v>
      </c>
      <c r="E223" s="11">
        <v>8500</v>
      </c>
      <c r="F223" s="21">
        <f aca="true" t="shared" si="9" ref="F223:F232">D223*E223</f>
        <v>850000</v>
      </c>
      <c r="G223" s="8"/>
      <c r="H223" s="8"/>
    </row>
    <row r="224" spans="1:8" s="1" customFormat="1" ht="12.75">
      <c r="A224" s="19" t="s">
        <v>42</v>
      </c>
      <c r="B224" s="8" t="s">
        <v>47</v>
      </c>
      <c r="C224" s="8" t="s">
        <v>27</v>
      </c>
      <c r="D224" s="8">
        <v>100</v>
      </c>
      <c r="E224" s="11">
        <v>3500</v>
      </c>
      <c r="F224" s="21">
        <f t="shared" si="9"/>
        <v>350000</v>
      </c>
      <c r="G224" s="8"/>
      <c r="H224" s="8"/>
    </row>
    <row r="225" spans="1:8" s="1" customFormat="1" ht="12.75">
      <c r="A225" s="19" t="s">
        <v>192</v>
      </c>
      <c r="B225" s="8" t="s">
        <v>216</v>
      </c>
      <c r="C225" s="8" t="s">
        <v>18</v>
      </c>
      <c r="D225" s="8">
        <v>2500</v>
      </c>
      <c r="E225" s="11">
        <v>2200</v>
      </c>
      <c r="F225" s="21">
        <f t="shared" si="9"/>
        <v>5500000</v>
      </c>
      <c r="G225" s="8"/>
      <c r="H225" s="8"/>
    </row>
    <row r="226" spans="1:8" s="1" customFormat="1" ht="12.75">
      <c r="A226" s="19" t="s">
        <v>46</v>
      </c>
      <c r="B226" s="8" t="s">
        <v>160</v>
      </c>
      <c r="C226" s="8" t="s">
        <v>18</v>
      </c>
      <c r="D226" s="8">
        <v>30</v>
      </c>
      <c r="E226" s="11">
        <v>37000</v>
      </c>
      <c r="F226" s="21">
        <f t="shared" si="9"/>
        <v>1110000</v>
      </c>
      <c r="G226" s="8"/>
      <c r="H226" s="8"/>
    </row>
    <row r="227" spans="1:8" s="1" customFormat="1" ht="12.75">
      <c r="A227" s="19" t="s">
        <v>48</v>
      </c>
      <c r="B227" s="8" t="s">
        <v>161</v>
      </c>
      <c r="C227" s="8" t="s">
        <v>18</v>
      </c>
      <c r="D227" s="11">
        <v>30</v>
      </c>
      <c r="E227" s="11">
        <v>8000</v>
      </c>
      <c r="F227" s="21">
        <f t="shared" si="9"/>
        <v>240000</v>
      </c>
      <c r="G227" s="8"/>
      <c r="H227" s="8"/>
    </row>
    <row r="228" spans="1:8" s="1" customFormat="1" ht="12.75">
      <c r="A228" s="19" t="s">
        <v>49</v>
      </c>
      <c r="B228" s="8" t="s">
        <v>162</v>
      </c>
      <c r="C228" s="8" t="s">
        <v>18</v>
      </c>
      <c r="D228" s="11">
        <v>100</v>
      </c>
      <c r="E228" s="11">
        <v>2000</v>
      </c>
      <c r="F228" s="21">
        <f t="shared" si="9"/>
        <v>200000</v>
      </c>
      <c r="G228" s="8"/>
      <c r="H228" s="8"/>
    </row>
    <row r="229" spans="1:8" s="1" customFormat="1" ht="12.75">
      <c r="A229" s="19" t="s">
        <v>51</v>
      </c>
      <c r="B229" s="8" t="s">
        <v>163</v>
      </c>
      <c r="C229" s="8" t="s">
        <v>18</v>
      </c>
      <c r="D229" s="8">
        <v>10</v>
      </c>
      <c r="E229" s="11">
        <v>30000</v>
      </c>
      <c r="F229" s="21">
        <f t="shared" si="9"/>
        <v>300000</v>
      </c>
      <c r="G229" s="8"/>
      <c r="H229" s="8"/>
    </row>
    <row r="230" spans="1:8" s="1" customFormat="1" ht="12.75">
      <c r="A230" s="19" t="s">
        <v>77</v>
      </c>
      <c r="B230" s="8" t="s">
        <v>205</v>
      </c>
      <c r="C230" s="8" t="s">
        <v>18</v>
      </c>
      <c r="D230" s="8">
        <v>6</v>
      </c>
      <c r="E230" s="11">
        <v>20000</v>
      </c>
      <c r="F230" s="21">
        <f t="shared" si="9"/>
        <v>120000</v>
      </c>
      <c r="G230" s="8"/>
      <c r="H230" s="8"/>
    </row>
    <row r="231" spans="1:8" s="1" customFormat="1" ht="12.75">
      <c r="A231" s="19" t="s">
        <v>79</v>
      </c>
      <c r="B231" s="8" t="s">
        <v>165</v>
      </c>
      <c r="C231" s="8" t="s">
        <v>18</v>
      </c>
      <c r="D231" s="8">
        <v>6</v>
      </c>
      <c r="E231" s="11">
        <v>20000</v>
      </c>
      <c r="F231" s="21">
        <f t="shared" si="9"/>
        <v>120000</v>
      </c>
      <c r="G231" s="11"/>
      <c r="H231" s="8"/>
    </row>
    <row r="232" spans="1:8" s="1" customFormat="1" ht="12.75">
      <c r="A232" s="19" t="s">
        <v>166</v>
      </c>
      <c r="B232" s="8" t="s">
        <v>167</v>
      </c>
      <c r="C232" s="8" t="s">
        <v>18</v>
      </c>
      <c r="D232" s="8">
        <v>30</v>
      </c>
      <c r="E232" s="11">
        <v>12000</v>
      </c>
      <c r="F232" s="21">
        <f t="shared" si="9"/>
        <v>360000</v>
      </c>
      <c r="H232" s="8"/>
    </row>
    <row r="233" spans="1:8" s="1" customFormat="1" ht="12.75">
      <c r="A233" s="19" t="s">
        <v>168</v>
      </c>
      <c r="B233" s="8" t="s">
        <v>34</v>
      </c>
      <c r="C233" s="8" t="s">
        <v>9</v>
      </c>
      <c r="D233" s="8"/>
      <c r="E233" s="8"/>
      <c r="F233" s="8" t="s">
        <v>89</v>
      </c>
      <c r="G233" s="11">
        <v>3200000</v>
      </c>
      <c r="H233" s="8"/>
    </row>
    <row r="234" spans="1:9" s="3" customFormat="1" ht="12.75">
      <c r="A234" s="7"/>
      <c r="B234" s="12" t="s">
        <v>103</v>
      </c>
      <c r="C234" s="12"/>
      <c r="D234" s="12"/>
      <c r="E234" s="12"/>
      <c r="F234" s="15">
        <f>SUM(F219:F233)</f>
        <v>12570000</v>
      </c>
      <c r="G234" s="16">
        <f>SUM(G231:G233)</f>
        <v>3200000</v>
      </c>
      <c r="H234" s="16">
        <f>F234+G234</f>
        <v>15770000</v>
      </c>
      <c r="I234" s="1"/>
    </row>
    <row r="235" spans="1:8" s="3" customFormat="1" ht="12.75">
      <c r="A235" s="7"/>
      <c r="B235" s="12"/>
      <c r="C235" s="12"/>
      <c r="D235" s="12"/>
      <c r="E235" s="12"/>
      <c r="F235" s="15"/>
      <c r="G235" s="16"/>
      <c r="H235" s="16"/>
    </row>
    <row r="236" spans="1:8" s="1" customFormat="1" ht="15" customHeight="1">
      <c r="A236" s="7">
        <v>32</v>
      </c>
      <c r="B236" s="12" t="s">
        <v>99</v>
      </c>
      <c r="C236" s="8"/>
      <c r="D236" s="8"/>
      <c r="E236" s="8"/>
      <c r="F236" s="21"/>
      <c r="G236" s="8"/>
      <c r="H236" s="8"/>
    </row>
    <row r="237" spans="1:8" s="1" customFormat="1" ht="38.25">
      <c r="A237" s="19" t="s">
        <v>16</v>
      </c>
      <c r="B237" s="8" t="s">
        <v>185</v>
      </c>
      <c r="C237" s="8" t="s">
        <v>18</v>
      </c>
      <c r="D237" s="8">
        <v>2</v>
      </c>
      <c r="E237" s="11">
        <v>250000</v>
      </c>
      <c r="F237" s="21">
        <f aca="true" t="shared" si="10" ref="F237:F243">D237*E237</f>
        <v>500000</v>
      </c>
      <c r="G237" s="8"/>
      <c r="H237" s="8"/>
    </row>
    <row r="238" spans="1:8" s="1" customFormat="1" ht="19.5" customHeight="1">
      <c r="A238" s="19" t="s">
        <v>19</v>
      </c>
      <c r="B238" s="8" t="s">
        <v>186</v>
      </c>
      <c r="C238" s="8" t="s">
        <v>18</v>
      </c>
      <c r="D238" s="8">
        <v>15</v>
      </c>
      <c r="E238" s="11">
        <v>15000</v>
      </c>
      <c r="F238" s="21">
        <f t="shared" si="10"/>
        <v>225000</v>
      </c>
      <c r="G238" s="8"/>
      <c r="H238" s="8"/>
    </row>
    <row r="239" spans="1:8" s="1" customFormat="1" ht="63.75">
      <c r="A239" s="19" t="s">
        <v>22</v>
      </c>
      <c r="B239" s="8" t="s">
        <v>221</v>
      </c>
      <c r="C239" s="8" t="s">
        <v>18</v>
      </c>
      <c r="D239" s="8">
        <v>3</v>
      </c>
      <c r="E239" s="11">
        <v>85000</v>
      </c>
      <c r="F239" s="21">
        <f t="shared" si="10"/>
        <v>255000</v>
      </c>
      <c r="G239" s="8"/>
      <c r="H239" s="8"/>
    </row>
    <row r="240" spans="1:8" s="1" customFormat="1" ht="21" customHeight="1">
      <c r="A240" s="19" t="s">
        <v>28</v>
      </c>
      <c r="B240" s="8" t="s">
        <v>100</v>
      </c>
      <c r="C240" s="8" t="s">
        <v>18</v>
      </c>
      <c r="D240" s="8">
        <v>2</v>
      </c>
      <c r="E240" s="11">
        <v>15000</v>
      </c>
      <c r="F240" s="21">
        <f t="shared" si="10"/>
        <v>30000</v>
      </c>
      <c r="G240" s="8"/>
      <c r="H240" s="8"/>
    </row>
    <row r="241" spans="1:8" s="1" customFormat="1" ht="25.5">
      <c r="A241" s="19" t="s">
        <v>30</v>
      </c>
      <c r="B241" s="8" t="s">
        <v>219</v>
      </c>
      <c r="C241" s="8" t="s">
        <v>18</v>
      </c>
      <c r="D241" s="8">
        <v>1</v>
      </c>
      <c r="E241" s="11">
        <v>1750000</v>
      </c>
      <c r="F241" s="21">
        <f t="shared" si="10"/>
        <v>1750000</v>
      </c>
      <c r="G241" s="8"/>
      <c r="H241" s="8"/>
    </row>
    <row r="242" spans="1:8" s="1" customFormat="1" ht="38.25">
      <c r="A242" s="19" t="s">
        <v>42</v>
      </c>
      <c r="B242" s="8" t="s">
        <v>102</v>
      </c>
      <c r="C242" s="8" t="s">
        <v>18</v>
      </c>
      <c r="D242" s="8">
        <v>3</v>
      </c>
      <c r="E242" s="11">
        <v>550000</v>
      </c>
      <c r="F242" s="21">
        <f t="shared" si="10"/>
        <v>1650000</v>
      </c>
      <c r="G242" s="8"/>
      <c r="H242" s="8"/>
    </row>
    <row r="243" spans="1:8" s="1" customFormat="1" ht="12.75">
      <c r="A243" s="19"/>
      <c r="B243" s="8" t="s">
        <v>220</v>
      </c>
      <c r="C243" s="8" t="s">
        <v>18</v>
      </c>
      <c r="D243" s="8">
        <v>2</v>
      </c>
      <c r="E243" s="11">
        <v>200000</v>
      </c>
      <c r="F243" s="21">
        <f t="shared" si="10"/>
        <v>400000</v>
      </c>
      <c r="G243" s="8"/>
      <c r="H243" s="8"/>
    </row>
    <row r="244" spans="1:8" s="1" customFormat="1" ht="15.75" customHeight="1">
      <c r="A244" s="19" t="s">
        <v>44</v>
      </c>
      <c r="B244" s="8" t="s">
        <v>34</v>
      </c>
      <c r="C244" s="8"/>
      <c r="D244" s="8"/>
      <c r="E244" s="8"/>
      <c r="F244" s="21">
        <v>0</v>
      </c>
      <c r="G244" s="11">
        <v>600000</v>
      </c>
      <c r="H244" s="8"/>
    </row>
    <row r="245" spans="1:8" s="1" customFormat="1" ht="12.75">
      <c r="A245" s="19"/>
      <c r="B245" s="12" t="s">
        <v>103</v>
      </c>
      <c r="C245" s="12"/>
      <c r="D245" s="12"/>
      <c r="E245" s="12"/>
      <c r="F245" s="15">
        <f>SUM(F237:F244)</f>
        <v>4810000</v>
      </c>
      <c r="G245" s="16">
        <v>600000</v>
      </c>
      <c r="H245" s="16">
        <f>F245+G245</f>
        <v>5410000</v>
      </c>
    </row>
    <row r="246" spans="1:8" s="1" customFormat="1" ht="12.75">
      <c r="A246" s="19"/>
      <c r="B246" s="8"/>
      <c r="C246" s="8"/>
      <c r="D246" s="8"/>
      <c r="E246" s="11"/>
      <c r="F246" s="21"/>
      <c r="G246" s="8"/>
      <c r="H246" s="8"/>
    </row>
    <row r="247" spans="1:8" s="1" customFormat="1" ht="12.75">
      <c r="A247" s="19"/>
      <c r="B247" s="8"/>
      <c r="C247" s="8"/>
      <c r="D247" s="8"/>
      <c r="E247" s="11"/>
      <c r="F247" s="21"/>
      <c r="G247" s="8"/>
      <c r="H247" s="8"/>
    </row>
    <row r="248" spans="1:8" s="1" customFormat="1" ht="25.5">
      <c r="A248" s="7">
        <v>33</v>
      </c>
      <c r="B248" s="12" t="s">
        <v>170</v>
      </c>
      <c r="C248" s="8"/>
      <c r="D248" s="8"/>
      <c r="E248" s="8"/>
      <c r="F248" s="21">
        <f>D248*E248</f>
        <v>0</v>
      </c>
      <c r="G248" s="8"/>
      <c r="H248" s="8"/>
    </row>
    <row r="249" spans="1:8" s="1" customFormat="1" ht="12.75">
      <c r="A249" s="19" t="s">
        <v>16</v>
      </c>
      <c r="B249" s="8" t="s">
        <v>17</v>
      </c>
      <c r="C249" s="8" t="s">
        <v>18</v>
      </c>
      <c r="D249" s="8">
        <v>80</v>
      </c>
      <c r="E249" s="11">
        <v>27000</v>
      </c>
      <c r="F249" s="21">
        <f>D249*E249</f>
        <v>2160000</v>
      </c>
      <c r="G249" s="8"/>
      <c r="H249" s="8"/>
    </row>
    <row r="250" spans="1:8" s="1" customFormat="1" ht="12.75">
      <c r="A250" s="19" t="s">
        <v>19</v>
      </c>
      <c r="B250" s="8" t="s">
        <v>20</v>
      </c>
      <c r="C250" s="8" t="s">
        <v>21</v>
      </c>
      <c r="D250" s="8">
        <v>4</v>
      </c>
      <c r="E250" s="11">
        <v>150000</v>
      </c>
      <c r="F250" s="21">
        <f>D250*E250</f>
        <v>600000</v>
      </c>
      <c r="G250" s="8"/>
      <c r="H250" s="8"/>
    </row>
    <row r="251" spans="1:8" s="1" customFormat="1" ht="12.75">
      <c r="A251" s="19" t="s">
        <v>22</v>
      </c>
      <c r="B251" s="8" t="s">
        <v>86</v>
      </c>
      <c r="C251" s="8" t="s">
        <v>18</v>
      </c>
      <c r="D251" s="8">
        <v>15</v>
      </c>
      <c r="E251" s="11">
        <v>15000</v>
      </c>
      <c r="F251" s="21">
        <f>D251*E251</f>
        <v>225000</v>
      </c>
      <c r="G251" s="8"/>
      <c r="H251" s="8"/>
    </row>
    <row r="252" spans="1:8" s="1" customFormat="1" ht="11.25" customHeight="1">
      <c r="A252" s="19" t="s">
        <v>28</v>
      </c>
      <c r="B252" s="8" t="s">
        <v>87</v>
      </c>
      <c r="C252" s="8" t="s">
        <v>88</v>
      </c>
      <c r="D252" s="8" t="s">
        <v>89</v>
      </c>
      <c r="E252" s="11"/>
      <c r="F252" s="22" t="s">
        <v>89</v>
      </c>
      <c r="G252" s="8"/>
      <c r="H252" s="8"/>
    </row>
    <row r="253" spans="1:8" s="1" customFormat="1" ht="12.75">
      <c r="A253" s="19" t="s">
        <v>30</v>
      </c>
      <c r="B253" s="8" t="s">
        <v>91</v>
      </c>
      <c r="C253" s="8" t="s">
        <v>18</v>
      </c>
      <c r="D253" s="8" t="s">
        <v>89</v>
      </c>
      <c r="E253" s="11"/>
      <c r="F253" s="22" t="s">
        <v>89</v>
      </c>
      <c r="G253" s="8"/>
      <c r="H253" s="8"/>
    </row>
    <row r="254" spans="1:8" s="1" customFormat="1" ht="12.75">
      <c r="A254" s="19" t="s">
        <v>42</v>
      </c>
      <c r="B254" s="8" t="s">
        <v>34</v>
      </c>
      <c r="C254" s="8"/>
      <c r="D254" s="8"/>
      <c r="E254" s="8">
        <v>0</v>
      </c>
      <c r="F254" s="21"/>
      <c r="G254" s="11">
        <v>1200000</v>
      </c>
      <c r="H254" s="8"/>
    </row>
    <row r="255" spans="1:8" s="1" customFormat="1" ht="12.75">
      <c r="A255" s="7">
        <v>33.1</v>
      </c>
      <c r="B255" s="12" t="s">
        <v>92</v>
      </c>
      <c r="C255" s="8"/>
      <c r="D255" s="8"/>
      <c r="E255" s="8">
        <v>0</v>
      </c>
      <c r="F255" s="21"/>
      <c r="G255" s="8"/>
      <c r="H255" s="8"/>
    </row>
    <row r="256" spans="1:8" s="1" customFormat="1" ht="12.75">
      <c r="A256" s="19" t="s">
        <v>16</v>
      </c>
      <c r="B256" s="8" t="s">
        <v>17</v>
      </c>
      <c r="C256" s="8" t="s">
        <v>18</v>
      </c>
      <c r="D256" s="8">
        <v>25</v>
      </c>
      <c r="E256" s="11">
        <v>27000</v>
      </c>
      <c r="F256" s="21">
        <f>D256*E256</f>
        <v>675000</v>
      </c>
      <c r="G256" s="8"/>
      <c r="H256" s="8"/>
    </row>
    <row r="257" spans="1:8" s="1" customFormat="1" ht="12.75">
      <c r="A257" s="19" t="s">
        <v>19</v>
      </c>
      <c r="B257" s="8" t="s">
        <v>20</v>
      </c>
      <c r="C257" s="8" t="s">
        <v>21</v>
      </c>
      <c r="D257" s="8">
        <v>3</v>
      </c>
      <c r="E257" s="11">
        <v>150000</v>
      </c>
      <c r="F257" s="21">
        <f>D257*E257</f>
        <v>450000</v>
      </c>
      <c r="G257" s="8"/>
      <c r="H257" s="8"/>
    </row>
    <row r="258" spans="1:8" s="1" customFormat="1" ht="12.75">
      <c r="A258" s="19" t="s">
        <v>22</v>
      </c>
      <c r="B258" s="8" t="s">
        <v>93</v>
      </c>
      <c r="C258" s="8" t="s">
        <v>94</v>
      </c>
      <c r="D258" s="8" t="s">
        <v>89</v>
      </c>
      <c r="E258" s="11"/>
      <c r="F258" s="22" t="s">
        <v>89</v>
      </c>
      <c r="G258" s="8"/>
      <c r="H258" s="8"/>
    </row>
    <row r="259" spans="1:8" s="1" customFormat="1" ht="12.75">
      <c r="A259" s="19" t="s">
        <v>28</v>
      </c>
      <c r="B259" s="8" t="s">
        <v>95</v>
      </c>
      <c r="C259" s="8" t="s">
        <v>18</v>
      </c>
      <c r="D259" s="8" t="s">
        <v>89</v>
      </c>
      <c r="E259" s="11"/>
      <c r="F259" s="22" t="s">
        <v>89</v>
      </c>
      <c r="G259" s="8"/>
      <c r="H259" s="8"/>
    </row>
    <row r="260" spans="1:8" s="1" customFormat="1" ht="12.75">
      <c r="A260" s="19"/>
      <c r="B260" s="8" t="s">
        <v>222</v>
      </c>
      <c r="C260" s="8" t="s">
        <v>210</v>
      </c>
      <c r="D260" s="8">
        <v>60</v>
      </c>
      <c r="E260" s="11">
        <v>25000</v>
      </c>
      <c r="F260" s="22">
        <v>1500000</v>
      </c>
      <c r="G260" s="8"/>
      <c r="H260" s="8"/>
    </row>
    <row r="261" spans="1:8" s="1" customFormat="1" ht="12.75">
      <c r="A261" s="19" t="s">
        <v>30</v>
      </c>
      <c r="B261" s="8" t="s">
        <v>34</v>
      </c>
      <c r="C261" s="8" t="s">
        <v>9</v>
      </c>
      <c r="D261" s="8"/>
      <c r="E261" s="8"/>
      <c r="F261" s="21"/>
      <c r="G261" s="11">
        <v>750000</v>
      </c>
      <c r="H261" s="8"/>
    </row>
    <row r="262" spans="1:8" s="1" customFormat="1" ht="12.75">
      <c r="A262" s="19"/>
      <c r="B262" s="12" t="s">
        <v>171</v>
      </c>
      <c r="C262" s="8"/>
      <c r="D262" s="8"/>
      <c r="E262" s="8"/>
      <c r="F262" s="15">
        <f>SUM(F249:F261)</f>
        <v>5610000</v>
      </c>
      <c r="G262" s="16">
        <f>SUM(G254:G261)</f>
        <v>1950000</v>
      </c>
      <c r="H262" s="16">
        <f>F262+G262</f>
        <v>7560000</v>
      </c>
    </row>
    <row r="263" spans="1:8" s="1" customFormat="1" ht="12.75">
      <c r="A263" s="19"/>
      <c r="B263" s="8"/>
      <c r="C263" s="8"/>
      <c r="D263" s="8"/>
      <c r="E263" s="8"/>
      <c r="F263" s="21"/>
      <c r="G263" s="8"/>
      <c r="H263" s="8"/>
    </row>
    <row r="264" spans="1:8" s="1" customFormat="1" ht="12.75">
      <c r="A264" s="7">
        <v>34</v>
      </c>
      <c r="B264" s="12" t="s">
        <v>97</v>
      </c>
      <c r="C264" s="8"/>
      <c r="D264" s="8"/>
      <c r="E264" s="8"/>
      <c r="F264" s="21"/>
      <c r="G264" s="8"/>
      <c r="H264" s="8"/>
    </row>
    <row r="265" spans="1:8" s="1" customFormat="1" ht="16.5" customHeight="1">
      <c r="A265" s="19" t="s">
        <v>16</v>
      </c>
      <c r="B265" s="8" t="s">
        <v>172</v>
      </c>
      <c r="C265" s="8" t="s">
        <v>18</v>
      </c>
      <c r="D265" s="8">
        <v>250</v>
      </c>
      <c r="E265" s="11">
        <v>6000</v>
      </c>
      <c r="F265" s="21">
        <f aca="true" t="shared" si="11" ref="F265:F270">D265*E265</f>
        <v>1500000</v>
      </c>
      <c r="G265" s="8"/>
      <c r="H265" s="8"/>
    </row>
    <row r="266" spans="1:8" s="1" customFormat="1" ht="16.5" customHeight="1">
      <c r="A266" s="19" t="s">
        <v>19</v>
      </c>
      <c r="B266" s="8" t="s">
        <v>173</v>
      </c>
      <c r="C266" s="8" t="s">
        <v>18</v>
      </c>
      <c r="D266" s="8">
        <v>200</v>
      </c>
      <c r="E266" s="11">
        <v>3200</v>
      </c>
      <c r="F266" s="21">
        <f t="shared" si="11"/>
        <v>640000</v>
      </c>
      <c r="G266" s="8"/>
      <c r="H266" s="8"/>
    </row>
    <row r="267" spans="1:8" s="1" customFormat="1" ht="13.5" customHeight="1">
      <c r="A267" s="19" t="s">
        <v>22</v>
      </c>
      <c r="B267" s="8" t="s">
        <v>47</v>
      </c>
      <c r="C267" s="8" t="s">
        <v>27</v>
      </c>
      <c r="D267" s="8">
        <v>200</v>
      </c>
      <c r="E267" s="11">
        <v>3000</v>
      </c>
      <c r="F267" s="21">
        <f t="shared" si="11"/>
        <v>600000</v>
      </c>
      <c r="G267" s="8"/>
      <c r="H267" s="8"/>
    </row>
    <row r="268" spans="1:8" s="1" customFormat="1" ht="16.5" customHeight="1">
      <c r="A268" s="19" t="s">
        <v>28</v>
      </c>
      <c r="B268" s="8" t="s">
        <v>17</v>
      </c>
      <c r="C268" s="8" t="s">
        <v>18</v>
      </c>
      <c r="D268" s="8">
        <v>50</v>
      </c>
      <c r="E268" s="11">
        <v>27000</v>
      </c>
      <c r="F268" s="21">
        <f t="shared" si="11"/>
        <v>1350000</v>
      </c>
      <c r="G268" s="8"/>
      <c r="H268" s="8"/>
    </row>
    <row r="269" spans="1:8" s="1" customFormat="1" ht="18.75" customHeight="1">
      <c r="A269" s="19" t="s">
        <v>30</v>
      </c>
      <c r="B269" s="8" t="s">
        <v>20</v>
      </c>
      <c r="C269" s="8" t="s">
        <v>21</v>
      </c>
      <c r="D269" s="8">
        <v>3</v>
      </c>
      <c r="E269" s="11">
        <v>150000</v>
      </c>
      <c r="F269" s="21">
        <f t="shared" si="11"/>
        <v>450000</v>
      </c>
      <c r="G269" s="8"/>
      <c r="H269" s="8"/>
    </row>
    <row r="270" spans="1:8" s="1" customFormat="1" ht="15.75" customHeight="1">
      <c r="A270" s="19" t="s">
        <v>42</v>
      </c>
      <c r="B270" s="8" t="s">
        <v>86</v>
      </c>
      <c r="C270" s="8" t="s">
        <v>18</v>
      </c>
      <c r="D270" s="8">
        <v>10</v>
      </c>
      <c r="E270" s="11">
        <v>15000</v>
      </c>
      <c r="F270" s="21">
        <f t="shared" si="11"/>
        <v>150000</v>
      </c>
      <c r="G270" s="8"/>
      <c r="H270" s="8"/>
    </row>
    <row r="271" spans="1:8" s="1" customFormat="1" ht="16.5" customHeight="1">
      <c r="A271" s="19" t="s">
        <v>44</v>
      </c>
      <c r="B271" s="8" t="s">
        <v>34</v>
      </c>
      <c r="C271" s="8" t="s">
        <v>9</v>
      </c>
      <c r="D271" s="8"/>
      <c r="E271" s="8"/>
      <c r="F271" s="21">
        <v>0</v>
      </c>
      <c r="G271" s="11">
        <v>2000000</v>
      </c>
      <c r="H271" s="8"/>
    </row>
    <row r="272" spans="1:8" s="1" customFormat="1" ht="16.5" customHeight="1">
      <c r="A272" s="19"/>
      <c r="B272" s="12" t="s">
        <v>59</v>
      </c>
      <c r="C272" s="8"/>
      <c r="D272" s="8"/>
      <c r="E272" s="8"/>
      <c r="F272" s="15">
        <f>SUM(F265:F271)</f>
        <v>4690000</v>
      </c>
      <c r="G272" s="16">
        <v>2000000</v>
      </c>
      <c r="H272" s="17">
        <f>F272+G272</f>
        <v>6690000</v>
      </c>
    </row>
    <row r="273" spans="1:8" s="1" customFormat="1" ht="16.5" customHeight="1">
      <c r="A273" s="8"/>
      <c r="B273" s="8"/>
      <c r="C273" s="8"/>
      <c r="D273" s="8"/>
      <c r="E273" s="8"/>
      <c r="F273" s="21"/>
      <c r="G273" s="8"/>
      <c r="H273" s="8"/>
    </row>
    <row r="274" spans="1:8" s="1" customFormat="1" ht="15" customHeight="1">
      <c r="A274" s="12">
        <v>35</v>
      </c>
      <c r="B274" s="12" t="s">
        <v>105</v>
      </c>
      <c r="C274" s="8"/>
      <c r="D274" s="8"/>
      <c r="E274" s="8"/>
      <c r="F274" s="21"/>
      <c r="G274" s="8"/>
      <c r="H274" s="8"/>
    </row>
    <row r="275" spans="1:8" s="1" customFormat="1" ht="15" customHeight="1">
      <c r="A275" s="19" t="s">
        <v>16</v>
      </c>
      <c r="B275" s="8" t="s">
        <v>175</v>
      </c>
      <c r="C275" s="8" t="s">
        <v>18</v>
      </c>
      <c r="D275" s="8">
        <v>2</v>
      </c>
      <c r="E275" s="11">
        <v>225000</v>
      </c>
      <c r="F275" s="21">
        <f>D275*E275</f>
        <v>450000</v>
      </c>
      <c r="G275" s="8"/>
      <c r="H275" s="8"/>
    </row>
    <row r="276" spans="1:8" s="1" customFormat="1" ht="15" customHeight="1">
      <c r="A276" s="19" t="s">
        <v>19</v>
      </c>
      <c r="B276" s="8" t="s">
        <v>188</v>
      </c>
      <c r="C276" s="8" t="s">
        <v>18</v>
      </c>
      <c r="D276" s="8">
        <v>2</v>
      </c>
      <c r="E276" s="11">
        <v>120000</v>
      </c>
      <c r="F276" s="21">
        <f>D276*E276</f>
        <v>240000</v>
      </c>
      <c r="G276" s="8"/>
      <c r="H276" s="8"/>
    </row>
    <row r="277" spans="1:8" s="1" customFormat="1" ht="17.25" customHeight="1">
      <c r="A277" s="19" t="s">
        <v>22</v>
      </c>
      <c r="B277" s="8" t="s">
        <v>109</v>
      </c>
      <c r="C277" s="8" t="s">
        <v>9</v>
      </c>
      <c r="D277" s="8"/>
      <c r="E277" s="11"/>
      <c r="F277" s="21">
        <v>1000000</v>
      </c>
      <c r="G277" s="8"/>
      <c r="H277" s="8"/>
    </row>
    <row r="278" spans="1:8" s="1" customFormat="1" ht="16.5" customHeight="1">
      <c r="A278" s="19" t="s">
        <v>28</v>
      </c>
      <c r="B278" s="8" t="s">
        <v>34</v>
      </c>
      <c r="C278" s="8"/>
      <c r="D278" s="8"/>
      <c r="E278" s="8"/>
      <c r="F278" s="21">
        <v>0</v>
      </c>
      <c r="G278" s="11">
        <v>500000</v>
      </c>
      <c r="H278" s="8"/>
    </row>
    <row r="279" spans="1:8" s="1" customFormat="1" ht="16.5" customHeight="1">
      <c r="A279" s="19"/>
      <c r="B279" s="12" t="s">
        <v>103</v>
      </c>
      <c r="C279" s="8"/>
      <c r="D279" s="8"/>
      <c r="E279" s="8"/>
      <c r="F279" s="15">
        <f>SUM(F275:F278)</f>
        <v>1690000</v>
      </c>
      <c r="G279" s="16">
        <v>500000</v>
      </c>
      <c r="H279" s="17">
        <f>F279+G279</f>
        <v>2190000</v>
      </c>
    </row>
    <row r="280" spans="1:8" s="1" customFormat="1" ht="16.5" customHeight="1">
      <c r="A280" s="7">
        <v>36</v>
      </c>
      <c r="B280" s="12" t="s">
        <v>110</v>
      </c>
      <c r="C280" s="8"/>
      <c r="D280" s="8"/>
      <c r="E280" s="8"/>
      <c r="F280" s="21">
        <f>D280*E280</f>
        <v>0</v>
      </c>
      <c r="G280" s="8"/>
      <c r="H280" s="8"/>
    </row>
    <row r="281" spans="1:8" s="1" customFormat="1" ht="18" customHeight="1">
      <c r="A281" s="19" t="s">
        <v>16</v>
      </c>
      <c r="B281" s="8" t="s">
        <v>177</v>
      </c>
      <c r="C281" s="8" t="s">
        <v>18</v>
      </c>
      <c r="D281" s="8">
        <v>20</v>
      </c>
      <c r="E281" s="11">
        <v>40000</v>
      </c>
      <c r="F281" s="21">
        <f>D281*E281</f>
        <v>800000</v>
      </c>
      <c r="G281" s="8"/>
      <c r="H281" s="8"/>
    </row>
    <row r="282" spans="1:8" s="1" customFormat="1" ht="15.75" customHeight="1">
      <c r="A282" s="19" t="s">
        <v>19</v>
      </c>
      <c r="B282" s="8" t="s">
        <v>112</v>
      </c>
      <c r="C282" s="8" t="s">
        <v>18</v>
      </c>
      <c r="D282" s="8">
        <v>25</v>
      </c>
      <c r="E282" s="11">
        <v>21000</v>
      </c>
      <c r="F282" s="21">
        <f>D282*E282</f>
        <v>525000</v>
      </c>
      <c r="G282" s="8"/>
      <c r="H282" s="8"/>
    </row>
    <row r="283" spans="1:8" s="1" customFormat="1" ht="12.75">
      <c r="A283" s="19" t="s">
        <v>22</v>
      </c>
      <c r="B283" s="8" t="s">
        <v>178</v>
      </c>
      <c r="C283" s="8" t="s">
        <v>18</v>
      </c>
      <c r="D283" s="8">
        <v>20</v>
      </c>
      <c r="E283" s="11">
        <v>8000</v>
      </c>
      <c r="F283" s="21">
        <f>D283*E283</f>
        <v>160000</v>
      </c>
      <c r="G283" s="8"/>
      <c r="H283" s="8"/>
    </row>
    <row r="284" spans="1:8" s="1" customFormat="1" ht="16.5" customHeight="1">
      <c r="A284" s="19" t="s">
        <v>28</v>
      </c>
      <c r="B284" s="8" t="s">
        <v>114</v>
      </c>
      <c r="C284" s="8" t="s">
        <v>18</v>
      </c>
      <c r="D284" s="8">
        <v>100</v>
      </c>
      <c r="E284" s="11">
        <v>1500</v>
      </c>
      <c r="F284" s="21">
        <f>D284*E284</f>
        <v>150000</v>
      </c>
      <c r="G284" s="8"/>
      <c r="H284" s="8"/>
    </row>
    <row r="285" spans="1:8" s="1" customFormat="1" ht="15.75" customHeight="1">
      <c r="A285" s="19" t="s">
        <v>30</v>
      </c>
      <c r="B285" s="8" t="s">
        <v>115</v>
      </c>
      <c r="C285" s="8" t="s">
        <v>9</v>
      </c>
      <c r="D285" s="8"/>
      <c r="E285" s="8"/>
      <c r="F285" s="21">
        <v>200000</v>
      </c>
      <c r="G285" s="8"/>
      <c r="H285" s="8"/>
    </row>
    <row r="286" spans="1:8" s="1" customFormat="1" ht="14.25" customHeight="1">
      <c r="A286" s="19" t="s">
        <v>42</v>
      </c>
      <c r="B286" s="8" t="s">
        <v>34</v>
      </c>
      <c r="C286" s="8" t="s">
        <v>9</v>
      </c>
      <c r="D286" s="8"/>
      <c r="E286" s="8"/>
      <c r="F286" s="21">
        <v>0</v>
      </c>
      <c r="G286" s="11">
        <v>1000000</v>
      </c>
      <c r="H286" s="8"/>
    </row>
    <row r="287" spans="1:8" s="1" customFormat="1" ht="16.5" customHeight="1">
      <c r="A287" s="19"/>
      <c r="B287" s="12" t="s">
        <v>103</v>
      </c>
      <c r="C287" s="8"/>
      <c r="D287" s="8"/>
      <c r="E287" s="8"/>
      <c r="F287" s="15">
        <f>SUM(F281:F286)</f>
        <v>1835000</v>
      </c>
      <c r="G287" s="16">
        <v>1000000</v>
      </c>
      <c r="H287" s="16">
        <f>F287+G287</f>
        <v>2835000</v>
      </c>
    </row>
    <row r="288" spans="1:8" s="1" customFormat="1" ht="12.75">
      <c r="A288" s="19"/>
      <c r="B288" s="8"/>
      <c r="C288" s="8"/>
      <c r="D288" s="8"/>
      <c r="E288" s="8"/>
      <c r="F288" s="21"/>
      <c r="G288" s="8"/>
      <c r="H288" s="8"/>
    </row>
    <row r="289" spans="1:8" s="1" customFormat="1" ht="18" customHeight="1">
      <c r="A289" s="19">
        <v>12</v>
      </c>
      <c r="B289" s="8" t="s">
        <v>180</v>
      </c>
      <c r="C289" s="8"/>
      <c r="D289" s="8"/>
      <c r="E289" s="8"/>
      <c r="F289" s="21"/>
      <c r="G289" s="11"/>
      <c r="H289" s="16">
        <v>2000000</v>
      </c>
    </row>
    <row r="290" spans="1:8" s="1" customFormat="1" ht="14.25" customHeight="1">
      <c r="A290" s="19"/>
      <c r="B290" s="8"/>
      <c r="C290" s="8"/>
      <c r="D290" s="8"/>
      <c r="E290" s="8"/>
      <c r="F290" s="21"/>
      <c r="G290" s="8"/>
      <c r="H290" s="8"/>
    </row>
    <row r="291" spans="1:8" s="3" customFormat="1" ht="18.75" customHeight="1">
      <c r="A291" s="7"/>
      <c r="B291" s="12" t="s">
        <v>197</v>
      </c>
      <c r="C291" s="12"/>
      <c r="D291" s="12"/>
      <c r="E291" s="12"/>
      <c r="F291" s="15"/>
      <c r="G291" s="12"/>
      <c r="H291" s="20">
        <f>H289+H287+H279+H272+H262+H245+H234+H216+H196</f>
        <v>60057500</v>
      </c>
    </row>
    <row r="292" spans="1:8" s="3" customFormat="1" ht="15" customHeight="1">
      <c r="A292" s="7"/>
      <c r="B292" s="12"/>
      <c r="C292" s="12"/>
      <c r="D292" s="12"/>
      <c r="E292" s="12"/>
      <c r="F292" s="15"/>
      <c r="G292" s="12"/>
      <c r="H292" s="12"/>
    </row>
    <row r="293" spans="1:8" s="3" customFormat="1" ht="27.75" customHeight="1">
      <c r="A293" s="7"/>
      <c r="B293" s="12" t="s">
        <v>206</v>
      </c>
      <c r="C293" s="12"/>
      <c r="D293" s="12"/>
      <c r="E293" s="12"/>
      <c r="F293" s="15"/>
      <c r="G293" s="12"/>
      <c r="H293" s="26"/>
    </row>
    <row r="294" spans="1:8" s="1" customFormat="1" ht="15.75" customHeight="1">
      <c r="A294" s="19"/>
      <c r="B294" s="8" t="s">
        <v>200</v>
      </c>
      <c r="C294" s="8"/>
      <c r="D294" s="8"/>
      <c r="E294" s="8"/>
      <c r="F294" s="21"/>
      <c r="G294" s="8"/>
      <c r="H294" s="25">
        <v>4500000</v>
      </c>
    </row>
    <row r="295" spans="1:8" s="3" customFormat="1" ht="18.75" customHeight="1">
      <c r="A295" s="12"/>
      <c r="B295" s="12" t="s">
        <v>181</v>
      </c>
      <c r="C295" s="12"/>
      <c r="D295" s="12"/>
      <c r="E295" s="12"/>
      <c r="F295" s="15"/>
      <c r="G295" s="12"/>
      <c r="H295" s="20"/>
    </row>
    <row r="296" s="1" customFormat="1" ht="12.75">
      <c r="F296" s="24"/>
    </row>
    <row r="297" s="1" customFormat="1" ht="12.75">
      <c r="F297" s="24"/>
    </row>
    <row r="298" s="1" customFormat="1" ht="12.75">
      <c r="F298" s="24"/>
    </row>
    <row r="299" s="1" customFormat="1" ht="12.75">
      <c r="F299" s="24"/>
    </row>
    <row r="300" s="1" customFormat="1" ht="12.75">
      <c r="F300" s="24"/>
    </row>
    <row r="301" s="1" customFormat="1" ht="12.75">
      <c r="F301" s="24"/>
    </row>
    <row r="302" s="1" customFormat="1" ht="12.75">
      <c r="F302" s="24"/>
    </row>
    <row r="303" s="1" customFormat="1" ht="12.75">
      <c r="F303" s="24"/>
    </row>
    <row r="304" s="1" customFormat="1" ht="12.75">
      <c r="F304" s="24"/>
    </row>
    <row r="305" s="1" customFormat="1" ht="12.75">
      <c r="F305" s="5"/>
    </row>
    <row r="306" s="1" customFormat="1" ht="12.75">
      <c r="F306" s="5"/>
    </row>
    <row r="307" s="1" customFormat="1" ht="12.75">
      <c r="F307" s="5"/>
    </row>
    <row r="308" s="1" customFormat="1" ht="12.75">
      <c r="F308" s="5"/>
    </row>
    <row r="309" s="1" customFormat="1" ht="12.75">
      <c r="F309" s="5"/>
    </row>
    <row r="310" s="1" customFormat="1" ht="12.75">
      <c r="F310" s="5"/>
    </row>
    <row r="311" s="1" customFormat="1" ht="12.75">
      <c r="F311" s="5"/>
    </row>
    <row r="312" s="1" customFormat="1" ht="12.75">
      <c r="F312" s="5"/>
    </row>
    <row r="313" s="1" customFormat="1" ht="12.75">
      <c r="F313" s="5"/>
    </row>
    <row r="314" s="1" customFormat="1" ht="12.75">
      <c r="F314" s="5"/>
    </row>
    <row r="315" s="1" customFormat="1" ht="12.75">
      <c r="F315" s="5"/>
    </row>
    <row r="316" s="1" customFormat="1" ht="12.75">
      <c r="F316" s="5"/>
    </row>
    <row r="317" s="1" customFormat="1" ht="12.75">
      <c r="F317" s="5"/>
    </row>
    <row r="318" s="1" customFormat="1" ht="12.75">
      <c r="F318" s="5"/>
    </row>
    <row r="319" s="1" customFormat="1" ht="12.75">
      <c r="F319" s="5"/>
    </row>
    <row r="320" s="1" customFormat="1" ht="12.75">
      <c r="F320" s="5"/>
    </row>
    <row r="321" s="1" customFormat="1" ht="12.75">
      <c r="F321" s="5"/>
    </row>
    <row r="322" s="1" customFormat="1" ht="12.75">
      <c r="F322" s="5"/>
    </row>
    <row r="323" s="1" customFormat="1" ht="12.75">
      <c r="F323" s="5"/>
    </row>
    <row r="324" s="1" customFormat="1" ht="12.75">
      <c r="F324" s="5"/>
    </row>
    <row r="325" s="1" customFormat="1" ht="12.75">
      <c r="F325" s="5"/>
    </row>
    <row r="326" s="1" customFormat="1" ht="12.75">
      <c r="F326" s="5"/>
    </row>
    <row r="327" s="1" customFormat="1" ht="12.75">
      <c r="F327" s="5"/>
    </row>
    <row r="328" s="1" customFormat="1" ht="12.75">
      <c r="F328" s="5"/>
    </row>
    <row r="329" s="1" customFormat="1" ht="12.75">
      <c r="F329" s="5"/>
    </row>
    <row r="330" s="1" customFormat="1" ht="12.75">
      <c r="F330" s="5"/>
    </row>
    <row r="331" s="1" customFormat="1" ht="12.75">
      <c r="F331" s="5"/>
    </row>
    <row r="332" s="1" customFormat="1" ht="12.75">
      <c r="F332" s="5"/>
    </row>
    <row r="333" s="1" customFormat="1" ht="12.75">
      <c r="F333" s="5"/>
    </row>
    <row r="334" s="1" customFormat="1" ht="12.75">
      <c r="F334" s="5"/>
    </row>
    <row r="335" s="1" customFormat="1" ht="12.75">
      <c r="F335" s="5"/>
    </row>
    <row r="336" s="1" customFormat="1" ht="12.75">
      <c r="F336" s="5"/>
    </row>
    <row r="337" s="1" customFormat="1" ht="12.75">
      <c r="F337" s="5"/>
    </row>
    <row r="338" s="1" customFormat="1" ht="12.75">
      <c r="F338" s="5"/>
    </row>
    <row r="339" s="1" customFormat="1" ht="12.75">
      <c r="F339" s="5"/>
    </row>
    <row r="340" s="1" customFormat="1" ht="12.75">
      <c r="F340" s="5"/>
    </row>
    <row r="341" s="1" customFormat="1" ht="12.75">
      <c r="F341" s="5"/>
    </row>
    <row r="342" s="1" customFormat="1" ht="12.75">
      <c r="F342" s="5"/>
    </row>
    <row r="343" s="1" customFormat="1" ht="12.75">
      <c r="F343" s="5"/>
    </row>
    <row r="344" s="1" customFormat="1" ht="12.75">
      <c r="F344" s="5"/>
    </row>
    <row r="345" s="1" customFormat="1" ht="12.75">
      <c r="F345" s="5"/>
    </row>
    <row r="346" s="1" customFormat="1" ht="12.75">
      <c r="F346" s="5"/>
    </row>
    <row r="347" s="1" customFormat="1" ht="12.75">
      <c r="F347" s="5"/>
    </row>
    <row r="348" s="1" customFormat="1" ht="12.75">
      <c r="F348" s="5"/>
    </row>
    <row r="349" s="1" customFormat="1" ht="12.75">
      <c r="F349" s="5"/>
    </row>
    <row r="350" s="1" customFormat="1" ht="12.75">
      <c r="F350" s="5"/>
    </row>
    <row r="351" s="1" customFormat="1" ht="12.75">
      <c r="F351" s="5"/>
    </row>
    <row r="352" s="1" customFormat="1" ht="12.75">
      <c r="F352" s="5"/>
    </row>
    <row r="353" s="1" customFormat="1" ht="12.75">
      <c r="F353" s="5"/>
    </row>
    <row r="354" s="1" customFormat="1" ht="12.75">
      <c r="F354" s="5"/>
    </row>
    <row r="355" s="1" customFormat="1" ht="12.75">
      <c r="F355" s="5"/>
    </row>
    <row r="356" s="1" customFormat="1" ht="12.75">
      <c r="F356" s="5"/>
    </row>
    <row r="357" s="1" customFormat="1" ht="12.75">
      <c r="F357" s="5"/>
    </row>
    <row r="358" s="1" customFormat="1" ht="12.75">
      <c r="F358" s="5"/>
    </row>
    <row r="359" s="1" customFormat="1" ht="12.75">
      <c r="F359" s="5"/>
    </row>
    <row r="360" s="1" customFormat="1" ht="12.75">
      <c r="F360" s="5"/>
    </row>
    <row r="361" s="1" customFormat="1" ht="12.75">
      <c r="F361" s="5"/>
    </row>
    <row r="362" s="1" customFormat="1" ht="12.75">
      <c r="F362" s="5"/>
    </row>
    <row r="363" s="1" customFormat="1" ht="12.75">
      <c r="F363" s="5"/>
    </row>
    <row r="364" s="1" customFormat="1" ht="12.75">
      <c r="F364" s="5"/>
    </row>
    <row r="365" s="1" customFormat="1" ht="12.75">
      <c r="F365" s="5"/>
    </row>
    <row r="366" s="1" customFormat="1" ht="12.75">
      <c r="F366" s="5"/>
    </row>
    <row r="367" s="1" customFormat="1" ht="12.75">
      <c r="F367" s="5"/>
    </row>
    <row r="368" s="1" customFormat="1" ht="12.75">
      <c r="F368" s="5"/>
    </row>
    <row r="369" s="1" customFormat="1" ht="12.75">
      <c r="F369" s="5"/>
    </row>
    <row r="370" s="1" customFormat="1" ht="12.75">
      <c r="F370" s="5"/>
    </row>
    <row r="371" s="1" customFormat="1" ht="12.75">
      <c r="F371" s="5"/>
    </row>
    <row r="372" s="1" customFormat="1" ht="12.75">
      <c r="F372" s="5"/>
    </row>
    <row r="373" s="1" customFormat="1" ht="12.75">
      <c r="F373" s="5"/>
    </row>
    <row r="374" s="1" customFormat="1" ht="12.75">
      <c r="F374" s="5"/>
    </row>
    <row r="375" s="1" customFormat="1" ht="12.75">
      <c r="F375" s="5"/>
    </row>
    <row r="376" s="1" customFormat="1" ht="12.75">
      <c r="F376" s="5"/>
    </row>
    <row r="377" s="1" customFormat="1" ht="12.75">
      <c r="F377" s="5"/>
    </row>
    <row r="378" s="1" customFormat="1" ht="12.75">
      <c r="F378" s="5"/>
    </row>
    <row r="379" s="1" customFormat="1" ht="12.75">
      <c r="F379" s="5"/>
    </row>
    <row r="380" s="1" customFormat="1" ht="12.75">
      <c r="F380" s="5"/>
    </row>
    <row r="381" s="1" customFormat="1" ht="12.75">
      <c r="F381" s="5"/>
    </row>
    <row r="382" s="1" customFormat="1" ht="12.75">
      <c r="F382" s="5"/>
    </row>
    <row r="383" s="1" customFormat="1" ht="12.75">
      <c r="F383" s="5"/>
    </row>
    <row r="384" s="1" customFormat="1" ht="12.75">
      <c r="F384" s="5"/>
    </row>
    <row r="385" s="1" customFormat="1" ht="12.75">
      <c r="F385" s="5"/>
    </row>
    <row r="386" s="1" customFormat="1" ht="12.75">
      <c r="F386" s="5"/>
    </row>
    <row r="387" s="1" customFormat="1" ht="12.75">
      <c r="F387" s="5"/>
    </row>
    <row r="388" s="1" customFormat="1" ht="12.75">
      <c r="F388" s="5"/>
    </row>
    <row r="389" s="1" customFormat="1" ht="12.75">
      <c r="F389" s="5"/>
    </row>
    <row r="390" s="1" customFormat="1" ht="12.75">
      <c r="F390" s="5"/>
    </row>
    <row r="391" s="1" customFormat="1" ht="12.75">
      <c r="F391" s="5"/>
    </row>
    <row r="392" s="1" customFormat="1" ht="12.75">
      <c r="F392" s="5"/>
    </row>
  </sheetData>
  <sheetProtection/>
  <mergeCells count="1">
    <mergeCell ref="A1:H1"/>
  </mergeCells>
  <printOptions/>
  <pageMargins left="0.33" right="0.26" top="0.56" bottom="0.57" header="0.41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9"/>
  <sheetViews>
    <sheetView zoomScalePageLayoutView="0" workbookViewId="0" topLeftCell="A1">
      <selection activeCell="J2" sqref="J2"/>
    </sheetView>
  </sheetViews>
  <sheetFormatPr defaultColWidth="8.8515625" defaultRowHeight="12.75"/>
  <cols>
    <col min="1" max="1" width="5.421875" style="0" customWidth="1"/>
    <col min="2" max="2" width="33.140625" style="0" customWidth="1"/>
    <col min="3" max="3" width="6.140625" style="0" customWidth="1"/>
    <col min="4" max="4" width="7.00390625" style="0" customWidth="1"/>
    <col min="5" max="5" width="10.140625" style="0" customWidth="1"/>
    <col min="6" max="6" width="12.8515625" style="6" customWidth="1"/>
    <col min="7" max="7" width="11.28125" style="0" customWidth="1"/>
    <col min="8" max="8" width="13.421875" style="0" customWidth="1"/>
  </cols>
  <sheetData>
    <row r="1" spans="1:8" s="1" customFormat="1" ht="45" customHeight="1">
      <c r="A1" s="69" t="s">
        <v>225</v>
      </c>
      <c r="B1" s="69"/>
      <c r="C1" s="69"/>
      <c r="D1" s="69"/>
      <c r="E1" s="69"/>
      <c r="F1" s="69"/>
      <c r="G1" s="69"/>
      <c r="H1" s="69"/>
    </row>
    <row r="2" spans="1:10" s="1" customFormat="1" ht="14.25" customHeight="1">
      <c r="A2" s="27"/>
      <c r="B2" s="27"/>
      <c r="C2" s="27"/>
      <c r="D2" s="27"/>
      <c r="E2" s="27"/>
      <c r="F2" s="27"/>
      <c r="G2" s="27"/>
      <c r="H2" s="27"/>
      <c r="J2" s="1" t="s">
        <v>226</v>
      </c>
    </row>
    <row r="3" spans="1:8" s="2" customFormat="1" ht="38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183</v>
      </c>
      <c r="G3" s="7" t="s">
        <v>5</v>
      </c>
      <c r="H3" s="7" t="s">
        <v>6</v>
      </c>
    </row>
    <row r="4" spans="1:8" s="1" customFormat="1" ht="12.75">
      <c r="A4" s="7">
        <v>1</v>
      </c>
      <c r="B4" s="12" t="s">
        <v>7</v>
      </c>
      <c r="C4" s="8"/>
      <c r="D4" s="8"/>
      <c r="E4" s="8"/>
      <c r="F4" s="9"/>
      <c r="G4" s="8"/>
      <c r="H4" s="8"/>
    </row>
    <row r="5" spans="1:8" s="1" customFormat="1" ht="12.75">
      <c r="A5" s="19">
        <v>1.1</v>
      </c>
      <c r="B5" s="8" t="s">
        <v>207</v>
      </c>
      <c r="C5" s="8" t="s">
        <v>9</v>
      </c>
      <c r="D5" s="8"/>
      <c r="E5" s="8"/>
      <c r="F5" s="10"/>
      <c r="G5" s="11">
        <v>300000</v>
      </c>
      <c r="H5" s="8"/>
    </row>
    <row r="6" spans="1:8" s="1" customFormat="1" ht="12.75">
      <c r="A6" s="19">
        <v>1.2</v>
      </c>
      <c r="B6" s="8" t="s">
        <v>10</v>
      </c>
      <c r="C6" s="8" t="s">
        <v>9</v>
      </c>
      <c r="D6" s="8"/>
      <c r="E6" s="8"/>
      <c r="F6" s="9"/>
      <c r="G6" s="11">
        <v>250000</v>
      </c>
      <c r="H6" s="8"/>
    </row>
    <row r="7" spans="1:8" s="1" customFormat="1" ht="12.75">
      <c r="A7" s="19">
        <v>1.3</v>
      </c>
      <c r="B7" s="8" t="s">
        <v>11</v>
      </c>
      <c r="C7" s="8" t="s">
        <v>9</v>
      </c>
      <c r="D7" s="8"/>
      <c r="E7" s="8"/>
      <c r="F7" s="10">
        <v>1000000</v>
      </c>
      <c r="G7" s="1" t="s">
        <v>89</v>
      </c>
      <c r="H7" s="8"/>
    </row>
    <row r="8" spans="1:8" s="1" customFormat="1" ht="12.75">
      <c r="A8" s="19"/>
      <c r="B8" s="8" t="s">
        <v>208</v>
      </c>
      <c r="C8" s="8" t="s">
        <v>9</v>
      </c>
      <c r="D8" s="8"/>
      <c r="E8" s="8"/>
      <c r="F8" s="10">
        <v>600000</v>
      </c>
      <c r="H8" s="8"/>
    </row>
    <row r="9" spans="1:8" s="1" customFormat="1" ht="12.75">
      <c r="A9" s="19"/>
      <c r="B9" s="12" t="s">
        <v>103</v>
      </c>
      <c r="C9" s="8"/>
      <c r="D9" s="8"/>
      <c r="E9" s="8"/>
      <c r="F9" s="13">
        <f>SUM(F6:F8)</f>
        <v>1600000</v>
      </c>
      <c r="G9" s="16">
        <f>SUM(G5:G7)</f>
        <v>550000</v>
      </c>
      <c r="H9" s="16">
        <f>F9+G9</f>
        <v>2150000</v>
      </c>
    </row>
    <row r="10" spans="1:8" s="1" customFormat="1" ht="12.75">
      <c r="A10" s="19"/>
      <c r="B10" s="8"/>
      <c r="C10" s="8"/>
      <c r="D10" s="8"/>
      <c r="E10" s="8"/>
      <c r="F10" s="9"/>
      <c r="G10" s="8"/>
      <c r="H10" s="8"/>
    </row>
    <row r="11" spans="1:8" s="1" customFormat="1" ht="12.75">
      <c r="A11" s="7">
        <v>2</v>
      </c>
      <c r="B11" s="12" t="s">
        <v>13</v>
      </c>
      <c r="C11" s="8"/>
      <c r="D11" s="8"/>
      <c r="E11" s="8"/>
      <c r="F11" s="9"/>
      <c r="G11" s="8"/>
      <c r="H11" s="8"/>
    </row>
    <row r="12" spans="1:8" s="1" customFormat="1" ht="25.5">
      <c r="A12" s="19">
        <v>2.1</v>
      </c>
      <c r="B12" s="8" t="s">
        <v>14</v>
      </c>
      <c r="C12" s="8" t="s">
        <v>9</v>
      </c>
      <c r="D12" s="8"/>
      <c r="E12" s="8"/>
      <c r="F12" s="9"/>
      <c r="G12" s="11">
        <v>400000</v>
      </c>
      <c r="H12" s="8"/>
    </row>
    <row r="13" spans="1:8" s="1" customFormat="1" ht="25.5">
      <c r="A13" s="7">
        <v>2.2</v>
      </c>
      <c r="B13" s="12" t="s">
        <v>15</v>
      </c>
      <c r="C13" s="8"/>
      <c r="D13" s="8"/>
      <c r="E13" s="8"/>
      <c r="F13" s="9"/>
      <c r="G13" s="8"/>
      <c r="H13" s="8"/>
    </row>
    <row r="14" spans="1:8" s="1" customFormat="1" ht="12.75">
      <c r="A14" s="19" t="s">
        <v>16</v>
      </c>
      <c r="B14" s="8" t="s">
        <v>17</v>
      </c>
      <c r="C14" s="8" t="s">
        <v>18</v>
      </c>
      <c r="D14" s="8">
        <v>40</v>
      </c>
      <c r="E14" s="11">
        <v>27000</v>
      </c>
      <c r="F14" s="21">
        <f>D14*E14</f>
        <v>1080000</v>
      </c>
      <c r="G14" s="8"/>
      <c r="H14" s="8"/>
    </row>
    <row r="15" spans="1:8" s="1" customFormat="1" ht="12.75">
      <c r="A15" s="19" t="s">
        <v>19</v>
      </c>
      <c r="B15" s="8" t="s">
        <v>20</v>
      </c>
      <c r="C15" s="8" t="s">
        <v>21</v>
      </c>
      <c r="D15" s="8">
        <v>3</v>
      </c>
      <c r="E15" s="11">
        <v>150000</v>
      </c>
      <c r="F15" s="21">
        <f>D15*E15</f>
        <v>450000</v>
      </c>
      <c r="G15" s="8"/>
      <c r="H15" s="8"/>
    </row>
    <row r="16" spans="1:8" s="1" customFormat="1" ht="12.75">
      <c r="A16" s="19" t="s">
        <v>22</v>
      </c>
      <c r="B16" s="8" t="s">
        <v>23</v>
      </c>
      <c r="C16" s="8" t="s">
        <v>21</v>
      </c>
      <c r="D16" s="8">
        <v>2</v>
      </c>
      <c r="E16" s="11">
        <v>250000</v>
      </c>
      <c r="F16" s="21">
        <f>D16*E16</f>
        <v>500000</v>
      </c>
      <c r="G16" s="8"/>
      <c r="H16" s="8"/>
    </row>
    <row r="17" spans="1:8" s="1" customFormat="1" ht="12.75">
      <c r="A17" s="19"/>
      <c r="B17" s="8" t="s">
        <v>203</v>
      </c>
      <c r="C17" s="8" t="s">
        <v>25</v>
      </c>
      <c r="D17" s="8">
        <v>25</v>
      </c>
      <c r="E17" s="11">
        <v>20000</v>
      </c>
      <c r="F17" s="21">
        <f>D17*E17</f>
        <v>500000</v>
      </c>
      <c r="G17" s="8"/>
      <c r="H17" s="8"/>
    </row>
    <row r="18" spans="1:8" s="1" customFormat="1" ht="12.75">
      <c r="A18" s="19"/>
      <c r="B18" s="8" t="s">
        <v>26</v>
      </c>
      <c r="C18" s="8" t="s">
        <v>27</v>
      </c>
      <c r="D18" s="8">
        <v>60</v>
      </c>
      <c r="E18" s="11">
        <v>3500</v>
      </c>
      <c r="F18" s="21">
        <f>D18*E18</f>
        <v>210000</v>
      </c>
      <c r="G18" s="8"/>
      <c r="H18" s="8"/>
    </row>
    <row r="19" spans="1:8" s="1" customFormat="1" ht="12.75">
      <c r="A19" s="19" t="s">
        <v>28</v>
      </c>
      <c r="B19" s="8" t="s">
        <v>29</v>
      </c>
      <c r="C19" s="8" t="s">
        <v>9</v>
      </c>
      <c r="D19" s="8"/>
      <c r="E19" s="8"/>
      <c r="F19" s="21"/>
      <c r="G19" s="11">
        <v>500000</v>
      </c>
      <c r="H19" s="8"/>
    </row>
    <row r="20" spans="1:8" s="1" customFormat="1" ht="12.75">
      <c r="A20" s="19" t="s">
        <v>30</v>
      </c>
      <c r="B20" s="8" t="s">
        <v>31</v>
      </c>
      <c r="C20" s="8" t="s">
        <v>9</v>
      </c>
      <c r="D20" s="8"/>
      <c r="E20" s="8"/>
      <c r="F20" s="21"/>
      <c r="G20" s="11">
        <v>1200000</v>
      </c>
      <c r="H20" s="8"/>
    </row>
    <row r="21" spans="1:8" s="1" customFormat="1" ht="25.5" customHeight="1">
      <c r="A21" s="7">
        <v>2.3</v>
      </c>
      <c r="B21" s="12" t="s">
        <v>223</v>
      </c>
      <c r="C21" s="8"/>
      <c r="D21" s="8"/>
      <c r="E21" s="8"/>
      <c r="F21" s="21"/>
      <c r="G21" s="11"/>
      <c r="H21" s="8"/>
    </row>
    <row r="22" spans="1:8" s="1" customFormat="1" ht="12.75">
      <c r="A22" s="19"/>
      <c r="B22" s="8" t="s">
        <v>224</v>
      </c>
      <c r="C22" s="8" t="s">
        <v>18</v>
      </c>
      <c r="D22" s="11">
        <v>910</v>
      </c>
      <c r="E22" s="8">
        <v>1000</v>
      </c>
      <c r="F22" s="21">
        <v>910000</v>
      </c>
      <c r="G22" s="8"/>
      <c r="H22" s="8"/>
    </row>
    <row r="23" spans="1:8" s="1" customFormat="1" ht="12.75">
      <c r="A23" s="19"/>
      <c r="B23" s="8" t="s">
        <v>17</v>
      </c>
      <c r="C23" s="8" t="s">
        <v>18</v>
      </c>
      <c r="D23" s="8">
        <v>35</v>
      </c>
      <c r="E23" s="11">
        <v>27000</v>
      </c>
      <c r="F23" s="21">
        <f>D23*E23</f>
        <v>945000</v>
      </c>
      <c r="G23" s="8"/>
      <c r="H23" s="8"/>
    </row>
    <row r="24" spans="1:8" s="1" customFormat="1" ht="12.75">
      <c r="A24" s="19"/>
      <c r="B24" s="8" t="s">
        <v>20</v>
      </c>
      <c r="C24" s="8" t="s">
        <v>21</v>
      </c>
      <c r="D24" s="8">
        <v>2</v>
      </c>
      <c r="E24" s="11">
        <v>150000</v>
      </c>
      <c r="F24" s="21">
        <f>D24*E24</f>
        <v>300000</v>
      </c>
      <c r="G24" s="8"/>
      <c r="H24" s="8"/>
    </row>
    <row r="25" spans="1:8" s="1" customFormat="1" ht="12.75">
      <c r="A25" s="19"/>
      <c r="B25" s="8" t="s">
        <v>34</v>
      </c>
      <c r="C25" s="8" t="s">
        <v>9</v>
      </c>
      <c r="D25" s="8"/>
      <c r="E25" s="8"/>
      <c r="F25" s="21"/>
      <c r="G25" s="11">
        <v>600000</v>
      </c>
      <c r="H25" s="8"/>
    </row>
    <row r="26" spans="1:8" s="1" customFormat="1" ht="12.75">
      <c r="A26" s="19">
        <v>2.4</v>
      </c>
      <c r="B26" s="8" t="s">
        <v>35</v>
      </c>
      <c r="C26" s="8" t="s">
        <v>21</v>
      </c>
      <c r="D26" s="8">
        <v>5</v>
      </c>
      <c r="E26" s="11">
        <v>200000</v>
      </c>
      <c r="F26" s="21">
        <f>D26*E26</f>
        <v>1000000</v>
      </c>
      <c r="G26" s="8"/>
      <c r="H26" s="8"/>
    </row>
    <row r="27" spans="1:8" s="1" customFormat="1" ht="12.75">
      <c r="A27" s="19">
        <v>2.5</v>
      </c>
      <c r="B27" s="8" t="s">
        <v>36</v>
      </c>
      <c r="C27" s="8" t="s">
        <v>21</v>
      </c>
      <c r="D27" s="8">
        <v>5</v>
      </c>
      <c r="E27" s="11">
        <v>27000</v>
      </c>
      <c r="F27" s="21">
        <f>D27*E27</f>
        <v>135000</v>
      </c>
      <c r="G27" s="8"/>
      <c r="H27" s="8"/>
    </row>
    <row r="28" spans="1:8" s="1" customFormat="1" ht="12.75">
      <c r="A28" s="19"/>
      <c r="B28" s="8" t="s">
        <v>34</v>
      </c>
      <c r="C28" s="8" t="s">
        <v>9</v>
      </c>
      <c r="D28" s="8"/>
      <c r="E28" s="8"/>
      <c r="F28" s="21">
        <v>0</v>
      </c>
      <c r="G28" s="11">
        <v>200000</v>
      </c>
      <c r="H28" s="8"/>
    </row>
    <row r="29" spans="1:8" s="1" customFormat="1" ht="12.75">
      <c r="A29" s="19"/>
      <c r="B29" s="12" t="s">
        <v>116</v>
      </c>
      <c r="C29" s="8"/>
      <c r="D29" s="8"/>
      <c r="E29" s="8"/>
      <c r="F29" s="15">
        <f>SUM(F13:F27)</f>
        <v>6030000</v>
      </c>
      <c r="G29" s="16">
        <f>SUM(G12:G28)</f>
        <v>2900000</v>
      </c>
      <c r="H29" s="17">
        <f>F29+G29</f>
        <v>8930000</v>
      </c>
    </row>
    <row r="30" spans="1:8" s="1" customFormat="1" ht="12.75">
      <c r="A30" s="19"/>
      <c r="B30" s="8"/>
      <c r="C30" s="8"/>
      <c r="D30" s="8"/>
      <c r="E30" s="8"/>
      <c r="F30" s="21"/>
      <c r="G30" s="8"/>
      <c r="H30" s="8"/>
    </row>
    <row r="31" spans="1:8" s="1" customFormat="1" ht="12.75">
      <c r="A31" s="7">
        <v>3</v>
      </c>
      <c r="B31" s="12" t="s">
        <v>38</v>
      </c>
      <c r="C31" s="8"/>
      <c r="D31" s="8"/>
      <c r="E31" s="8"/>
      <c r="F31" s="21">
        <f aca="true" t="shared" si="0" ref="F31:F40">D31*E31</f>
        <v>0</v>
      </c>
      <c r="G31" s="8"/>
      <c r="H31" s="8"/>
    </row>
    <row r="32" spans="1:8" s="1" customFormat="1" ht="12.75">
      <c r="A32" s="19" t="s">
        <v>16</v>
      </c>
      <c r="B32" s="8" t="s">
        <v>17</v>
      </c>
      <c r="C32" s="8" t="s">
        <v>18</v>
      </c>
      <c r="D32" s="8">
        <v>20</v>
      </c>
      <c r="E32" s="11">
        <v>27000</v>
      </c>
      <c r="F32" s="21">
        <f t="shared" si="0"/>
        <v>540000</v>
      </c>
      <c r="G32" s="8"/>
      <c r="H32" s="8"/>
    </row>
    <row r="33" spans="1:8" s="1" customFormat="1" ht="12.75">
      <c r="A33" s="19" t="s">
        <v>19</v>
      </c>
      <c r="B33" s="8" t="s">
        <v>20</v>
      </c>
      <c r="C33" s="8" t="s">
        <v>21</v>
      </c>
      <c r="D33" s="8">
        <v>1</v>
      </c>
      <c r="E33" s="11">
        <v>150000</v>
      </c>
      <c r="F33" s="21">
        <f t="shared" si="0"/>
        <v>150000</v>
      </c>
      <c r="G33" s="8"/>
      <c r="H33" s="8"/>
    </row>
    <row r="34" spans="1:8" s="1" customFormat="1" ht="12.75">
      <c r="A34" s="19" t="s">
        <v>22</v>
      </c>
      <c r="B34" s="8" t="s">
        <v>39</v>
      </c>
      <c r="C34" s="8" t="s">
        <v>21</v>
      </c>
      <c r="D34" s="8">
        <v>2</v>
      </c>
      <c r="E34" s="11">
        <v>250000</v>
      </c>
      <c r="F34" s="21">
        <f t="shared" si="0"/>
        <v>500000</v>
      </c>
      <c r="G34" s="8"/>
      <c r="H34" s="8"/>
    </row>
    <row r="35" spans="1:8" s="1" customFormat="1" ht="12.75">
      <c r="A35" s="19" t="s">
        <v>28</v>
      </c>
      <c r="B35" s="8" t="s">
        <v>40</v>
      </c>
      <c r="C35" s="8" t="s">
        <v>18</v>
      </c>
      <c r="D35" s="8">
        <v>20</v>
      </c>
      <c r="E35" s="11">
        <v>33000</v>
      </c>
      <c r="F35" s="21">
        <f t="shared" si="0"/>
        <v>660000</v>
      </c>
      <c r="G35" s="8"/>
      <c r="H35" s="8"/>
    </row>
    <row r="36" spans="1:8" s="1" customFormat="1" ht="12.75">
      <c r="A36" s="19" t="s">
        <v>30</v>
      </c>
      <c r="B36" s="8" t="s">
        <v>41</v>
      </c>
      <c r="C36" s="8" t="s">
        <v>18</v>
      </c>
      <c r="D36" s="8">
        <v>25</v>
      </c>
      <c r="E36" s="11">
        <v>6500</v>
      </c>
      <c r="F36" s="21">
        <f t="shared" si="0"/>
        <v>162500</v>
      </c>
      <c r="G36" s="8"/>
      <c r="H36" s="8"/>
    </row>
    <row r="37" spans="1:8" s="1" customFormat="1" ht="12.75">
      <c r="A37" s="19" t="s">
        <v>42</v>
      </c>
      <c r="B37" s="8" t="s">
        <v>43</v>
      </c>
      <c r="C37" s="8" t="s">
        <v>18</v>
      </c>
      <c r="D37" s="8">
        <v>60</v>
      </c>
      <c r="E37" s="11">
        <v>4000</v>
      </c>
      <c r="F37" s="21">
        <f t="shared" si="0"/>
        <v>240000</v>
      </c>
      <c r="G37" s="8"/>
      <c r="H37" s="8"/>
    </row>
    <row r="38" spans="1:8" s="1" customFormat="1" ht="12.75">
      <c r="A38" s="19" t="s">
        <v>44</v>
      </c>
      <c r="B38" s="8" t="s">
        <v>45</v>
      </c>
      <c r="C38" s="8" t="s">
        <v>18</v>
      </c>
      <c r="D38" s="8">
        <v>35</v>
      </c>
      <c r="E38" s="11">
        <v>4500</v>
      </c>
      <c r="F38" s="21">
        <f t="shared" si="0"/>
        <v>157500</v>
      </c>
      <c r="G38" s="8"/>
      <c r="H38" s="8"/>
    </row>
    <row r="39" spans="1:8" s="1" customFormat="1" ht="12.75">
      <c r="A39" s="19" t="s">
        <v>46</v>
      </c>
      <c r="B39" s="8" t="s">
        <v>47</v>
      </c>
      <c r="C39" s="8" t="s">
        <v>27</v>
      </c>
      <c r="D39" s="8">
        <v>40</v>
      </c>
      <c r="E39" s="11">
        <v>3000</v>
      </c>
      <c r="F39" s="21">
        <f t="shared" si="0"/>
        <v>120000</v>
      </c>
      <c r="G39" s="8"/>
      <c r="H39" s="8"/>
    </row>
    <row r="40" spans="1:8" s="1" customFormat="1" ht="15" customHeight="1">
      <c r="A40" s="19" t="s">
        <v>48</v>
      </c>
      <c r="B40" s="8" t="s">
        <v>26</v>
      </c>
      <c r="C40" s="8" t="s">
        <v>27</v>
      </c>
      <c r="D40" s="8">
        <v>25</v>
      </c>
      <c r="E40" s="11">
        <v>3500</v>
      </c>
      <c r="F40" s="21">
        <f t="shared" si="0"/>
        <v>87500</v>
      </c>
      <c r="G40" s="8"/>
      <c r="H40" s="8"/>
    </row>
    <row r="41" spans="1:8" s="1" customFormat="1" ht="15.75" customHeight="1">
      <c r="A41" s="19" t="s">
        <v>49</v>
      </c>
      <c r="B41" s="8" t="s">
        <v>50</v>
      </c>
      <c r="C41" s="8" t="s">
        <v>9</v>
      </c>
      <c r="D41" s="8"/>
      <c r="E41" s="8"/>
      <c r="F41" s="21">
        <v>0</v>
      </c>
      <c r="G41" s="11">
        <v>550000</v>
      </c>
      <c r="H41" s="8"/>
    </row>
    <row r="42" spans="1:8" s="1" customFormat="1" ht="14.25" customHeight="1">
      <c r="A42" s="19" t="s">
        <v>51</v>
      </c>
      <c r="B42" s="8" t="s">
        <v>31</v>
      </c>
      <c r="C42" s="8"/>
      <c r="D42" s="8"/>
      <c r="E42" s="8"/>
      <c r="F42" s="21">
        <v>0</v>
      </c>
      <c r="G42" s="11">
        <v>450000</v>
      </c>
      <c r="H42" s="8"/>
    </row>
    <row r="43" spans="1:8" s="3" customFormat="1" ht="12" customHeight="1">
      <c r="A43" s="7"/>
      <c r="B43" s="12" t="s">
        <v>103</v>
      </c>
      <c r="C43" s="12"/>
      <c r="D43" s="12"/>
      <c r="E43" s="12"/>
      <c r="F43" s="15">
        <f>SUM(F32:F42)</f>
        <v>2617500</v>
      </c>
      <c r="G43" s="16">
        <f>SUM(G41:G42)</f>
        <v>1000000</v>
      </c>
      <c r="H43" s="17">
        <f>F43+G43</f>
        <v>3617500</v>
      </c>
    </row>
    <row r="44" spans="1:8" s="1" customFormat="1" ht="12.75">
      <c r="A44" s="19"/>
      <c r="B44" s="8"/>
      <c r="C44" s="8"/>
      <c r="D44" s="8"/>
      <c r="E44" s="8"/>
      <c r="F44" s="21">
        <f aca="true" t="shared" si="1" ref="F44:F50">D44*E44</f>
        <v>0</v>
      </c>
      <c r="G44" s="8"/>
      <c r="H44" s="8"/>
    </row>
    <row r="45" spans="1:8" s="1" customFormat="1" ht="12.75">
      <c r="A45" s="19">
        <v>4</v>
      </c>
      <c r="B45" s="12" t="s">
        <v>53</v>
      </c>
      <c r="C45" s="8"/>
      <c r="D45" s="8"/>
      <c r="E45" s="8"/>
      <c r="F45" s="21">
        <f t="shared" si="1"/>
        <v>0</v>
      </c>
      <c r="G45" s="8"/>
      <c r="H45" s="8"/>
    </row>
    <row r="46" spans="1:8" s="1" customFormat="1" ht="12.75">
      <c r="A46" s="19" t="s">
        <v>16</v>
      </c>
      <c r="B46" s="8" t="s">
        <v>54</v>
      </c>
      <c r="C46" s="8" t="s">
        <v>55</v>
      </c>
      <c r="D46" s="8">
        <v>1</v>
      </c>
      <c r="E46" s="11">
        <v>350000</v>
      </c>
      <c r="F46" s="21">
        <f t="shared" si="1"/>
        <v>350000</v>
      </c>
      <c r="G46" s="8"/>
      <c r="H46" s="8"/>
    </row>
    <row r="47" spans="1:8" s="1" customFormat="1" ht="12.75">
      <c r="A47" s="19" t="s">
        <v>19</v>
      </c>
      <c r="B47" s="8" t="s">
        <v>56</v>
      </c>
      <c r="C47" s="8" t="s">
        <v>57</v>
      </c>
      <c r="D47" s="8">
        <v>102</v>
      </c>
      <c r="E47" s="11">
        <v>3000</v>
      </c>
      <c r="F47" s="21">
        <f t="shared" si="1"/>
        <v>306000</v>
      </c>
      <c r="G47" s="8"/>
      <c r="H47" s="8"/>
    </row>
    <row r="48" spans="1:8" s="1" customFormat="1" ht="12.75">
      <c r="A48" s="19" t="s">
        <v>22</v>
      </c>
      <c r="B48" s="8" t="s">
        <v>58</v>
      </c>
      <c r="C48" s="8" t="s">
        <v>18</v>
      </c>
      <c r="D48" s="8">
        <v>45</v>
      </c>
      <c r="E48" s="11">
        <v>27000</v>
      </c>
      <c r="F48" s="21">
        <f t="shared" si="1"/>
        <v>1215000</v>
      </c>
      <c r="G48" s="8"/>
      <c r="H48" s="8"/>
    </row>
    <row r="49" spans="1:8" s="1" customFormat="1" ht="12.75">
      <c r="A49" s="19" t="s">
        <v>28</v>
      </c>
      <c r="B49" s="8" t="s">
        <v>20</v>
      </c>
      <c r="C49" s="8" t="s">
        <v>21</v>
      </c>
      <c r="D49" s="8">
        <v>1</v>
      </c>
      <c r="E49" s="11">
        <v>120000</v>
      </c>
      <c r="F49" s="21">
        <f t="shared" si="1"/>
        <v>120000</v>
      </c>
      <c r="G49" s="8"/>
      <c r="H49" s="8"/>
    </row>
    <row r="50" spans="1:8" s="1" customFormat="1" ht="12.75">
      <c r="A50" s="19" t="s">
        <v>30</v>
      </c>
      <c r="B50" s="8" t="s">
        <v>39</v>
      </c>
      <c r="C50" s="8" t="s">
        <v>21</v>
      </c>
      <c r="D50" s="8">
        <v>2</v>
      </c>
      <c r="E50" s="11">
        <v>200000</v>
      </c>
      <c r="F50" s="21">
        <f t="shared" si="1"/>
        <v>400000</v>
      </c>
      <c r="G50" s="8"/>
      <c r="H50" s="8"/>
    </row>
    <row r="51" spans="1:8" s="1" customFormat="1" ht="12.75">
      <c r="A51" s="19" t="s">
        <v>42</v>
      </c>
      <c r="B51" s="8" t="s">
        <v>34</v>
      </c>
      <c r="C51" s="8"/>
      <c r="D51" s="8"/>
      <c r="E51" s="8"/>
      <c r="F51" s="21">
        <v>0</v>
      </c>
      <c r="G51" s="11">
        <v>750000</v>
      </c>
      <c r="H51" s="8"/>
    </row>
    <row r="52" spans="1:8" s="3" customFormat="1" ht="12.75">
      <c r="A52" s="7"/>
      <c r="B52" s="12" t="s">
        <v>59</v>
      </c>
      <c r="C52" s="12"/>
      <c r="D52" s="12"/>
      <c r="E52" s="12"/>
      <c r="F52" s="15">
        <f>SUM(F46:F51)</f>
        <v>2391000</v>
      </c>
      <c r="G52" s="16">
        <v>750000</v>
      </c>
      <c r="H52" s="16">
        <f>F52+G52</f>
        <v>3141000</v>
      </c>
    </row>
    <row r="53" spans="1:8" s="3" customFormat="1" ht="12.75">
      <c r="A53" s="7"/>
      <c r="B53" s="12"/>
      <c r="C53" s="12"/>
      <c r="D53" s="12"/>
      <c r="E53" s="12"/>
      <c r="F53" s="15"/>
      <c r="G53" s="16"/>
      <c r="H53" s="16"/>
    </row>
    <row r="54" spans="1:8" s="1" customFormat="1" ht="15" customHeight="1">
      <c r="A54" s="7">
        <v>5</v>
      </c>
      <c r="B54" s="12" t="s">
        <v>60</v>
      </c>
      <c r="C54" s="8"/>
      <c r="D54" s="8"/>
      <c r="E54" s="8"/>
      <c r="F54" s="21">
        <f aca="true" t="shared" si="2" ref="F54:F59">D54*E54</f>
        <v>0</v>
      </c>
      <c r="G54" s="8"/>
      <c r="H54" s="8"/>
    </row>
    <row r="55" spans="1:8" s="1" customFormat="1" ht="15" customHeight="1">
      <c r="A55" s="19"/>
      <c r="B55" s="8" t="s">
        <v>61</v>
      </c>
      <c r="C55" s="8" t="s">
        <v>55</v>
      </c>
      <c r="D55" s="8">
        <v>4</v>
      </c>
      <c r="E55" s="11">
        <v>15000</v>
      </c>
      <c r="F55" s="21">
        <f t="shared" si="2"/>
        <v>60000</v>
      </c>
      <c r="G55" s="8"/>
      <c r="H55" s="8"/>
    </row>
    <row r="56" spans="1:8" s="1" customFormat="1" ht="14.25" customHeight="1">
      <c r="A56" s="19" t="s">
        <v>16</v>
      </c>
      <c r="B56" s="8" t="s">
        <v>33</v>
      </c>
      <c r="C56" s="8" t="s">
        <v>18</v>
      </c>
      <c r="D56" s="11">
        <v>4550</v>
      </c>
      <c r="E56" s="8">
        <v>1000</v>
      </c>
      <c r="F56" s="21">
        <f t="shared" si="2"/>
        <v>4550000</v>
      </c>
      <c r="G56" s="8"/>
      <c r="H56" s="8"/>
    </row>
    <row r="57" spans="1:8" s="1" customFormat="1" ht="14.25" customHeight="1">
      <c r="A57" s="19" t="s">
        <v>19</v>
      </c>
      <c r="B57" s="8" t="s">
        <v>17</v>
      </c>
      <c r="C57" s="8" t="s">
        <v>18</v>
      </c>
      <c r="D57" s="8">
        <v>120</v>
      </c>
      <c r="E57" s="11">
        <v>27000</v>
      </c>
      <c r="F57" s="21">
        <f t="shared" si="2"/>
        <v>3240000</v>
      </c>
      <c r="G57" s="8"/>
      <c r="H57" s="8"/>
    </row>
    <row r="58" spans="1:8" s="1" customFormat="1" ht="13.5" customHeight="1">
      <c r="A58" s="19" t="s">
        <v>22</v>
      </c>
      <c r="B58" s="8" t="s">
        <v>20</v>
      </c>
      <c r="C58" s="8" t="s">
        <v>21</v>
      </c>
      <c r="D58" s="8">
        <v>8</v>
      </c>
      <c r="E58" s="11">
        <v>120000</v>
      </c>
      <c r="F58" s="21">
        <f t="shared" si="2"/>
        <v>960000</v>
      </c>
      <c r="G58" s="8"/>
      <c r="H58" s="8"/>
    </row>
    <row r="59" spans="1:8" s="1" customFormat="1" ht="12.75">
      <c r="A59" s="19"/>
      <c r="B59" s="8" t="s">
        <v>63</v>
      </c>
      <c r="C59" s="8" t="s">
        <v>64</v>
      </c>
      <c r="D59" s="8">
        <v>50</v>
      </c>
      <c r="E59" s="11">
        <v>3000</v>
      </c>
      <c r="F59" s="21">
        <f t="shared" si="2"/>
        <v>150000</v>
      </c>
      <c r="G59" s="8"/>
      <c r="H59" s="8"/>
    </row>
    <row r="60" spans="1:8" s="1" customFormat="1" ht="12.75">
      <c r="A60" s="19"/>
      <c r="B60" s="8"/>
      <c r="C60" s="8"/>
      <c r="D60" s="8"/>
      <c r="E60" s="11"/>
      <c r="F60" s="21"/>
      <c r="G60" s="8"/>
      <c r="H60" s="8"/>
    </row>
    <row r="61" spans="1:8" s="1" customFormat="1" ht="12.75">
      <c r="A61" s="19" t="s">
        <v>28</v>
      </c>
      <c r="B61" s="8" t="s">
        <v>34</v>
      </c>
      <c r="C61" s="8" t="s">
        <v>9</v>
      </c>
      <c r="D61" s="8"/>
      <c r="E61" s="8"/>
      <c r="F61" s="21"/>
      <c r="G61" s="16">
        <v>1800000</v>
      </c>
      <c r="H61" s="8"/>
    </row>
    <row r="62" spans="1:8" s="1" customFormat="1" ht="12.75">
      <c r="A62" s="19"/>
      <c r="B62" s="12" t="s">
        <v>65</v>
      </c>
      <c r="C62" s="8"/>
      <c r="D62" s="8"/>
      <c r="E62" s="8"/>
      <c r="F62" s="21"/>
      <c r="G62" s="8"/>
      <c r="H62" s="8"/>
    </row>
    <row r="63" spans="1:8" s="1" customFormat="1" ht="12.75">
      <c r="A63" s="19" t="s">
        <v>16</v>
      </c>
      <c r="B63" s="8" t="s">
        <v>17</v>
      </c>
      <c r="C63" s="8" t="s">
        <v>18</v>
      </c>
      <c r="D63" s="8">
        <v>25</v>
      </c>
      <c r="E63" s="11">
        <v>27000</v>
      </c>
      <c r="F63" s="21">
        <f aca="true" t="shared" si="3" ref="F63:F71">D63*E63</f>
        <v>675000</v>
      </c>
      <c r="G63" s="8"/>
      <c r="H63" s="8"/>
    </row>
    <row r="64" spans="1:8" s="1" customFormat="1" ht="12.75">
      <c r="A64" s="19" t="s">
        <v>19</v>
      </c>
      <c r="B64" s="8" t="s">
        <v>20</v>
      </c>
      <c r="C64" s="8" t="s">
        <v>21</v>
      </c>
      <c r="D64" s="8">
        <v>1</v>
      </c>
      <c r="E64" s="11">
        <v>120000</v>
      </c>
      <c r="F64" s="21">
        <f t="shared" si="3"/>
        <v>120000</v>
      </c>
      <c r="G64" s="8"/>
      <c r="H64" s="8"/>
    </row>
    <row r="65" spans="1:8" s="1" customFormat="1" ht="12.75">
      <c r="A65" s="19" t="s">
        <v>22</v>
      </c>
      <c r="B65" s="8" t="s">
        <v>39</v>
      </c>
      <c r="C65" s="8" t="s">
        <v>21</v>
      </c>
      <c r="D65" s="8">
        <v>1</v>
      </c>
      <c r="E65" s="11">
        <v>200000</v>
      </c>
      <c r="F65" s="21">
        <f t="shared" si="3"/>
        <v>200000</v>
      </c>
      <c r="G65" s="8"/>
      <c r="H65" s="8"/>
    </row>
    <row r="66" spans="1:8" s="1" customFormat="1" ht="12.75">
      <c r="A66" s="19" t="s">
        <v>28</v>
      </c>
      <c r="B66" s="8" t="s">
        <v>66</v>
      </c>
      <c r="C66" s="8" t="s">
        <v>18</v>
      </c>
      <c r="D66" s="8">
        <v>22</v>
      </c>
      <c r="E66" s="11">
        <v>20000</v>
      </c>
      <c r="F66" s="21">
        <f t="shared" si="3"/>
        <v>440000</v>
      </c>
      <c r="G66" s="8"/>
      <c r="H66" s="8"/>
    </row>
    <row r="67" spans="1:8" s="1" customFormat="1" ht="12.75">
      <c r="A67" s="19" t="s">
        <v>30</v>
      </c>
      <c r="B67" s="8" t="s">
        <v>41</v>
      </c>
      <c r="C67" s="8" t="s">
        <v>18</v>
      </c>
      <c r="D67" s="8">
        <v>30</v>
      </c>
      <c r="E67" s="11">
        <v>6500</v>
      </c>
      <c r="F67" s="21">
        <f t="shared" si="3"/>
        <v>195000</v>
      </c>
      <c r="G67" s="8"/>
      <c r="H67" s="8"/>
    </row>
    <row r="68" spans="1:8" s="1" customFormat="1" ht="12.75">
      <c r="A68" s="19" t="s">
        <v>42</v>
      </c>
      <c r="B68" s="8" t="s">
        <v>43</v>
      </c>
      <c r="C68" s="8" t="s">
        <v>18</v>
      </c>
      <c r="D68" s="8">
        <v>60</v>
      </c>
      <c r="E68" s="11">
        <v>4000</v>
      </c>
      <c r="F68" s="21">
        <f t="shared" si="3"/>
        <v>240000</v>
      </c>
      <c r="G68" s="8"/>
      <c r="H68" s="8"/>
    </row>
    <row r="69" spans="1:8" s="1" customFormat="1" ht="12.75">
      <c r="A69" s="19" t="s">
        <v>44</v>
      </c>
      <c r="B69" s="8" t="s">
        <v>45</v>
      </c>
      <c r="C69" s="8" t="s">
        <v>18</v>
      </c>
      <c r="D69" s="8">
        <v>40</v>
      </c>
      <c r="E69" s="11">
        <v>4000</v>
      </c>
      <c r="F69" s="21">
        <f t="shared" si="3"/>
        <v>160000</v>
      </c>
      <c r="G69" s="8"/>
      <c r="H69" s="8"/>
    </row>
    <row r="70" spans="1:8" s="1" customFormat="1" ht="12.75">
      <c r="A70" s="19" t="s">
        <v>46</v>
      </c>
      <c r="B70" s="8" t="s">
        <v>47</v>
      </c>
      <c r="C70" s="8" t="s">
        <v>27</v>
      </c>
      <c r="D70" s="8">
        <v>55</v>
      </c>
      <c r="E70" s="11">
        <v>3000</v>
      </c>
      <c r="F70" s="21">
        <f t="shared" si="3"/>
        <v>165000</v>
      </c>
      <c r="G70" s="8"/>
      <c r="H70" s="8"/>
    </row>
    <row r="71" spans="1:8" s="1" customFormat="1" ht="12.75">
      <c r="A71" s="19" t="s">
        <v>48</v>
      </c>
      <c r="B71" s="8" t="s">
        <v>26</v>
      </c>
      <c r="C71" s="8" t="s">
        <v>27</v>
      </c>
      <c r="D71" s="8">
        <v>40</v>
      </c>
      <c r="E71" s="11">
        <v>3500</v>
      </c>
      <c r="F71" s="21">
        <f t="shared" si="3"/>
        <v>140000</v>
      </c>
      <c r="G71" s="8"/>
      <c r="H71" s="8"/>
    </row>
    <row r="72" spans="1:8" s="1" customFormat="1" ht="15.75" customHeight="1">
      <c r="A72" s="19" t="s">
        <v>49</v>
      </c>
      <c r="B72" s="8" t="s">
        <v>50</v>
      </c>
      <c r="C72" s="8" t="s">
        <v>9</v>
      </c>
      <c r="D72" s="8"/>
      <c r="E72" s="8"/>
      <c r="F72" s="22"/>
      <c r="G72" s="11">
        <v>350000</v>
      </c>
      <c r="H72" s="8"/>
    </row>
    <row r="73" spans="1:8" s="1" customFormat="1" ht="12.75">
      <c r="A73" s="19" t="s">
        <v>51</v>
      </c>
      <c r="B73" s="8" t="s">
        <v>31</v>
      </c>
      <c r="C73" s="8" t="s">
        <v>9</v>
      </c>
      <c r="D73" s="8"/>
      <c r="E73" s="8"/>
      <c r="F73" s="22"/>
      <c r="G73" s="11">
        <v>300000</v>
      </c>
      <c r="H73" s="8"/>
    </row>
    <row r="74" spans="1:8" s="1" customFormat="1" ht="12.75">
      <c r="A74" s="19"/>
      <c r="B74" s="12" t="s">
        <v>103</v>
      </c>
      <c r="C74" s="8"/>
      <c r="D74" s="8"/>
      <c r="E74" s="8"/>
      <c r="F74" s="15">
        <v>13285000</v>
      </c>
      <c r="G74" s="16">
        <f>SUM(G60:G73)</f>
        <v>2450000</v>
      </c>
      <c r="H74" s="16">
        <f>F74+I74</f>
        <v>13285000</v>
      </c>
    </row>
    <row r="75" spans="1:8" s="1" customFormat="1" ht="12.75">
      <c r="A75" s="19"/>
      <c r="B75" s="8"/>
      <c r="C75" s="8"/>
      <c r="D75" s="8"/>
      <c r="E75" s="8"/>
      <c r="F75" s="21"/>
      <c r="H75" s="8"/>
    </row>
    <row r="76" spans="1:8" s="1" customFormat="1" ht="12.75">
      <c r="A76" s="7">
        <v>6</v>
      </c>
      <c r="B76" s="12" t="s">
        <v>68</v>
      </c>
      <c r="C76" s="8"/>
      <c r="D76" s="8"/>
      <c r="E76" s="8"/>
      <c r="F76" s="21"/>
      <c r="G76" s="8"/>
      <c r="H76" s="8"/>
    </row>
    <row r="77" spans="1:8" s="1" customFormat="1" ht="12.75">
      <c r="A77" s="19" t="s">
        <v>16</v>
      </c>
      <c r="B77" s="8" t="s">
        <v>17</v>
      </c>
      <c r="C77" s="8" t="s">
        <v>18</v>
      </c>
      <c r="D77" s="8">
        <v>60</v>
      </c>
      <c r="E77" s="11">
        <v>27000</v>
      </c>
      <c r="F77" s="21">
        <f aca="true" t="shared" si="4" ref="F77:F86">D77*E77</f>
        <v>1620000</v>
      </c>
      <c r="G77" s="8"/>
      <c r="H77" s="8"/>
    </row>
    <row r="78" spans="1:8" s="1" customFormat="1" ht="12.75">
      <c r="A78" s="19" t="s">
        <v>19</v>
      </c>
      <c r="B78" s="8" t="s">
        <v>20</v>
      </c>
      <c r="C78" s="8" t="s">
        <v>21</v>
      </c>
      <c r="D78" s="8">
        <v>1</v>
      </c>
      <c r="E78" s="11">
        <v>150000</v>
      </c>
      <c r="F78" s="21">
        <f t="shared" si="4"/>
        <v>150000</v>
      </c>
      <c r="G78" s="8"/>
      <c r="H78" s="8"/>
    </row>
    <row r="79" spans="1:8" s="1" customFormat="1" ht="12.75">
      <c r="A79" s="19" t="s">
        <v>22</v>
      </c>
      <c r="B79" s="8" t="s">
        <v>39</v>
      </c>
      <c r="C79" s="8" t="s">
        <v>21</v>
      </c>
      <c r="D79" s="8">
        <v>2</v>
      </c>
      <c r="E79" s="11">
        <v>250000</v>
      </c>
      <c r="F79" s="21">
        <f t="shared" si="4"/>
        <v>500000</v>
      </c>
      <c r="G79" s="8"/>
      <c r="H79" s="8"/>
    </row>
    <row r="80" spans="1:8" s="1" customFormat="1" ht="12.75">
      <c r="A80" s="19"/>
      <c r="B80" s="8" t="s">
        <v>69</v>
      </c>
      <c r="C80" s="8" t="s">
        <v>18</v>
      </c>
      <c r="D80" s="8">
        <v>30</v>
      </c>
      <c r="E80" s="11">
        <v>37000</v>
      </c>
      <c r="F80" s="21">
        <f t="shared" si="4"/>
        <v>1110000</v>
      </c>
      <c r="G80" s="8"/>
      <c r="H80" s="8"/>
    </row>
    <row r="81" spans="1:8" s="1" customFormat="1" ht="12.75">
      <c r="A81" s="19" t="s">
        <v>28</v>
      </c>
      <c r="B81" s="8" t="s">
        <v>40</v>
      </c>
      <c r="C81" s="8" t="s">
        <v>18</v>
      </c>
      <c r="D81" s="8">
        <v>15</v>
      </c>
      <c r="E81" s="11">
        <v>33000</v>
      </c>
      <c r="F81" s="21">
        <f t="shared" si="4"/>
        <v>495000</v>
      </c>
      <c r="G81" s="8"/>
      <c r="H81" s="8"/>
    </row>
    <row r="82" spans="1:8" s="1" customFormat="1" ht="12.75">
      <c r="A82" s="19" t="s">
        <v>30</v>
      </c>
      <c r="B82" s="8" t="s">
        <v>41</v>
      </c>
      <c r="C82" s="8" t="s">
        <v>18</v>
      </c>
      <c r="D82" s="8">
        <v>60</v>
      </c>
      <c r="E82" s="11">
        <v>6500</v>
      </c>
      <c r="F82" s="21">
        <f t="shared" si="4"/>
        <v>390000</v>
      </c>
      <c r="G82" s="8"/>
      <c r="H82" s="8"/>
    </row>
    <row r="83" spans="1:8" s="1" customFormat="1" ht="12.75">
      <c r="A83" s="19" t="s">
        <v>42</v>
      </c>
      <c r="B83" s="8" t="s">
        <v>43</v>
      </c>
      <c r="C83" s="8" t="s">
        <v>18</v>
      </c>
      <c r="D83" s="8">
        <v>110</v>
      </c>
      <c r="E83" s="11">
        <v>4000</v>
      </c>
      <c r="F83" s="21">
        <f t="shared" si="4"/>
        <v>440000</v>
      </c>
      <c r="G83" s="8"/>
      <c r="H83" s="8"/>
    </row>
    <row r="84" spans="1:8" s="1" customFormat="1" ht="12.75">
      <c r="A84" s="19" t="s">
        <v>44</v>
      </c>
      <c r="B84" s="8" t="s">
        <v>70</v>
      </c>
      <c r="C84" s="8" t="s">
        <v>18</v>
      </c>
      <c r="D84" s="8">
        <v>65</v>
      </c>
      <c r="E84" s="11">
        <v>4000</v>
      </c>
      <c r="F84" s="21">
        <f t="shared" si="4"/>
        <v>260000</v>
      </c>
      <c r="G84" s="8"/>
      <c r="H84" s="8"/>
    </row>
    <row r="85" spans="1:8" s="1" customFormat="1" ht="12.75">
      <c r="A85" s="19" t="s">
        <v>46</v>
      </c>
      <c r="B85" s="8" t="s">
        <v>47</v>
      </c>
      <c r="C85" s="8" t="s">
        <v>27</v>
      </c>
      <c r="D85" s="8">
        <v>100</v>
      </c>
      <c r="E85" s="11">
        <v>3000</v>
      </c>
      <c r="F85" s="21">
        <f t="shared" si="4"/>
        <v>300000</v>
      </c>
      <c r="G85" s="8"/>
      <c r="H85" s="8"/>
    </row>
    <row r="86" spans="1:8" s="1" customFormat="1" ht="12.75">
      <c r="A86" s="19" t="s">
        <v>48</v>
      </c>
      <c r="B86" s="8" t="s">
        <v>26</v>
      </c>
      <c r="C86" s="8" t="s">
        <v>71</v>
      </c>
      <c r="D86" s="8">
        <v>50</v>
      </c>
      <c r="E86" s="11">
        <v>3500</v>
      </c>
      <c r="F86" s="21">
        <f t="shared" si="4"/>
        <v>175000</v>
      </c>
      <c r="G86" s="8"/>
      <c r="H86" s="8"/>
    </row>
    <row r="87" spans="1:8" s="1" customFormat="1" ht="17.25" customHeight="1">
      <c r="A87" s="19" t="s">
        <v>49</v>
      </c>
      <c r="B87" s="8" t="s">
        <v>50</v>
      </c>
      <c r="C87" s="8" t="s">
        <v>9</v>
      </c>
      <c r="D87" s="8"/>
      <c r="E87" s="8"/>
      <c r="F87" s="21">
        <v>0</v>
      </c>
      <c r="G87" s="11">
        <v>2100000</v>
      </c>
      <c r="H87" s="8"/>
    </row>
    <row r="88" spans="1:8" s="1" customFormat="1" ht="12.75">
      <c r="A88" s="19" t="s">
        <v>51</v>
      </c>
      <c r="B88" s="8" t="s">
        <v>31</v>
      </c>
      <c r="C88" s="8" t="s">
        <v>9</v>
      </c>
      <c r="D88" s="8"/>
      <c r="E88" s="8"/>
      <c r="F88" s="21">
        <v>0</v>
      </c>
      <c r="G88" s="11">
        <v>800000</v>
      </c>
      <c r="H88" s="8"/>
    </row>
    <row r="89" spans="1:8" s="1" customFormat="1" ht="12.75">
      <c r="A89" s="19"/>
      <c r="B89" s="12" t="s">
        <v>59</v>
      </c>
      <c r="C89" s="8"/>
      <c r="D89" s="8"/>
      <c r="E89" s="8"/>
      <c r="F89" s="15">
        <f>SUM(F77:F87)</f>
        <v>5440000</v>
      </c>
      <c r="G89" s="16">
        <f>SUM(G87:G88)</f>
        <v>2900000</v>
      </c>
      <c r="H89" s="16">
        <f>F89+G89</f>
        <v>8340000</v>
      </c>
    </row>
    <row r="90" spans="1:8" s="1" customFormat="1" ht="12.75">
      <c r="A90" s="19"/>
      <c r="B90" s="8"/>
      <c r="C90" s="8"/>
      <c r="D90" s="8"/>
      <c r="E90" s="8"/>
      <c r="F90" s="21"/>
      <c r="H90" s="8"/>
    </row>
    <row r="91" spans="1:8" s="1" customFormat="1" ht="12.75">
      <c r="A91" s="7">
        <v>7</v>
      </c>
      <c r="B91" s="12" t="s">
        <v>72</v>
      </c>
      <c r="C91" s="8"/>
      <c r="D91" s="8"/>
      <c r="E91" s="8"/>
      <c r="F91" s="21"/>
      <c r="G91" s="8"/>
      <c r="H91" s="8"/>
    </row>
    <row r="92" spans="1:8" s="1" customFormat="1" ht="12.75">
      <c r="A92" s="19" t="s">
        <v>16</v>
      </c>
      <c r="B92" s="8" t="s">
        <v>17</v>
      </c>
      <c r="C92" s="8" t="s">
        <v>18</v>
      </c>
      <c r="D92" s="8">
        <v>130</v>
      </c>
      <c r="E92" s="11">
        <v>27000</v>
      </c>
      <c r="F92" s="21">
        <f>D92*E92</f>
        <v>3510000</v>
      </c>
      <c r="G92" s="8"/>
      <c r="H92" s="8"/>
    </row>
    <row r="93" spans="1:8" s="1" customFormat="1" ht="12.75">
      <c r="A93" s="19" t="s">
        <v>19</v>
      </c>
      <c r="B93" s="8" t="s">
        <v>20</v>
      </c>
      <c r="C93" s="8" t="s">
        <v>21</v>
      </c>
      <c r="D93" s="8">
        <v>6</v>
      </c>
      <c r="E93" s="11">
        <v>150000</v>
      </c>
      <c r="F93" s="21">
        <f>D93*E93</f>
        <v>900000</v>
      </c>
      <c r="G93" s="8"/>
      <c r="H93" s="8"/>
    </row>
    <row r="94" spans="1:7" s="1" customFormat="1" ht="12.75">
      <c r="A94" s="19" t="s">
        <v>22</v>
      </c>
      <c r="B94" s="8" t="s">
        <v>39</v>
      </c>
      <c r="C94" s="8" t="s">
        <v>21</v>
      </c>
      <c r="D94" s="8">
        <v>8</v>
      </c>
      <c r="E94" s="11">
        <v>250000</v>
      </c>
      <c r="F94" s="21">
        <f>D94*E94</f>
        <v>2000000</v>
      </c>
      <c r="G94" s="8"/>
    </row>
    <row r="95" spans="1:8" s="1" customFormat="1" ht="12.75">
      <c r="A95" s="19" t="s">
        <v>28</v>
      </c>
      <c r="B95" s="8" t="s">
        <v>73</v>
      </c>
      <c r="C95" s="8" t="s">
        <v>18</v>
      </c>
      <c r="D95" s="11">
        <v>900</v>
      </c>
      <c r="E95" s="11">
        <v>2400</v>
      </c>
      <c r="F95" s="21">
        <f>E95*D95</f>
        <v>2160000</v>
      </c>
      <c r="G95" s="8"/>
      <c r="H95" s="8"/>
    </row>
    <row r="96" spans="1:8" s="1" customFormat="1" ht="12.75">
      <c r="A96" s="19" t="s">
        <v>30</v>
      </c>
      <c r="B96" s="8" t="s">
        <v>74</v>
      </c>
      <c r="C96" s="8" t="s">
        <v>18</v>
      </c>
      <c r="D96" s="8">
        <v>60</v>
      </c>
      <c r="E96" s="11">
        <v>20000</v>
      </c>
      <c r="F96" s="21">
        <f aca="true" t="shared" si="5" ref="F96:F103">D96*E96</f>
        <v>1200000</v>
      </c>
      <c r="G96" s="8"/>
      <c r="H96" s="8"/>
    </row>
    <row r="97" spans="1:8" s="1" customFormat="1" ht="12.75">
      <c r="A97" s="19" t="s">
        <v>42</v>
      </c>
      <c r="B97" s="8" t="s">
        <v>41</v>
      </c>
      <c r="C97" s="8" t="s">
        <v>18</v>
      </c>
      <c r="D97" s="8">
        <v>10</v>
      </c>
      <c r="E97" s="11">
        <v>15000</v>
      </c>
      <c r="F97" s="21">
        <f t="shared" si="5"/>
        <v>150000</v>
      </c>
      <c r="G97" s="8"/>
      <c r="H97" s="8"/>
    </row>
    <row r="98" spans="1:8" s="1" customFormat="1" ht="12.75">
      <c r="A98" s="19" t="s">
        <v>44</v>
      </c>
      <c r="B98" s="8" t="s">
        <v>184</v>
      </c>
      <c r="C98" s="8" t="s">
        <v>55</v>
      </c>
      <c r="D98" s="8">
        <v>3</v>
      </c>
      <c r="E98" s="11">
        <v>350000</v>
      </c>
      <c r="F98" s="21">
        <f t="shared" si="5"/>
        <v>1050000</v>
      </c>
      <c r="G98" s="8"/>
      <c r="H98" s="8"/>
    </row>
    <row r="99" spans="1:8" s="1" customFormat="1" ht="12.75">
      <c r="A99" s="19" t="s">
        <v>46</v>
      </c>
      <c r="B99" s="8" t="s">
        <v>43</v>
      </c>
      <c r="C99" s="8" t="s">
        <v>18</v>
      </c>
      <c r="D99" s="8">
        <v>200</v>
      </c>
      <c r="E99" s="11">
        <v>4000</v>
      </c>
      <c r="F99" s="21">
        <f t="shared" si="5"/>
        <v>800000</v>
      </c>
      <c r="G99" s="8"/>
      <c r="H99" s="8"/>
    </row>
    <row r="100" spans="1:8" s="1" customFormat="1" ht="12.75">
      <c r="A100" s="19" t="s">
        <v>48</v>
      </c>
      <c r="B100" s="8" t="s">
        <v>76</v>
      </c>
      <c r="C100" s="8" t="s">
        <v>18</v>
      </c>
      <c r="D100" s="11">
        <v>60</v>
      </c>
      <c r="E100" s="11">
        <v>3000</v>
      </c>
      <c r="F100" s="21">
        <f t="shared" si="5"/>
        <v>180000</v>
      </c>
      <c r="G100" s="8"/>
      <c r="H100" s="8"/>
    </row>
    <row r="101" spans="1:8" s="1" customFormat="1" ht="12.75">
      <c r="A101" s="19"/>
      <c r="B101" s="8" t="s">
        <v>78</v>
      </c>
      <c r="C101" s="8" t="s">
        <v>18</v>
      </c>
      <c r="D101" s="11">
        <v>200</v>
      </c>
      <c r="E101" s="11">
        <v>3000</v>
      </c>
      <c r="F101" s="21">
        <f t="shared" si="5"/>
        <v>600000</v>
      </c>
      <c r="G101" s="8"/>
      <c r="H101" s="8"/>
    </row>
    <row r="102" spans="1:8" s="1" customFormat="1" ht="12.75">
      <c r="A102" s="19" t="s">
        <v>49</v>
      </c>
      <c r="B102" s="8" t="s">
        <v>47</v>
      </c>
      <c r="C102" s="8" t="s">
        <v>27</v>
      </c>
      <c r="D102" s="8">
        <v>130</v>
      </c>
      <c r="E102" s="11">
        <v>3000</v>
      </c>
      <c r="F102" s="21">
        <f t="shared" si="5"/>
        <v>390000</v>
      </c>
      <c r="G102" s="8"/>
      <c r="H102" s="8"/>
    </row>
    <row r="103" spans="1:8" s="1" customFormat="1" ht="12.75">
      <c r="A103" s="19" t="s">
        <v>51</v>
      </c>
      <c r="B103" s="8" t="s">
        <v>26</v>
      </c>
      <c r="C103" s="8" t="s">
        <v>27</v>
      </c>
      <c r="D103" s="8">
        <v>75</v>
      </c>
      <c r="E103" s="11">
        <v>3000</v>
      </c>
      <c r="F103" s="21">
        <f t="shared" si="5"/>
        <v>225000</v>
      </c>
      <c r="G103" s="8"/>
      <c r="H103" s="8"/>
    </row>
    <row r="104" spans="1:8" s="1" customFormat="1" ht="17.25" customHeight="1">
      <c r="A104" s="19" t="s">
        <v>77</v>
      </c>
      <c r="B104" s="8" t="s">
        <v>50</v>
      </c>
      <c r="C104" s="8" t="s">
        <v>9</v>
      </c>
      <c r="D104" s="8"/>
      <c r="E104" s="8"/>
      <c r="F104" s="21">
        <v>0</v>
      </c>
      <c r="G104" s="11">
        <v>2700000</v>
      </c>
      <c r="H104" s="8"/>
    </row>
    <row r="105" spans="1:8" s="1" customFormat="1" ht="12.75">
      <c r="A105" s="19" t="s">
        <v>79</v>
      </c>
      <c r="B105" s="8" t="s">
        <v>31</v>
      </c>
      <c r="C105" s="8" t="s">
        <v>9</v>
      </c>
      <c r="D105" s="8"/>
      <c r="E105" s="8"/>
      <c r="F105" s="21">
        <v>0</v>
      </c>
      <c r="G105" s="11">
        <v>1500000</v>
      </c>
      <c r="H105" s="8"/>
    </row>
    <row r="106" spans="1:8" s="1" customFormat="1" ht="12.75">
      <c r="A106" s="19"/>
      <c r="B106" s="12" t="s">
        <v>116</v>
      </c>
      <c r="C106" s="8"/>
      <c r="D106" s="8"/>
      <c r="E106" s="8"/>
      <c r="F106" s="15">
        <f>SUM(F92:F104)</f>
        <v>13165000</v>
      </c>
      <c r="G106" s="16">
        <f>SUM(G104:G105)</f>
        <v>4200000</v>
      </c>
      <c r="H106" s="16">
        <f>G106+F106</f>
        <v>17365000</v>
      </c>
    </row>
    <row r="107" spans="1:8" s="1" customFormat="1" ht="12.75">
      <c r="A107" s="19"/>
      <c r="B107" s="8"/>
      <c r="C107" s="8"/>
      <c r="D107" s="8"/>
      <c r="E107" s="8"/>
      <c r="F107" s="21"/>
      <c r="H107" s="8"/>
    </row>
    <row r="108" spans="1:8" s="1" customFormat="1" ht="12.75">
      <c r="A108" s="7">
        <v>8</v>
      </c>
      <c r="B108" s="12" t="s">
        <v>81</v>
      </c>
      <c r="C108" s="8"/>
      <c r="D108" s="8"/>
      <c r="E108" s="8"/>
      <c r="F108" s="21">
        <f aca="true" t="shared" si="6" ref="F108:F117">D108*E108</f>
        <v>0</v>
      </c>
      <c r="G108" s="8"/>
      <c r="H108" s="8"/>
    </row>
    <row r="109" spans="1:8" s="1" customFormat="1" ht="12.75">
      <c r="A109" s="19" t="s">
        <v>16</v>
      </c>
      <c r="B109" s="8" t="s">
        <v>17</v>
      </c>
      <c r="C109" s="8" t="s">
        <v>18</v>
      </c>
      <c r="D109" s="8">
        <v>20</v>
      </c>
      <c r="E109" s="11">
        <v>27000</v>
      </c>
      <c r="F109" s="21">
        <f t="shared" si="6"/>
        <v>540000</v>
      </c>
      <c r="G109" s="8"/>
      <c r="H109" s="8"/>
    </row>
    <row r="110" spans="1:8" s="1" customFormat="1" ht="12.75">
      <c r="A110" s="19" t="s">
        <v>19</v>
      </c>
      <c r="B110" s="8" t="s">
        <v>20</v>
      </c>
      <c r="C110" s="8" t="s">
        <v>21</v>
      </c>
      <c r="D110" s="8">
        <v>1</v>
      </c>
      <c r="E110" s="11">
        <v>150000</v>
      </c>
      <c r="F110" s="21">
        <f t="shared" si="6"/>
        <v>150000</v>
      </c>
      <c r="G110" s="8"/>
      <c r="H110" s="8"/>
    </row>
    <row r="111" spans="1:8" s="1" customFormat="1" ht="12.75">
      <c r="A111" s="19" t="s">
        <v>22</v>
      </c>
      <c r="B111" s="8" t="s">
        <v>39</v>
      </c>
      <c r="C111" s="8" t="s">
        <v>21</v>
      </c>
      <c r="D111" s="8">
        <v>1</v>
      </c>
      <c r="E111" s="11">
        <v>250000</v>
      </c>
      <c r="F111" s="21">
        <f t="shared" si="6"/>
        <v>250000</v>
      </c>
      <c r="G111" s="8"/>
      <c r="H111" s="8"/>
    </row>
    <row r="112" spans="1:8" s="1" customFormat="1" ht="12.75">
      <c r="A112" s="19" t="s">
        <v>28</v>
      </c>
      <c r="B112" s="8" t="s">
        <v>74</v>
      </c>
      <c r="C112" s="8" t="s">
        <v>18</v>
      </c>
      <c r="D112" s="11">
        <v>22</v>
      </c>
      <c r="E112" s="11">
        <v>20000</v>
      </c>
      <c r="F112" s="21">
        <f t="shared" si="6"/>
        <v>440000</v>
      </c>
      <c r="G112" s="8"/>
      <c r="H112" s="8"/>
    </row>
    <row r="113" spans="1:8" s="1" customFormat="1" ht="12.75">
      <c r="A113" s="19" t="s">
        <v>30</v>
      </c>
      <c r="B113" s="8" t="s">
        <v>41</v>
      </c>
      <c r="C113" s="8" t="s">
        <v>18</v>
      </c>
      <c r="D113" s="8">
        <v>10</v>
      </c>
      <c r="E113" s="11">
        <v>5500</v>
      </c>
      <c r="F113" s="21">
        <f t="shared" si="6"/>
        <v>55000</v>
      </c>
      <c r="G113" s="8"/>
      <c r="H113" s="8"/>
    </row>
    <row r="114" spans="1:8" s="1" customFormat="1" ht="12.75">
      <c r="A114" s="19" t="s">
        <v>42</v>
      </c>
      <c r="B114" s="8" t="s">
        <v>82</v>
      </c>
      <c r="C114" s="8" t="s">
        <v>18</v>
      </c>
      <c r="D114" s="8">
        <v>30</v>
      </c>
      <c r="E114" s="11">
        <v>4000</v>
      </c>
      <c r="F114" s="21">
        <f t="shared" si="6"/>
        <v>120000</v>
      </c>
      <c r="G114" s="8"/>
      <c r="H114" s="8"/>
    </row>
    <row r="115" spans="1:8" s="1" customFormat="1" ht="12.75">
      <c r="A115" s="19" t="s">
        <v>44</v>
      </c>
      <c r="B115" s="8" t="s">
        <v>83</v>
      </c>
      <c r="C115" s="8" t="s">
        <v>18</v>
      </c>
      <c r="D115" s="8">
        <v>30</v>
      </c>
      <c r="E115" s="11">
        <v>4000</v>
      </c>
      <c r="F115" s="21">
        <f t="shared" si="6"/>
        <v>120000</v>
      </c>
      <c r="G115" s="8"/>
      <c r="H115" s="8"/>
    </row>
    <row r="116" spans="1:8" s="1" customFormat="1" ht="12.75">
      <c r="A116" s="19" t="s">
        <v>46</v>
      </c>
      <c r="B116" s="8" t="s">
        <v>47</v>
      </c>
      <c r="C116" s="8" t="s">
        <v>27</v>
      </c>
      <c r="D116" s="8">
        <v>35</v>
      </c>
      <c r="E116" s="11">
        <v>3000</v>
      </c>
      <c r="F116" s="21">
        <f t="shared" si="6"/>
        <v>105000</v>
      </c>
      <c r="G116" s="8"/>
      <c r="H116" s="8"/>
    </row>
    <row r="117" spans="1:8" s="1" customFormat="1" ht="12.75">
      <c r="A117" s="19" t="s">
        <v>48</v>
      </c>
      <c r="B117" s="8" t="s">
        <v>26</v>
      </c>
      <c r="C117" s="8" t="s">
        <v>27</v>
      </c>
      <c r="D117" s="8">
        <v>20</v>
      </c>
      <c r="E117" s="11">
        <v>3500</v>
      </c>
      <c r="F117" s="21">
        <f t="shared" si="6"/>
        <v>70000</v>
      </c>
      <c r="G117" s="8"/>
      <c r="H117" s="8"/>
    </row>
    <row r="118" spans="1:8" s="1" customFormat="1" ht="17.25" customHeight="1">
      <c r="A118" s="19" t="s">
        <v>49</v>
      </c>
      <c r="B118" s="8" t="s">
        <v>50</v>
      </c>
      <c r="C118" s="8" t="s">
        <v>27</v>
      </c>
      <c r="D118" s="8"/>
      <c r="E118" s="11"/>
      <c r="F118" s="21">
        <v>0</v>
      </c>
      <c r="G118" s="11">
        <v>450000</v>
      </c>
      <c r="H118" s="8"/>
    </row>
    <row r="119" spans="1:8" s="1" customFormat="1" ht="12.75">
      <c r="A119" s="19" t="s">
        <v>51</v>
      </c>
      <c r="B119" s="8" t="s">
        <v>31</v>
      </c>
      <c r="C119" s="8" t="s">
        <v>9</v>
      </c>
      <c r="D119" s="8"/>
      <c r="E119" s="8"/>
      <c r="F119" s="21">
        <v>0</v>
      </c>
      <c r="G119" s="11">
        <v>350000</v>
      </c>
      <c r="H119" s="8"/>
    </row>
    <row r="120" spans="1:8" s="3" customFormat="1" ht="12.75">
      <c r="A120" s="7"/>
      <c r="B120" s="12" t="s">
        <v>103</v>
      </c>
      <c r="C120" s="12"/>
      <c r="D120" s="12"/>
      <c r="E120" s="12"/>
      <c r="F120" s="15">
        <f>SUM(F109:F119)</f>
        <v>1850000</v>
      </c>
      <c r="G120" s="16">
        <f>SUM(G118:G119)</f>
        <v>800000</v>
      </c>
      <c r="H120" s="17">
        <f>F120+G120</f>
        <v>2650000</v>
      </c>
    </row>
    <row r="121" spans="1:8" s="1" customFormat="1" ht="12.75">
      <c r="A121" s="19"/>
      <c r="B121" s="8"/>
      <c r="C121" s="8"/>
      <c r="D121" s="8"/>
      <c r="E121" s="8"/>
      <c r="F121" s="9"/>
      <c r="G121" s="8"/>
      <c r="H121" s="8"/>
    </row>
    <row r="122" spans="1:8" s="1" customFormat="1" ht="12.75">
      <c r="A122" s="7">
        <v>9</v>
      </c>
      <c r="B122" s="12" t="s">
        <v>85</v>
      </c>
      <c r="C122" s="8"/>
      <c r="D122" s="8"/>
      <c r="E122" s="8"/>
      <c r="F122" s="9"/>
      <c r="G122" s="8"/>
      <c r="H122" s="8"/>
    </row>
    <row r="123" spans="1:8" s="1" customFormat="1" ht="12.75">
      <c r="A123" s="19" t="s">
        <v>16</v>
      </c>
      <c r="B123" s="8" t="s">
        <v>17</v>
      </c>
      <c r="C123" s="8" t="s">
        <v>18</v>
      </c>
      <c r="D123" s="8">
        <v>80</v>
      </c>
      <c r="E123" s="11">
        <v>27000</v>
      </c>
      <c r="F123" s="21">
        <f>D123*E123</f>
        <v>2160000</v>
      </c>
      <c r="G123" s="8"/>
      <c r="H123" s="8"/>
    </row>
    <row r="124" spans="1:8" s="1" customFormat="1" ht="12.75">
      <c r="A124" s="19" t="s">
        <v>19</v>
      </c>
      <c r="B124" s="8" t="s">
        <v>20</v>
      </c>
      <c r="C124" s="8" t="s">
        <v>21</v>
      </c>
      <c r="D124" s="8">
        <v>4</v>
      </c>
      <c r="E124" s="11">
        <v>150000</v>
      </c>
      <c r="F124" s="21">
        <f>D124*E124</f>
        <v>600000</v>
      </c>
      <c r="G124" s="8"/>
      <c r="H124" s="8"/>
    </row>
    <row r="125" spans="1:8" s="1" customFormat="1" ht="12.75">
      <c r="A125" s="19" t="s">
        <v>22</v>
      </c>
      <c r="B125" s="8" t="s">
        <v>86</v>
      </c>
      <c r="C125" s="8" t="s">
        <v>18</v>
      </c>
      <c r="D125" s="8">
        <v>15</v>
      </c>
      <c r="E125" s="11">
        <v>15000</v>
      </c>
      <c r="F125" s="21">
        <f>D125*E125</f>
        <v>225000</v>
      </c>
      <c r="G125" s="8"/>
      <c r="H125" s="8"/>
    </row>
    <row r="126" spans="1:8" s="1" customFormat="1" ht="12.75">
      <c r="A126" s="19" t="s">
        <v>42</v>
      </c>
      <c r="B126" s="8" t="s">
        <v>91</v>
      </c>
      <c r="C126" s="8" t="s">
        <v>18</v>
      </c>
      <c r="D126" s="8" t="s">
        <v>89</v>
      </c>
      <c r="E126" s="11"/>
      <c r="F126" s="22" t="s">
        <v>89</v>
      </c>
      <c r="G126" s="8"/>
      <c r="H126" s="8"/>
    </row>
    <row r="127" spans="1:8" s="1" customFormat="1" ht="12.75">
      <c r="A127" s="19" t="s">
        <v>44</v>
      </c>
      <c r="B127" s="8" t="s">
        <v>34</v>
      </c>
      <c r="C127" s="8"/>
      <c r="D127" s="8"/>
      <c r="E127" s="8">
        <v>0</v>
      </c>
      <c r="F127" s="21"/>
      <c r="G127" s="16">
        <v>1500000</v>
      </c>
      <c r="H127" s="8"/>
    </row>
    <row r="128" spans="1:8" s="1" customFormat="1" ht="12.75">
      <c r="A128" s="19">
        <v>9.1</v>
      </c>
      <c r="B128" s="12" t="s">
        <v>92</v>
      </c>
      <c r="C128" s="8"/>
      <c r="D128" s="8"/>
      <c r="E128" s="8">
        <v>0</v>
      </c>
      <c r="F128" s="21"/>
      <c r="G128" s="8"/>
      <c r="H128" s="8"/>
    </row>
    <row r="129" spans="1:8" s="1" customFormat="1" ht="12.75">
      <c r="A129" s="19" t="s">
        <v>16</v>
      </c>
      <c r="B129" s="8" t="s">
        <v>17</v>
      </c>
      <c r="C129" s="8" t="s">
        <v>18</v>
      </c>
      <c r="D129" s="8">
        <v>30</v>
      </c>
      <c r="E129" s="11">
        <v>27000</v>
      </c>
      <c r="F129" s="21">
        <f>D129*E129</f>
        <v>810000</v>
      </c>
      <c r="G129" s="8"/>
      <c r="H129" s="8"/>
    </row>
    <row r="130" spans="1:8" s="1" customFormat="1" ht="12.75">
      <c r="A130" s="19" t="s">
        <v>19</v>
      </c>
      <c r="B130" s="8" t="s">
        <v>20</v>
      </c>
      <c r="C130" s="8" t="s">
        <v>21</v>
      </c>
      <c r="D130" s="8">
        <v>2</v>
      </c>
      <c r="E130" s="11">
        <v>150000</v>
      </c>
      <c r="F130" s="21">
        <f>D130*E130</f>
        <v>300000</v>
      </c>
      <c r="G130" s="8"/>
      <c r="H130" s="8"/>
    </row>
    <row r="131" spans="1:8" s="1" customFormat="1" ht="12.75">
      <c r="A131" s="19" t="s">
        <v>22</v>
      </c>
      <c r="B131" s="8" t="s">
        <v>93</v>
      </c>
      <c r="C131" s="8" t="s">
        <v>94</v>
      </c>
      <c r="D131" s="8" t="s">
        <v>89</v>
      </c>
      <c r="E131" s="11"/>
      <c r="F131" s="22" t="s">
        <v>89</v>
      </c>
      <c r="G131" s="8"/>
      <c r="H131" s="8"/>
    </row>
    <row r="132" spans="1:8" s="1" customFormat="1" ht="12.75">
      <c r="A132" s="19" t="s">
        <v>28</v>
      </c>
      <c r="B132" s="8" t="s">
        <v>95</v>
      </c>
      <c r="C132" s="8" t="s">
        <v>18</v>
      </c>
      <c r="D132" s="8" t="s">
        <v>89</v>
      </c>
      <c r="E132" s="11"/>
      <c r="F132" s="22" t="s">
        <v>89</v>
      </c>
      <c r="G132" s="8"/>
      <c r="H132" s="8"/>
    </row>
    <row r="133" spans="1:8" s="1" customFormat="1" ht="12.75">
      <c r="A133" s="19"/>
      <c r="B133" s="8" t="s">
        <v>209</v>
      </c>
      <c r="C133" s="8" t="s">
        <v>210</v>
      </c>
      <c r="D133" s="8">
        <v>85</v>
      </c>
      <c r="E133" s="11">
        <v>25000</v>
      </c>
      <c r="F133" s="22">
        <v>2125000</v>
      </c>
      <c r="G133" s="8"/>
      <c r="H133" s="8"/>
    </row>
    <row r="134" spans="1:8" s="1" customFormat="1" ht="12.75">
      <c r="A134" s="19" t="s">
        <v>30</v>
      </c>
      <c r="B134" s="8" t="s">
        <v>34</v>
      </c>
      <c r="C134" s="8" t="s">
        <v>9</v>
      </c>
      <c r="D134" s="8"/>
      <c r="E134" s="8"/>
      <c r="F134" s="21">
        <f>SUM(F122:F132)</f>
        <v>4095000</v>
      </c>
      <c r="G134" s="11">
        <v>750000</v>
      </c>
      <c r="H134" s="8"/>
    </row>
    <row r="135" spans="1:8" s="3" customFormat="1" ht="12.75">
      <c r="A135" s="7"/>
      <c r="B135" s="12" t="s">
        <v>59</v>
      </c>
      <c r="C135" s="12"/>
      <c r="D135" s="12"/>
      <c r="E135" s="16"/>
      <c r="F135" s="15">
        <v>5535000</v>
      </c>
      <c r="G135" s="16">
        <f>SUM(G127:G134)</f>
        <v>2250000</v>
      </c>
      <c r="H135" s="17">
        <f>F135+G135</f>
        <v>7785000</v>
      </c>
    </row>
    <row r="136" spans="1:8" s="1" customFormat="1" ht="12.75">
      <c r="A136" s="19"/>
      <c r="B136" s="8"/>
      <c r="C136" s="8"/>
      <c r="D136" s="8"/>
      <c r="E136" s="8"/>
      <c r="F136" s="21"/>
      <c r="G136" s="8"/>
      <c r="H136" s="8"/>
    </row>
    <row r="137" spans="1:8" s="1" customFormat="1" ht="12.75">
      <c r="A137" s="19"/>
      <c r="B137" s="12" t="s">
        <v>97</v>
      </c>
      <c r="C137" s="8"/>
      <c r="D137" s="8"/>
      <c r="E137" s="8"/>
      <c r="F137" s="21">
        <f>D137*E137</f>
        <v>0</v>
      </c>
      <c r="G137" s="8"/>
      <c r="H137" s="8"/>
    </row>
    <row r="138" spans="1:8" s="1" customFormat="1" ht="12.75">
      <c r="A138" s="19" t="s">
        <v>16</v>
      </c>
      <c r="B138" s="8" t="s">
        <v>17</v>
      </c>
      <c r="C138" s="8" t="s">
        <v>18</v>
      </c>
      <c r="D138" s="8">
        <v>30</v>
      </c>
      <c r="E138" s="11">
        <v>27000</v>
      </c>
      <c r="F138" s="21">
        <f>D138*E138</f>
        <v>810000</v>
      </c>
      <c r="G138" s="8"/>
      <c r="H138" s="8"/>
    </row>
    <row r="139" spans="1:8" s="1" customFormat="1" ht="12.75">
      <c r="A139" s="19" t="s">
        <v>19</v>
      </c>
      <c r="B139" s="8" t="s">
        <v>20</v>
      </c>
      <c r="C139" s="8" t="s">
        <v>21</v>
      </c>
      <c r="D139" s="8">
        <v>2</v>
      </c>
      <c r="E139" s="11">
        <v>150000</v>
      </c>
      <c r="F139" s="21">
        <f>D139*E139</f>
        <v>300000</v>
      </c>
      <c r="G139" s="8"/>
      <c r="H139" s="8"/>
    </row>
    <row r="140" spans="1:8" s="1" customFormat="1" ht="12.75">
      <c r="A140" s="19" t="s">
        <v>22</v>
      </c>
      <c r="B140" s="8" t="s">
        <v>86</v>
      </c>
      <c r="C140" s="8" t="s">
        <v>18</v>
      </c>
      <c r="D140" s="8">
        <v>10</v>
      </c>
      <c r="E140" s="11">
        <v>15000</v>
      </c>
      <c r="F140" s="21">
        <f>D140*E140</f>
        <v>150000</v>
      </c>
      <c r="G140" s="8"/>
      <c r="H140" s="8"/>
    </row>
    <row r="141" spans="1:8" s="1" customFormat="1" ht="12.75">
      <c r="A141" s="19" t="s">
        <v>28</v>
      </c>
      <c r="B141" s="8" t="s">
        <v>34</v>
      </c>
      <c r="C141" s="8" t="s">
        <v>9</v>
      </c>
      <c r="D141" s="8"/>
      <c r="E141" s="8"/>
      <c r="F141" s="21">
        <v>0</v>
      </c>
      <c r="G141" s="11">
        <v>1100000</v>
      </c>
      <c r="H141" s="8"/>
    </row>
    <row r="142" spans="1:8" s="1" customFormat="1" ht="12.75">
      <c r="A142" s="19"/>
      <c r="B142" s="12" t="s">
        <v>98</v>
      </c>
      <c r="C142" s="8"/>
      <c r="D142" s="8"/>
      <c r="E142" s="8"/>
      <c r="F142" s="15">
        <f>SUM(F138:F141)</f>
        <v>1260000</v>
      </c>
      <c r="G142" s="16">
        <v>1100000</v>
      </c>
      <c r="H142" s="17">
        <f>F142+G142</f>
        <v>2360000</v>
      </c>
    </row>
    <row r="143" spans="1:8" s="1" customFormat="1" ht="12.75">
      <c r="A143" s="19"/>
      <c r="B143" s="8"/>
      <c r="C143" s="8"/>
      <c r="D143" s="8"/>
      <c r="E143" s="8"/>
      <c r="F143" s="21">
        <f>D143*E143</f>
        <v>0</v>
      </c>
      <c r="G143" s="8"/>
      <c r="H143" s="8"/>
    </row>
    <row r="144" spans="1:8" s="1" customFormat="1" ht="12.75">
      <c r="A144" s="19">
        <v>10</v>
      </c>
      <c r="B144" s="12" t="s">
        <v>99</v>
      </c>
      <c r="C144" s="8"/>
      <c r="D144" s="8"/>
      <c r="E144" s="8"/>
      <c r="F144" s="21">
        <f>D144*E144</f>
        <v>0</v>
      </c>
      <c r="G144" s="8"/>
      <c r="H144" s="8"/>
    </row>
    <row r="145" spans="1:8" s="1" customFormat="1" ht="38.25">
      <c r="A145" s="19" t="s">
        <v>16</v>
      </c>
      <c r="B145" s="8" t="s">
        <v>185</v>
      </c>
      <c r="C145" s="8" t="s">
        <v>18</v>
      </c>
      <c r="D145" s="8">
        <v>3</v>
      </c>
      <c r="E145" s="11">
        <v>250000</v>
      </c>
      <c r="F145" s="21">
        <f>D145*E145</f>
        <v>750000</v>
      </c>
      <c r="G145" s="8"/>
      <c r="H145" s="8"/>
    </row>
    <row r="146" spans="1:8" s="1" customFormat="1" ht="12.75">
      <c r="A146" s="19" t="s">
        <v>19</v>
      </c>
      <c r="B146" s="8" t="s">
        <v>186</v>
      </c>
      <c r="C146" s="8" t="s">
        <v>18</v>
      </c>
      <c r="D146" s="8">
        <v>15</v>
      </c>
      <c r="E146" s="11">
        <v>15000</v>
      </c>
      <c r="F146" s="21">
        <f>D146*E146</f>
        <v>225000</v>
      </c>
      <c r="G146" s="8"/>
      <c r="H146" s="8"/>
    </row>
    <row r="147" spans="1:8" s="1" customFormat="1" ht="12.75">
      <c r="A147" s="19"/>
      <c r="B147" s="8" t="s">
        <v>213</v>
      </c>
      <c r="C147" s="8" t="s">
        <v>18</v>
      </c>
      <c r="D147" s="8">
        <v>3</v>
      </c>
      <c r="E147" s="11">
        <v>85000</v>
      </c>
      <c r="F147" s="21">
        <v>255000</v>
      </c>
      <c r="G147" s="8"/>
      <c r="H147" s="8"/>
    </row>
    <row r="148" spans="1:8" s="1" customFormat="1" ht="63.75">
      <c r="A148" s="19" t="s">
        <v>22</v>
      </c>
      <c r="B148" s="8" t="s">
        <v>214</v>
      </c>
      <c r="C148" s="8" t="s">
        <v>18</v>
      </c>
      <c r="D148" s="8">
        <v>2</v>
      </c>
      <c r="E148" s="11">
        <v>185000</v>
      </c>
      <c r="F148" s="21">
        <f>D148*E148</f>
        <v>370000</v>
      </c>
      <c r="G148" s="8"/>
      <c r="H148" s="8"/>
    </row>
    <row r="149" spans="1:8" s="1" customFormat="1" ht="51">
      <c r="A149" s="19" t="s">
        <v>28</v>
      </c>
      <c r="B149" s="8" t="s">
        <v>211</v>
      </c>
      <c r="C149" s="8" t="s">
        <v>18</v>
      </c>
      <c r="D149" s="8">
        <v>1</v>
      </c>
      <c r="E149" s="11">
        <v>1750000</v>
      </c>
      <c r="F149" s="21">
        <f>D149*E149</f>
        <v>1750000</v>
      </c>
      <c r="G149" s="8"/>
      <c r="H149" s="8"/>
    </row>
    <row r="150" spans="1:8" s="1" customFormat="1" ht="39.75" customHeight="1">
      <c r="A150" s="19" t="s">
        <v>42</v>
      </c>
      <c r="B150" s="8" t="s">
        <v>102</v>
      </c>
      <c r="C150" s="8" t="s">
        <v>18</v>
      </c>
      <c r="D150" s="8">
        <v>4</v>
      </c>
      <c r="E150" s="11">
        <v>550000</v>
      </c>
      <c r="F150" s="21">
        <f>D150*E150</f>
        <v>2200000</v>
      </c>
      <c r="G150" s="8"/>
      <c r="H150" s="8"/>
    </row>
    <row r="151" spans="1:8" s="1" customFormat="1" ht="26.25" customHeight="1">
      <c r="A151" s="19"/>
      <c r="B151" s="8" t="s">
        <v>212</v>
      </c>
      <c r="C151" s="8" t="s">
        <v>18</v>
      </c>
      <c r="D151" s="8">
        <v>1</v>
      </c>
      <c r="E151" s="11">
        <v>200000</v>
      </c>
      <c r="F151" s="21">
        <f>D151*E151</f>
        <v>200000</v>
      </c>
      <c r="G151" s="8"/>
      <c r="H151" s="8"/>
    </row>
    <row r="152" spans="1:8" s="1" customFormat="1" ht="12.75">
      <c r="A152" s="19"/>
      <c r="B152" s="8" t="s">
        <v>34</v>
      </c>
      <c r="C152" s="8"/>
      <c r="D152" s="8"/>
      <c r="E152" s="8"/>
      <c r="F152" s="21">
        <v>0</v>
      </c>
      <c r="G152" s="11"/>
      <c r="H152" s="8"/>
    </row>
    <row r="153" spans="1:8" s="3" customFormat="1" ht="12.75">
      <c r="A153" s="7"/>
      <c r="B153" s="12" t="s">
        <v>103</v>
      </c>
      <c r="C153" s="12"/>
      <c r="D153" s="12"/>
      <c r="E153" s="12"/>
      <c r="F153" s="15">
        <f>SUM(F145:F152)</f>
        <v>5750000</v>
      </c>
      <c r="G153" s="16">
        <v>750000</v>
      </c>
      <c r="H153" s="16">
        <f>F153+G153</f>
        <v>6500000</v>
      </c>
    </row>
    <row r="154" spans="1:8" s="1" customFormat="1" ht="12.75">
      <c r="A154" s="7">
        <v>11</v>
      </c>
      <c r="B154" s="12" t="s">
        <v>104</v>
      </c>
      <c r="C154" s="8"/>
      <c r="D154" s="8"/>
      <c r="E154" s="8"/>
      <c r="F154" s="21">
        <f>D154*E154</f>
        <v>0</v>
      </c>
      <c r="G154" s="8"/>
      <c r="H154" s="8"/>
    </row>
    <row r="155" spans="1:8" s="1" customFormat="1" ht="12.75">
      <c r="A155" s="19"/>
      <c r="B155" s="8" t="s">
        <v>33</v>
      </c>
      <c r="C155" s="8" t="s">
        <v>18</v>
      </c>
      <c r="D155" s="11">
        <v>3000</v>
      </c>
      <c r="E155" s="8">
        <v>130</v>
      </c>
      <c r="F155" s="21">
        <f>D155*E155</f>
        <v>390000</v>
      </c>
      <c r="G155" s="8"/>
      <c r="H155" s="8"/>
    </row>
    <row r="156" spans="1:8" s="1" customFormat="1" ht="12.75">
      <c r="A156" s="19"/>
      <c r="B156" s="8" t="s">
        <v>17</v>
      </c>
      <c r="C156" s="8" t="s">
        <v>18</v>
      </c>
      <c r="D156" s="8">
        <v>25</v>
      </c>
      <c r="E156" s="11">
        <v>27000</v>
      </c>
      <c r="F156" s="21">
        <f>D156*E156</f>
        <v>675000</v>
      </c>
      <c r="G156" s="8"/>
      <c r="H156" s="8"/>
    </row>
    <row r="157" spans="1:8" s="1" customFormat="1" ht="12.75">
      <c r="A157" s="19"/>
      <c r="B157" s="8" t="s">
        <v>20</v>
      </c>
      <c r="C157" s="8" t="s">
        <v>21</v>
      </c>
      <c r="D157" s="8">
        <v>2</v>
      </c>
      <c r="E157" s="11">
        <v>150000</v>
      </c>
      <c r="F157" s="21">
        <f>D157*E157</f>
        <v>300000</v>
      </c>
      <c r="G157" s="8"/>
      <c r="H157" s="8"/>
    </row>
    <row r="158" spans="1:8" s="1" customFormat="1" ht="12.75">
      <c r="A158" s="19"/>
      <c r="B158" s="8" t="s">
        <v>39</v>
      </c>
      <c r="C158" s="8" t="s">
        <v>21</v>
      </c>
      <c r="D158" s="8">
        <v>1</v>
      </c>
      <c r="E158" s="11">
        <v>200000</v>
      </c>
      <c r="F158" s="21">
        <f>D158*E158</f>
        <v>200000</v>
      </c>
      <c r="G158" s="8"/>
      <c r="H158" s="8"/>
    </row>
    <row r="159" spans="1:8" s="1" customFormat="1" ht="12.75">
      <c r="A159" s="19"/>
      <c r="B159" s="8" t="s">
        <v>34</v>
      </c>
      <c r="C159" s="8"/>
      <c r="D159" s="8"/>
      <c r="E159" s="8"/>
      <c r="F159" s="21">
        <v>0</v>
      </c>
      <c r="G159" s="11">
        <v>400000</v>
      </c>
      <c r="H159" s="8"/>
    </row>
    <row r="160" spans="1:8" s="3" customFormat="1" ht="12.75">
      <c r="A160" s="7"/>
      <c r="B160" s="12" t="s">
        <v>103</v>
      </c>
      <c r="C160" s="12"/>
      <c r="D160" s="12"/>
      <c r="E160" s="12"/>
      <c r="F160" s="15">
        <f>SUM(F155:F159)</f>
        <v>1565000</v>
      </c>
      <c r="G160" s="16">
        <v>400000</v>
      </c>
      <c r="H160" s="16">
        <f>F160+G160</f>
        <v>1965000</v>
      </c>
    </row>
    <row r="161" spans="1:8" s="1" customFormat="1" ht="12.75">
      <c r="A161" s="7">
        <v>12</v>
      </c>
      <c r="B161" s="12" t="s">
        <v>105</v>
      </c>
      <c r="C161" s="8"/>
      <c r="D161" s="8"/>
      <c r="E161" s="8"/>
      <c r="F161" s="21">
        <f>D161*E161</f>
        <v>0</v>
      </c>
      <c r="G161" s="8"/>
      <c r="H161" s="8"/>
    </row>
    <row r="162" spans="1:8" s="1" customFormat="1" ht="12.75">
      <c r="A162" s="19" t="s">
        <v>16</v>
      </c>
      <c r="B162" s="8" t="s">
        <v>106</v>
      </c>
      <c r="C162" s="8" t="s">
        <v>18</v>
      </c>
      <c r="D162" s="8">
        <v>1</v>
      </c>
      <c r="E162" s="11">
        <v>225000</v>
      </c>
      <c r="F162" s="22">
        <f>D162*E162</f>
        <v>225000</v>
      </c>
      <c r="G162" s="8"/>
      <c r="H162" s="8"/>
    </row>
    <row r="163" spans="1:8" s="1" customFormat="1" ht="12.75">
      <c r="A163" s="19" t="s">
        <v>19</v>
      </c>
      <c r="B163" s="8" t="s">
        <v>188</v>
      </c>
      <c r="C163" s="8" t="s">
        <v>18</v>
      </c>
      <c r="D163" s="8">
        <v>1</v>
      </c>
      <c r="E163" s="11">
        <v>120000</v>
      </c>
      <c r="F163" s="22">
        <f>D163*E163</f>
        <v>120000</v>
      </c>
      <c r="G163" s="8"/>
      <c r="H163" s="8"/>
    </row>
    <row r="164" spans="1:8" s="1" customFormat="1" ht="12.75">
      <c r="A164" s="19" t="s">
        <v>22</v>
      </c>
      <c r="B164" s="8" t="s">
        <v>107</v>
      </c>
      <c r="C164" s="8" t="s">
        <v>108</v>
      </c>
      <c r="D164" s="8" t="s">
        <v>89</v>
      </c>
      <c r="E164" s="11"/>
      <c r="F164" s="22" t="s">
        <v>89</v>
      </c>
      <c r="G164" s="8"/>
      <c r="H164" s="8"/>
    </row>
    <row r="165" spans="1:8" s="1" customFormat="1" ht="12.75">
      <c r="A165" s="19" t="s">
        <v>30</v>
      </c>
      <c r="B165" s="8" t="s">
        <v>109</v>
      </c>
      <c r="C165" s="8" t="s">
        <v>9</v>
      </c>
      <c r="D165" s="8"/>
      <c r="E165" s="8"/>
      <c r="F165" s="21">
        <v>500000</v>
      </c>
      <c r="G165" s="8"/>
      <c r="H165" s="8"/>
    </row>
    <row r="166" spans="1:8" s="1" customFormat="1" ht="12.75">
      <c r="A166" s="19" t="s">
        <v>42</v>
      </c>
      <c r="B166" s="8" t="s">
        <v>34</v>
      </c>
      <c r="C166" s="8" t="s">
        <v>9</v>
      </c>
      <c r="D166" s="8"/>
      <c r="E166" s="8"/>
      <c r="F166" s="21">
        <f>D166*E166</f>
        <v>0</v>
      </c>
      <c r="G166" s="11">
        <v>300000</v>
      </c>
      <c r="H166" s="8"/>
    </row>
    <row r="167" spans="1:8" s="1" customFormat="1" ht="12.75">
      <c r="A167" s="19"/>
      <c r="B167" s="12" t="s">
        <v>103</v>
      </c>
      <c r="C167" s="8"/>
      <c r="D167" s="8"/>
      <c r="E167" s="8"/>
      <c r="F167" s="15">
        <f>SUM(F162:F166)</f>
        <v>845000</v>
      </c>
      <c r="G167" s="16">
        <v>300000</v>
      </c>
      <c r="H167" s="17">
        <f>F167+G167</f>
        <v>1145000</v>
      </c>
    </row>
    <row r="168" spans="1:8" s="1" customFormat="1" ht="12.75">
      <c r="A168" s="19"/>
      <c r="B168" s="8"/>
      <c r="C168" s="8"/>
      <c r="D168" s="8"/>
      <c r="E168" s="8"/>
      <c r="F168" s="21"/>
      <c r="G168" s="8"/>
      <c r="H168" s="8"/>
    </row>
    <row r="169" spans="1:8" s="1" customFormat="1" ht="12.75">
      <c r="A169" s="7">
        <v>15</v>
      </c>
      <c r="B169" s="12" t="s">
        <v>110</v>
      </c>
      <c r="C169" s="8"/>
      <c r="D169" s="8"/>
      <c r="E169" s="8"/>
      <c r="F169" s="21"/>
      <c r="G169" s="8"/>
      <c r="H169" s="8"/>
    </row>
    <row r="170" spans="1:8" s="1" customFormat="1" ht="12.75">
      <c r="A170" s="19" t="s">
        <v>16</v>
      </c>
      <c r="B170" s="8" t="s">
        <v>111</v>
      </c>
      <c r="C170" s="8" t="s">
        <v>18</v>
      </c>
      <c r="D170" s="8">
        <v>20</v>
      </c>
      <c r="E170" s="11">
        <v>40000</v>
      </c>
      <c r="F170" s="21">
        <f>D170*E170</f>
        <v>800000</v>
      </c>
      <c r="G170" s="8"/>
      <c r="H170" s="8"/>
    </row>
    <row r="171" spans="1:8" s="1" customFormat="1" ht="12.75">
      <c r="A171" s="19" t="s">
        <v>19</v>
      </c>
      <c r="B171" s="8" t="s">
        <v>112</v>
      </c>
      <c r="C171" s="8" t="s">
        <v>18</v>
      </c>
      <c r="D171" s="8">
        <v>25</v>
      </c>
      <c r="E171" s="11">
        <v>21000</v>
      </c>
      <c r="F171" s="21">
        <f>D171*E171</f>
        <v>525000</v>
      </c>
      <c r="G171" s="8"/>
      <c r="H171" s="8"/>
    </row>
    <row r="172" spans="1:8" s="1" customFormat="1" ht="12.75">
      <c r="A172" s="19" t="s">
        <v>22</v>
      </c>
      <c r="B172" s="8" t="s">
        <v>113</v>
      </c>
      <c r="C172" s="8" t="s">
        <v>18</v>
      </c>
      <c r="D172" s="8">
        <v>20</v>
      </c>
      <c r="E172" s="11">
        <v>8000</v>
      </c>
      <c r="F172" s="21">
        <f>D172*E172</f>
        <v>160000</v>
      </c>
      <c r="G172" s="8"/>
      <c r="H172" s="8"/>
    </row>
    <row r="173" spans="1:8" s="1" customFormat="1" ht="12.75">
      <c r="A173" s="19" t="s">
        <v>28</v>
      </c>
      <c r="B173" s="8" t="s">
        <v>114</v>
      </c>
      <c r="C173" s="8" t="s">
        <v>18</v>
      </c>
      <c r="D173" s="8">
        <v>100</v>
      </c>
      <c r="E173" s="11">
        <v>1500</v>
      </c>
      <c r="F173" s="21">
        <f>D173*E173</f>
        <v>150000</v>
      </c>
      <c r="G173" s="8"/>
      <c r="H173" s="8"/>
    </row>
    <row r="174" spans="1:8" s="1" customFormat="1" ht="12.75">
      <c r="A174" s="19" t="s">
        <v>30</v>
      </c>
      <c r="B174" s="8" t="s">
        <v>115</v>
      </c>
      <c r="C174" s="8" t="s">
        <v>9</v>
      </c>
      <c r="D174" s="8"/>
      <c r="E174" s="8"/>
      <c r="F174" s="21">
        <v>200000</v>
      </c>
      <c r="G174" s="8"/>
      <c r="H174" s="8"/>
    </row>
    <row r="175" spans="1:8" s="1" customFormat="1" ht="12.75">
      <c r="A175" s="19" t="s">
        <v>42</v>
      </c>
      <c r="B175" s="8" t="s">
        <v>34</v>
      </c>
      <c r="C175" s="8" t="s">
        <v>9</v>
      </c>
      <c r="D175" s="8"/>
      <c r="E175" s="8"/>
      <c r="F175" s="21">
        <v>0</v>
      </c>
      <c r="G175" s="11">
        <v>1000000</v>
      </c>
      <c r="H175" s="8"/>
    </row>
    <row r="176" spans="1:8" s="3" customFormat="1" ht="12.75">
      <c r="A176" s="7"/>
      <c r="B176" s="12" t="s">
        <v>116</v>
      </c>
      <c r="C176" s="12"/>
      <c r="D176" s="12"/>
      <c r="E176" s="12"/>
      <c r="F176" s="15">
        <f>SUM(F170:F175)</f>
        <v>1835000</v>
      </c>
      <c r="G176" s="16">
        <v>1000000</v>
      </c>
      <c r="H176" s="17">
        <f>F176+G176</f>
        <v>2835000</v>
      </c>
    </row>
    <row r="177" spans="1:8" s="1" customFormat="1" ht="12.75">
      <c r="A177" s="19"/>
      <c r="B177" s="8"/>
      <c r="C177" s="8"/>
      <c r="D177" s="8"/>
      <c r="E177" s="8"/>
      <c r="F177" s="21"/>
      <c r="G177" s="8"/>
      <c r="H177" s="8"/>
    </row>
    <row r="178" spans="1:8" s="1" customFormat="1" ht="12.75">
      <c r="A178" s="7">
        <v>16</v>
      </c>
      <c r="B178" s="12" t="s">
        <v>117</v>
      </c>
      <c r="C178" s="8"/>
      <c r="D178" s="8"/>
      <c r="E178" s="8"/>
      <c r="F178" s="21"/>
      <c r="G178" s="8"/>
      <c r="H178" s="8"/>
    </row>
    <row r="179" spans="1:8" s="1" customFormat="1" ht="25.5">
      <c r="A179" s="19" t="s">
        <v>16</v>
      </c>
      <c r="B179" s="8" t="s">
        <v>118</v>
      </c>
      <c r="C179" s="8" t="s">
        <v>9</v>
      </c>
      <c r="D179" s="8"/>
      <c r="E179" s="8"/>
      <c r="F179" s="21"/>
      <c r="G179" s="11">
        <v>800000</v>
      </c>
      <c r="H179" s="8"/>
    </row>
    <row r="180" spans="1:8" s="1" customFormat="1" ht="12.75">
      <c r="A180" s="19" t="s">
        <v>19</v>
      </c>
      <c r="B180" s="8" t="s">
        <v>33</v>
      </c>
      <c r="C180" s="8" t="s">
        <v>18</v>
      </c>
      <c r="D180" s="11">
        <v>520</v>
      </c>
      <c r="E180" s="8">
        <v>1000</v>
      </c>
      <c r="F180" s="21">
        <f aca="true" t="shared" si="7" ref="F180:F190">D180*E180</f>
        <v>520000</v>
      </c>
      <c r="G180" s="8"/>
      <c r="H180" s="8"/>
    </row>
    <row r="181" spans="1:8" s="1" customFormat="1" ht="12.75">
      <c r="A181" s="19" t="s">
        <v>22</v>
      </c>
      <c r="B181" s="8" t="s">
        <v>17</v>
      </c>
      <c r="C181" s="8" t="s">
        <v>18</v>
      </c>
      <c r="D181" s="8">
        <v>40</v>
      </c>
      <c r="E181" s="11">
        <v>27000</v>
      </c>
      <c r="F181" s="21">
        <f t="shared" si="7"/>
        <v>1080000</v>
      </c>
      <c r="G181" s="8"/>
      <c r="H181" s="8"/>
    </row>
    <row r="182" spans="1:8" s="1" customFormat="1" ht="12.75">
      <c r="A182" s="19" t="s">
        <v>28</v>
      </c>
      <c r="B182" s="8" t="s">
        <v>20</v>
      </c>
      <c r="C182" s="8" t="s">
        <v>21</v>
      </c>
      <c r="D182" s="8">
        <v>2</v>
      </c>
      <c r="E182" s="11">
        <v>120000</v>
      </c>
      <c r="F182" s="21">
        <f t="shared" si="7"/>
        <v>240000</v>
      </c>
      <c r="G182" s="8"/>
      <c r="H182" s="8"/>
    </row>
    <row r="183" spans="1:8" s="1" customFormat="1" ht="12.75">
      <c r="A183" s="19" t="s">
        <v>30</v>
      </c>
      <c r="B183" s="8" t="s">
        <v>39</v>
      </c>
      <c r="C183" s="8" t="s">
        <v>21</v>
      </c>
      <c r="D183" s="8">
        <v>2</v>
      </c>
      <c r="E183" s="11">
        <v>200000</v>
      </c>
      <c r="F183" s="21">
        <f t="shared" si="7"/>
        <v>400000</v>
      </c>
      <c r="G183" s="8"/>
      <c r="H183" s="8"/>
    </row>
    <row r="184" spans="1:8" s="1" customFormat="1" ht="12.75">
      <c r="A184" s="19" t="s">
        <v>42</v>
      </c>
      <c r="B184" s="8" t="s">
        <v>74</v>
      </c>
      <c r="C184" s="8" t="s">
        <v>18</v>
      </c>
      <c r="D184" s="8">
        <v>12</v>
      </c>
      <c r="E184" s="11">
        <v>21000</v>
      </c>
      <c r="F184" s="21">
        <f t="shared" si="7"/>
        <v>252000</v>
      </c>
      <c r="G184" s="8"/>
      <c r="H184" s="8"/>
    </row>
    <row r="185" spans="1:8" s="1" customFormat="1" ht="12.75">
      <c r="A185" s="19" t="s">
        <v>44</v>
      </c>
      <c r="B185" s="8" t="s">
        <v>119</v>
      </c>
      <c r="C185" s="8" t="s">
        <v>18</v>
      </c>
      <c r="D185" s="8">
        <v>15</v>
      </c>
      <c r="E185" s="11">
        <v>5500</v>
      </c>
      <c r="F185" s="21">
        <f t="shared" si="7"/>
        <v>82500</v>
      </c>
      <c r="G185" s="8"/>
      <c r="H185" s="8"/>
    </row>
    <row r="186" spans="1:8" s="1" customFormat="1" ht="12.75">
      <c r="A186" s="19" t="s">
        <v>46</v>
      </c>
      <c r="B186" s="8" t="s">
        <v>82</v>
      </c>
      <c r="C186" s="8" t="s">
        <v>18</v>
      </c>
      <c r="D186" s="8">
        <v>20</v>
      </c>
      <c r="E186" s="11">
        <v>4000</v>
      </c>
      <c r="F186" s="21">
        <f t="shared" si="7"/>
        <v>80000</v>
      </c>
      <c r="G186" s="8"/>
      <c r="H186" s="8"/>
    </row>
    <row r="187" spans="1:8" s="1" customFormat="1" ht="12.75">
      <c r="A187" s="19"/>
      <c r="B187" s="8" t="s">
        <v>83</v>
      </c>
      <c r="C187" s="8" t="s">
        <v>18</v>
      </c>
      <c r="D187" s="8">
        <v>10</v>
      </c>
      <c r="E187" s="11">
        <v>4000</v>
      </c>
      <c r="F187" s="21">
        <f t="shared" si="7"/>
        <v>40000</v>
      </c>
      <c r="G187" s="8"/>
      <c r="H187" s="8"/>
    </row>
    <row r="188" spans="1:8" s="1" customFormat="1" ht="12.75">
      <c r="A188" s="19" t="s">
        <v>49</v>
      </c>
      <c r="B188" s="8" t="s">
        <v>120</v>
      </c>
      <c r="C188" s="8" t="s">
        <v>18</v>
      </c>
      <c r="D188" s="8">
        <v>4</v>
      </c>
      <c r="E188" s="11">
        <v>60000</v>
      </c>
      <c r="F188" s="21">
        <f t="shared" si="7"/>
        <v>240000</v>
      </c>
      <c r="G188" s="8"/>
      <c r="H188" s="8"/>
    </row>
    <row r="189" spans="1:8" s="1" customFormat="1" ht="12.75">
      <c r="A189" s="19"/>
      <c r="B189" s="8" t="s">
        <v>47</v>
      </c>
      <c r="C189" s="8" t="s">
        <v>27</v>
      </c>
      <c r="D189" s="8">
        <v>20</v>
      </c>
      <c r="E189" s="11">
        <v>3000</v>
      </c>
      <c r="F189" s="21">
        <f t="shared" si="7"/>
        <v>60000</v>
      </c>
      <c r="G189" s="8"/>
      <c r="H189" s="8"/>
    </row>
    <row r="190" spans="1:8" s="1" customFormat="1" ht="12.75">
      <c r="A190" s="19"/>
      <c r="B190" s="8" t="s">
        <v>121</v>
      </c>
      <c r="C190" s="8" t="s">
        <v>21</v>
      </c>
      <c r="D190" s="8">
        <v>4</v>
      </c>
      <c r="E190" s="11">
        <v>200000</v>
      </c>
      <c r="F190" s="21">
        <f t="shared" si="7"/>
        <v>800000</v>
      </c>
      <c r="G190" s="8"/>
      <c r="H190" s="8"/>
    </row>
    <row r="191" spans="1:8" s="1" customFormat="1" ht="12.75">
      <c r="A191" s="19" t="s">
        <v>51</v>
      </c>
      <c r="B191" s="8" t="s">
        <v>122</v>
      </c>
      <c r="C191" s="8" t="s">
        <v>9</v>
      </c>
      <c r="D191" s="8"/>
      <c r="E191" s="8"/>
      <c r="F191" s="21">
        <v>850000</v>
      </c>
      <c r="G191" s="11"/>
      <c r="H191" s="8"/>
    </row>
    <row r="192" spans="1:8" s="1" customFormat="1" ht="12.75">
      <c r="A192" s="19" t="s">
        <v>77</v>
      </c>
      <c r="B192" s="8" t="s">
        <v>34</v>
      </c>
      <c r="C192" s="8" t="s">
        <v>9</v>
      </c>
      <c r="D192" s="8"/>
      <c r="E192" s="8"/>
      <c r="F192" s="21">
        <v>0</v>
      </c>
      <c r="G192" s="11">
        <v>1000000</v>
      </c>
      <c r="H192" s="8"/>
    </row>
    <row r="193" spans="1:8" s="1" customFormat="1" ht="12.75">
      <c r="A193" s="19"/>
      <c r="B193" s="12" t="s">
        <v>123</v>
      </c>
      <c r="C193" s="8"/>
      <c r="D193" s="8"/>
      <c r="E193" s="8"/>
      <c r="F193" s="15">
        <f>SUM(F180:F192)</f>
        <v>4644500</v>
      </c>
      <c r="G193" s="16">
        <v>1000000</v>
      </c>
      <c r="H193" s="16">
        <f>F193+G193</f>
        <v>5644500</v>
      </c>
    </row>
    <row r="194" spans="1:8" s="1" customFormat="1" ht="12.75">
      <c r="A194" s="19"/>
      <c r="B194" s="12"/>
      <c r="C194" s="8"/>
      <c r="D194" s="8"/>
      <c r="E194" s="8"/>
      <c r="F194" s="15"/>
      <c r="G194" s="16"/>
      <c r="H194" s="16"/>
    </row>
    <row r="195" spans="1:8" s="1" customFormat="1" ht="12.75">
      <c r="A195" s="19">
        <v>17</v>
      </c>
      <c r="B195" s="8" t="s">
        <v>124</v>
      </c>
      <c r="C195" s="8" t="s">
        <v>133</v>
      </c>
      <c r="D195" s="8"/>
      <c r="E195" s="8"/>
      <c r="F195" s="21">
        <v>2000000</v>
      </c>
      <c r="G195" s="11"/>
      <c r="H195" s="16">
        <v>3000000</v>
      </c>
    </row>
    <row r="196" spans="1:8" s="1" customFormat="1" ht="12.75">
      <c r="A196" s="19"/>
      <c r="B196" s="8"/>
      <c r="C196" s="8"/>
      <c r="D196" s="8"/>
      <c r="E196" s="8"/>
      <c r="F196" s="21"/>
      <c r="G196" s="11"/>
      <c r="H196" s="11"/>
    </row>
    <row r="197" spans="1:8" s="3" customFormat="1" ht="12.75">
      <c r="A197" s="7"/>
      <c r="B197" s="12" t="s">
        <v>125</v>
      </c>
      <c r="C197" s="12"/>
      <c r="D197" s="12"/>
      <c r="E197" s="12"/>
      <c r="F197" s="15"/>
      <c r="G197" s="12"/>
      <c r="H197" s="17">
        <f>H195+H193+H176+H167+H160+H153+H142+H135+H120+H106+H89+H74+H52+H43+H29+H9+I197</f>
        <v>90713000</v>
      </c>
    </row>
    <row r="198" spans="1:8" s="1" customFormat="1" ht="12.75">
      <c r="A198" s="19"/>
      <c r="B198" s="8"/>
      <c r="C198" s="8"/>
      <c r="D198" s="8"/>
      <c r="E198" s="8"/>
      <c r="F198" s="21"/>
      <c r="G198" s="8"/>
      <c r="H198" s="8"/>
    </row>
    <row r="199" spans="1:8" s="1" customFormat="1" ht="12.75">
      <c r="A199" s="19"/>
      <c r="B199" s="12" t="s">
        <v>204</v>
      </c>
      <c r="C199" s="8"/>
      <c r="D199" s="8" t="s">
        <v>192</v>
      </c>
      <c r="E199" s="8"/>
      <c r="F199" s="21"/>
      <c r="G199" s="8"/>
      <c r="H199" s="8"/>
    </row>
    <row r="200" spans="1:8" s="1" customFormat="1" ht="12.75">
      <c r="A200" s="19"/>
      <c r="B200" s="12"/>
      <c r="C200" s="8"/>
      <c r="D200" s="8"/>
      <c r="E200" s="8"/>
      <c r="F200" s="21"/>
      <c r="G200" s="8"/>
      <c r="H200" s="8"/>
    </row>
    <row r="201" spans="1:8" s="1" customFormat="1" ht="12.75">
      <c r="A201" s="7">
        <v>28</v>
      </c>
      <c r="B201" s="12" t="s">
        <v>38</v>
      </c>
      <c r="C201" s="8"/>
      <c r="D201" s="8"/>
      <c r="E201" s="8"/>
      <c r="F201" s="21"/>
      <c r="G201" s="8"/>
      <c r="H201" s="8"/>
    </row>
    <row r="202" spans="1:8" s="1" customFormat="1" ht="12.75">
      <c r="A202" s="19" t="s">
        <v>16</v>
      </c>
      <c r="B202" s="8" t="s">
        <v>17</v>
      </c>
      <c r="C202" s="8" t="s">
        <v>18</v>
      </c>
      <c r="D202" s="8">
        <v>20</v>
      </c>
      <c r="E202" s="11">
        <v>27000</v>
      </c>
      <c r="F202" s="21">
        <f aca="true" t="shared" si="8" ref="F202:F210">D202*E202</f>
        <v>540000</v>
      </c>
      <c r="G202" s="8"/>
      <c r="H202" s="8"/>
    </row>
    <row r="203" spans="1:8" s="1" customFormat="1" ht="12.75">
      <c r="A203" s="19" t="s">
        <v>19</v>
      </c>
      <c r="B203" s="8" t="s">
        <v>20</v>
      </c>
      <c r="C203" s="8" t="s">
        <v>21</v>
      </c>
      <c r="D203" s="8">
        <v>1</v>
      </c>
      <c r="E203" s="11">
        <v>150000</v>
      </c>
      <c r="F203" s="21">
        <f t="shared" si="8"/>
        <v>150000</v>
      </c>
      <c r="G203" s="8"/>
      <c r="H203" s="8"/>
    </row>
    <row r="204" spans="1:8" s="1" customFormat="1" ht="12.75">
      <c r="A204" s="19" t="s">
        <v>22</v>
      </c>
      <c r="B204" s="8" t="s">
        <v>39</v>
      </c>
      <c r="C204" s="8" t="s">
        <v>21</v>
      </c>
      <c r="D204" s="8">
        <v>2</v>
      </c>
      <c r="E204" s="11">
        <v>200000</v>
      </c>
      <c r="F204" s="21">
        <f t="shared" si="8"/>
        <v>400000</v>
      </c>
      <c r="G204" s="8"/>
      <c r="H204" s="8"/>
    </row>
    <row r="205" spans="1:8" s="1" customFormat="1" ht="12.75">
      <c r="A205" s="19" t="s">
        <v>28</v>
      </c>
      <c r="B205" s="8" t="s">
        <v>149</v>
      </c>
      <c r="C205" s="8" t="s">
        <v>18</v>
      </c>
      <c r="D205" s="8">
        <v>20</v>
      </c>
      <c r="E205" s="11">
        <v>37000</v>
      </c>
      <c r="F205" s="21">
        <f t="shared" si="8"/>
        <v>740000</v>
      </c>
      <c r="G205" s="8"/>
      <c r="H205" s="8"/>
    </row>
    <row r="206" spans="1:8" s="1" customFormat="1" ht="12.75">
      <c r="A206" s="19" t="s">
        <v>30</v>
      </c>
      <c r="B206" s="8" t="s">
        <v>126</v>
      </c>
      <c r="C206" s="8" t="s">
        <v>18</v>
      </c>
      <c r="D206" s="8">
        <v>25</v>
      </c>
      <c r="E206" s="11">
        <v>6500</v>
      </c>
      <c r="F206" s="21">
        <f t="shared" si="8"/>
        <v>162500</v>
      </c>
      <c r="G206" s="8"/>
      <c r="H206" s="8"/>
    </row>
    <row r="207" spans="1:8" s="1" customFormat="1" ht="12.75">
      <c r="A207" s="19" t="s">
        <v>42</v>
      </c>
      <c r="B207" s="8" t="s">
        <v>43</v>
      </c>
      <c r="C207" s="8" t="s">
        <v>18</v>
      </c>
      <c r="D207" s="8">
        <v>60</v>
      </c>
      <c r="E207" s="11">
        <v>4000</v>
      </c>
      <c r="F207" s="21">
        <f t="shared" si="8"/>
        <v>240000</v>
      </c>
      <c r="G207" s="8"/>
      <c r="H207" s="8"/>
    </row>
    <row r="208" spans="1:8" s="1" customFormat="1" ht="12.75">
      <c r="A208" s="19" t="s">
        <v>44</v>
      </c>
      <c r="B208" s="8" t="s">
        <v>45</v>
      </c>
      <c r="C208" s="8" t="s">
        <v>18</v>
      </c>
      <c r="D208" s="8">
        <v>35</v>
      </c>
      <c r="E208" s="11">
        <v>4500</v>
      </c>
      <c r="F208" s="21">
        <f t="shared" si="8"/>
        <v>157500</v>
      </c>
      <c r="G208" s="8"/>
      <c r="H208" s="8"/>
    </row>
    <row r="209" spans="1:8" s="1" customFormat="1" ht="12.75">
      <c r="A209" s="19" t="s">
        <v>46</v>
      </c>
      <c r="B209" s="8" t="s">
        <v>47</v>
      </c>
      <c r="C209" s="8" t="s">
        <v>27</v>
      </c>
      <c r="D209" s="8">
        <v>40</v>
      </c>
      <c r="E209" s="11">
        <v>3000</v>
      </c>
      <c r="F209" s="21">
        <f t="shared" si="8"/>
        <v>120000</v>
      </c>
      <c r="G209" s="8"/>
      <c r="H209" s="8"/>
    </row>
    <row r="210" spans="1:8" s="1" customFormat="1" ht="12.75">
      <c r="A210" s="19" t="s">
        <v>48</v>
      </c>
      <c r="B210" s="8" t="s">
        <v>26</v>
      </c>
      <c r="C210" s="8" t="s">
        <v>27</v>
      </c>
      <c r="D210" s="8">
        <v>25</v>
      </c>
      <c r="E210" s="11">
        <v>3500</v>
      </c>
      <c r="F210" s="21">
        <f t="shared" si="8"/>
        <v>87500</v>
      </c>
      <c r="G210" s="8"/>
      <c r="H210" s="8"/>
    </row>
    <row r="211" spans="1:8" s="1" customFormat="1" ht="17.25" customHeight="1">
      <c r="A211" s="19" t="s">
        <v>49</v>
      </c>
      <c r="B211" s="8" t="s">
        <v>50</v>
      </c>
      <c r="C211" s="8" t="s">
        <v>9</v>
      </c>
      <c r="D211" s="8"/>
      <c r="E211" s="8"/>
      <c r="F211" s="21">
        <v>0</v>
      </c>
      <c r="G211" s="11">
        <v>550000</v>
      </c>
      <c r="H211" s="8"/>
    </row>
    <row r="212" spans="1:8" s="1" customFormat="1" ht="12.75">
      <c r="A212" s="19" t="s">
        <v>51</v>
      </c>
      <c r="B212" s="8" t="s">
        <v>137</v>
      </c>
      <c r="C212" s="8" t="s">
        <v>9</v>
      </c>
      <c r="D212" s="8"/>
      <c r="E212" s="8"/>
      <c r="F212" s="21">
        <v>0</v>
      </c>
      <c r="G212" s="11">
        <v>450000</v>
      </c>
      <c r="H212" s="8"/>
    </row>
    <row r="213" spans="1:8" s="3" customFormat="1" ht="12.75">
      <c r="A213" s="7"/>
      <c r="B213" s="12" t="s">
        <v>59</v>
      </c>
      <c r="C213" s="12"/>
      <c r="D213" s="8"/>
      <c r="E213" s="8"/>
      <c r="F213" s="15">
        <f>SUM(F202:F212)</f>
        <v>2597500</v>
      </c>
      <c r="G213" s="16">
        <f>SUM(G211:G212)</f>
        <v>1000000</v>
      </c>
      <c r="H213" s="16">
        <f>F213+G213</f>
        <v>3597500</v>
      </c>
    </row>
    <row r="214" spans="1:8" s="1" customFormat="1" ht="12.75">
      <c r="A214" s="19"/>
      <c r="B214" s="8"/>
      <c r="C214" s="8"/>
      <c r="D214" s="8"/>
      <c r="E214" s="8"/>
      <c r="F214" s="21"/>
      <c r="G214" s="8"/>
      <c r="H214" s="8"/>
    </row>
    <row r="215" spans="1:8" s="1" customFormat="1" ht="12.75">
      <c r="A215" s="7">
        <v>29</v>
      </c>
      <c r="B215" s="12" t="s">
        <v>60</v>
      </c>
      <c r="C215" s="8"/>
      <c r="D215" s="8"/>
      <c r="E215" s="11"/>
      <c r="F215" s="21"/>
      <c r="G215" s="8"/>
      <c r="H215" s="8"/>
    </row>
    <row r="216" spans="1:8" s="1" customFormat="1" ht="12.75">
      <c r="A216" s="19" t="s">
        <v>22</v>
      </c>
      <c r="B216" s="8" t="s">
        <v>33</v>
      </c>
      <c r="C216" s="8" t="s">
        <v>18</v>
      </c>
      <c r="D216" s="11">
        <v>4550</v>
      </c>
      <c r="E216" s="8">
        <v>1000</v>
      </c>
      <c r="F216" s="21">
        <f>D216*E216</f>
        <v>4550000</v>
      </c>
      <c r="G216" s="8"/>
      <c r="H216" s="8"/>
    </row>
    <row r="217" spans="1:8" s="1" customFormat="1" ht="12.75">
      <c r="A217" s="19" t="s">
        <v>28</v>
      </c>
      <c r="B217" s="8" t="s">
        <v>17</v>
      </c>
      <c r="C217" s="8" t="s">
        <v>18</v>
      </c>
      <c r="D217" s="8">
        <v>120</v>
      </c>
      <c r="E217" s="11">
        <v>27000</v>
      </c>
      <c r="F217" s="21">
        <f>D217*E217</f>
        <v>3240000</v>
      </c>
      <c r="G217" s="8"/>
      <c r="H217" s="8"/>
    </row>
    <row r="218" spans="1:8" s="1" customFormat="1" ht="12.75">
      <c r="A218" s="19" t="s">
        <v>30</v>
      </c>
      <c r="B218" s="8" t="s">
        <v>20</v>
      </c>
      <c r="C218" s="8" t="s">
        <v>21</v>
      </c>
      <c r="D218" s="8">
        <v>8</v>
      </c>
      <c r="E218" s="11">
        <v>150000</v>
      </c>
      <c r="F218" s="21">
        <f>D218*E218</f>
        <v>1200000</v>
      </c>
      <c r="G218" s="8"/>
      <c r="H218" s="8"/>
    </row>
    <row r="219" spans="1:8" s="1" customFormat="1" ht="12.75">
      <c r="A219" s="19" t="s">
        <v>42</v>
      </c>
      <c r="B219" s="8" t="s">
        <v>63</v>
      </c>
      <c r="C219" s="8" t="s">
        <v>18</v>
      </c>
      <c r="D219" s="8">
        <v>50</v>
      </c>
      <c r="E219" s="11">
        <v>3000</v>
      </c>
      <c r="F219" s="21">
        <f>D219*E219</f>
        <v>150000</v>
      </c>
      <c r="G219" s="8"/>
      <c r="H219" s="8"/>
    </row>
    <row r="220" spans="1:8" s="1" customFormat="1" ht="12.75">
      <c r="A220" s="19" t="s">
        <v>44</v>
      </c>
      <c r="B220" s="8" t="s">
        <v>34</v>
      </c>
      <c r="C220" s="8" t="s">
        <v>9</v>
      </c>
      <c r="D220" s="8"/>
      <c r="E220" s="11"/>
      <c r="F220" s="21"/>
      <c r="G220" s="11">
        <v>1800000</v>
      </c>
      <c r="H220" s="16"/>
    </row>
    <row r="221" spans="1:8" s="1" customFormat="1" ht="12.75">
      <c r="A221" s="7">
        <v>30</v>
      </c>
      <c r="B221" s="12" t="s">
        <v>153</v>
      </c>
      <c r="C221" s="8"/>
      <c r="D221" s="8"/>
      <c r="E221" s="11"/>
      <c r="F221" s="21"/>
      <c r="G221" s="8"/>
      <c r="H221" s="8"/>
    </row>
    <row r="222" spans="1:8" s="1" customFormat="1" ht="12.75">
      <c r="A222" s="19" t="s">
        <v>16</v>
      </c>
      <c r="B222" s="8" t="s">
        <v>17</v>
      </c>
      <c r="C222" s="8" t="s">
        <v>18</v>
      </c>
      <c r="D222" s="8">
        <v>25</v>
      </c>
      <c r="E222" s="11">
        <v>27000</v>
      </c>
      <c r="F222" s="21">
        <f aca="true" t="shared" si="9" ref="F222:F230">D222*E222</f>
        <v>675000</v>
      </c>
      <c r="G222" s="8"/>
      <c r="H222" s="8"/>
    </row>
    <row r="223" spans="1:8" s="1" customFormat="1" ht="12.75">
      <c r="A223" s="19" t="s">
        <v>19</v>
      </c>
      <c r="B223" s="8" t="s">
        <v>20</v>
      </c>
      <c r="C223" s="8" t="s">
        <v>21</v>
      </c>
      <c r="D223" s="8">
        <v>1</v>
      </c>
      <c r="E223" s="11">
        <v>150000</v>
      </c>
      <c r="F223" s="21">
        <f t="shared" si="9"/>
        <v>150000</v>
      </c>
      <c r="G223" s="8"/>
      <c r="H223" s="8"/>
    </row>
    <row r="224" spans="1:8" s="1" customFormat="1" ht="12.75">
      <c r="A224" s="19" t="s">
        <v>22</v>
      </c>
      <c r="B224" s="8" t="s">
        <v>39</v>
      </c>
      <c r="C224" s="8" t="s">
        <v>21</v>
      </c>
      <c r="D224" s="8">
        <v>1</v>
      </c>
      <c r="E224" s="11">
        <v>250000</v>
      </c>
      <c r="F224" s="21">
        <f t="shared" si="9"/>
        <v>250000</v>
      </c>
      <c r="G224" s="8"/>
      <c r="H224" s="8"/>
    </row>
    <row r="225" spans="1:8" s="1" customFormat="1" ht="12.75">
      <c r="A225" s="19" t="s">
        <v>28</v>
      </c>
      <c r="B225" s="8" t="s">
        <v>74</v>
      </c>
      <c r="C225" s="8" t="s">
        <v>18</v>
      </c>
      <c r="D225" s="8">
        <v>22</v>
      </c>
      <c r="E225" s="11">
        <v>20000</v>
      </c>
      <c r="F225" s="21">
        <f t="shared" si="9"/>
        <v>440000</v>
      </c>
      <c r="G225" s="8"/>
      <c r="H225" s="8"/>
    </row>
    <row r="226" spans="1:8" s="1" customFormat="1" ht="12.75">
      <c r="A226" s="19" t="s">
        <v>30</v>
      </c>
      <c r="B226" s="8" t="s">
        <v>41</v>
      </c>
      <c r="C226" s="8" t="s">
        <v>18</v>
      </c>
      <c r="D226" s="8">
        <v>30</v>
      </c>
      <c r="E226" s="11">
        <v>6500</v>
      </c>
      <c r="F226" s="21">
        <f t="shared" si="9"/>
        <v>195000</v>
      </c>
      <c r="G226" s="8"/>
      <c r="H226" s="8"/>
    </row>
    <row r="227" spans="1:8" s="1" customFormat="1" ht="12.75">
      <c r="A227" s="19" t="s">
        <v>42</v>
      </c>
      <c r="B227" s="8" t="s">
        <v>82</v>
      </c>
      <c r="C227" s="8" t="s">
        <v>18</v>
      </c>
      <c r="D227" s="8">
        <v>60</v>
      </c>
      <c r="E227" s="11">
        <v>4000</v>
      </c>
      <c r="F227" s="21">
        <f t="shared" si="9"/>
        <v>240000</v>
      </c>
      <c r="G227" s="8"/>
      <c r="H227" s="8"/>
    </row>
    <row r="228" spans="1:8" s="1" customFormat="1" ht="12.75">
      <c r="A228" s="19" t="s">
        <v>44</v>
      </c>
      <c r="B228" s="8" t="s">
        <v>83</v>
      </c>
      <c r="C228" s="8" t="s">
        <v>18</v>
      </c>
      <c r="D228" s="8">
        <v>40</v>
      </c>
      <c r="E228" s="11">
        <v>4000</v>
      </c>
      <c r="F228" s="21">
        <f t="shared" si="9"/>
        <v>160000</v>
      </c>
      <c r="G228" s="8"/>
      <c r="H228" s="8"/>
    </row>
    <row r="229" spans="1:8" s="1" customFormat="1" ht="12.75">
      <c r="A229" s="19" t="s">
        <v>46</v>
      </c>
      <c r="B229" s="8" t="s">
        <v>47</v>
      </c>
      <c r="C229" s="8" t="s">
        <v>27</v>
      </c>
      <c r="D229" s="8">
        <v>55</v>
      </c>
      <c r="E229" s="11">
        <v>3000</v>
      </c>
      <c r="F229" s="21">
        <f t="shared" si="9"/>
        <v>165000</v>
      </c>
      <c r="G229" s="8"/>
      <c r="H229" s="8"/>
    </row>
    <row r="230" spans="1:8" s="1" customFormat="1" ht="12.75">
      <c r="A230" s="19" t="s">
        <v>48</v>
      </c>
      <c r="B230" s="8" t="s">
        <v>26</v>
      </c>
      <c r="C230" s="8" t="s">
        <v>27</v>
      </c>
      <c r="D230" s="8">
        <v>40</v>
      </c>
      <c r="E230" s="11">
        <v>3500</v>
      </c>
      <c r="F230" s="21">
        <f t="shared" si="9"/>
        <v>140000</v>
      </c>
      <c r="G230" s="8"/>
      <c r="H230" s="8"/>
    </row>
    <row r="231" spans="1:8" s="1" customFormat="1" ht="14.25" customHeight="1">
      <c r="A231" s="19" t="s">
        <v>49</v>
      </c>
      <c r="B231" s="8" t="s">
        <v>50</v>
      </c>
      <c r="C231" s="8" t="s">
        <v>9</v>
      </c>
      <c r="D231" s="8"/>
      <c r="E231" s="8"/>
      <c r="F231" s="22" t="s">
        <v>89</v>
      </c>
      <c r="G231" s="11">
        <v>350000</v>
      </c>
      <c r="H231" s="8"/>
    </row>
    <row r="232" spans="1:8" s="1" customFormat="1" ht="12.75">
      <c r="A232" s="19" t="s">
        <v>51</v>
      </c>
      <c r="B232" s="8" t="s">
        <v>31</v>
      </c>
      <c r="C232" s="8" t="s">
        <v>9</v>
      </c>
      <c r="D232" s="8"/>
      <c r="E232" s="8"/>
      <c r="F232" s="22" t="s">
        <v>89</v>
      </c>
      <c r="G232" s="11">
        <v>300000</v>
      </c>
      <c r="H232" s="8"/>
    </row>
    <row r="233" spans="1:8" s="3" customFormat="1" ht="12.75">
      <c r="A233" s="7"/>
      <c r="B233" s="12" t="s">
        <v>103</v>
      </c>
      <c r="C233" s="12"/>
      <c r="D233" s="8"/>
      <c r="E233" s="8"/>
      <c r="F233" s="15">
        <f>SUM(F216:F232)</f>
        <v>11555000</v>
      </c>
      <c r="G233" s="16">
        <f>SUM(G220:G232)</f>
        <v>2450000</v>
      </c>
      <c r="H233" s="16">
        <f>G233+F233</f>
        <v>14005000</v>
      </c>
    </row>
    <row r="234" spans="1:8" s="1" customFormat="1" ht="12.75">
      <c r="A234" s="19"/>
      <c r="B234" s="8"/>
      <c r="C234" s="8"/>
      <c r="D234" s="8"/>
      <c r="E234" s="8"/>
      <c r="F234" s="23"/>
      <c r="G234" s="8"/>
      <c r="H234" s="8"/>
    </row>
    <row r="235" spans="1:8" s="1" customFormat="1" ht="12.75">
      <c r="A235" s="7">
        <v>31</v>
      </c>
      <c r="B235" s="12" t="s">
        <v>198</v>
      </c>
      <c r="C235" s="8"/>
      <c r="D235" s="8"/>
      <c r="E235" s="8"/>
      <c r="F235" s="21"/>
      <c r="G235" s="8"/>
      <c r="H235" s="8"/>
    </row>
    <row r="236" spans="1:8" s="1" customFormat="1" ht="12.75">
      <c r="A236" s="19" t="s">
        <v>16</v>
      </c>
      <c r="B236" s="8" t="s">
        <v>215</v>
      </c>
      <c r="C236" s="8" t="s">
        <v>18</v>
      </c>
      <c r="D236" s="8">
        <v>20</v>
      </c>
      <c r="E236" s="11">
        <v>8500</v>
      </c>
      <c r="F236" s="21">
        <f>D236*E236</f>
        <v>170000</v>
      </c>
      <c r="G236" s="8"/>
      <c r="H236" s="8"/>
    </row>
    <row r="237" spans="1:8" s="1" customFormat="1" ht="12.75">
      <c r="A237" s="19" t="s">
        <v>19</v>
      </c>
      <c r="B237" s="8" t="s">
        <v>217</v>
      </c>
      <c r="C237" s="8" t="s">
        <v>18</v>
      </c>
      <c r="D237" s="8">
        <v>250</v>
      </c>
      <c r="E237" s="11">
        <v>7000</v>
      </c>
      <c r="F237" s="21">
        <f>D237*E237</f>
        <v>1750000</v>
      </c>
      <c r="G237" s="8"/>
      <c r="H237" s="8"/>
    </row>
    <row r="238" spans="1:8" s="1" customFormat="1" ht="12.75">
      <c r="A238" s="19" t="s">
        <v>22</v>
      </c>
      <c r="B238" s="8" t="s">
        <v>218</v>
      </c>
      <c r="C238" s="8" t="s">
        <v>18</v>
      </c>
      <c r="D238" s="8">
        <v>250</v>
      </c>
      <c r="E238" s="11">
        <v>5000</v>
      </c>
      <c r="F238" s="21">
        <f>D238*E238</f>
        <v>1250000</v>
      </c>
      <c r="G238" s="8"/>
      <c r="H238" s="8"/>
    </row>
    <row r="239" spans="1:8" s="1" customFormat="1" ht="12.75">
      <c r="A239" s="19" t="s">
        <v>28</v>
      </c>
      <c r="B239" s="8" t="s">
        <v>157</v>
      </c>
      <c r="C239" s="8" t="s">
        <v>18</v>
      </c>
      <c r="D239" s="11">
        <v>50</v>
      </c>
      <c r="E239" s="11">
        <v>5000</v>
      </c>
      <c r="F239" s="21">
        <f>E239*D239</f>
        <v>250000</v>
      </c>
      <c r="G239" s="8"/>
      <c r="H239" s="8"/>
    </row>
    <row r="240" spans="1:8" s="1" customFormat="1" ht="12.75">
      <c r="A240" s="19" t="s">
        <v>30</v>
      </c>
      <c r="B240" s="8" t="s">
        <v>158</v>
      </c>
      <c r="C240" s="8" t="s">
        <v>18</v>
      </c>
      <c r="D240" s="8">
        <v>100</v>
      </c>
      <c r="E240" s="11">
        <v>8500</v>
      </c>
      <c r="F240" s="21">
        <f aca="true" t="shared" si="10" ref="F240:F249">D240*E240</f>
        <v>850000</v>
      </c>
      <c r="G240" s="8"/>
      <c r="H240" s="8"/>
    </row>
    <row r="241" spans="1:8" s="1" customFormat="1" ht="12.75">
      <c r="A241" s="19" t="s">
        <v>42</v>
      </c>
      <c r="B241" s="8" t="s">
        <v>47</v>
      </c>
      <c r="C241" s="8" t="s">
        <v>27</v>
      </c>
      <c r="D241" s="8">
        <v>100</v>
      </c>
      <c r="E241" s="11">
        <v>3500</v>
      </c>
      <c r="F241" s="21">
        <f t="shared" si="10"/>
        <v>350000</v>
      </c>
      <c r="G241" s="8"/>
      <c r="H241" s="8"/>
    </row>
    <row r="242" spans="1:8" s="1" customFormat="1" ht="12.75">
      <c r="A242" s="19" t="s">
        <v>192</v>
      </c>
      <c r="B242" s="8" t="s">
        <v>216</v>
      </c>
      <c r="C242" s="8" t="s">
        <v>18</v>
      </c>
      <c r="D242" s="8">
        <v>2500</v>
      </c>
      <c r="E242" s="11">
        <v>2200</v>
      </c>
      <c r="F242" s="21">
        <f t="shared" si="10"/>
        <v>5500000</v>
      </c>
      <c r="G242" s="8"/>
      <c r="H242" s="8"/>
    </row>
    <row r="243" spans="1:8" s="1" customFormat="1" ht="12.75">
      <c r="A243" s="19" t="s">
        <v>46</v>
      </c>
      <c r="B243" s="8" t="s">
        <v>160</v>
      </c>
      <c r="C243" s="8" t="s">
        <v>18</v>
      </c>
      <c r="D243" s="8">
        <v>30</v>
      </c>
      <c r="E243" s="11">
        <v>37000</v>
      </c>
      <c r="F243" s="21">
        <f t="shared" si="10"/>
        <v>1110000</v>
      </c>
      <c r="G243" s="8"/>
      <c r="H243" s="8"/>
    </row>
    <row r="244" spans="1:8" s="1" customFormat="1" ht="12.75">
      <c r="A244" s="19" t="s">
        <v>48</v>
      </c>
      <c r="B244" s="8" t="s">
        <v>161</v>
      </c>
      <c r="C244" s="8" t="s">
        <v>18</v>
      </c>
      <c r="D244" s="11">
        <v>30</v>
      </c>
      <c r="E244" s="11">
        <v>8000</v>
      </c>
      <c r="F244" s="21">
        <f t="shared" si="10"/>
        <v>240000</v>
      </c>
      <c r="G244" s="8"/>
      <c r="H244" s="8"/>
    </row>
    <row r="245" spans="1:8" s="1" customFormat="1" ht="12.75">
      <c r="A245" s="19" t="s">
        <v>49</v>
      </c>
      <c r="B245" s="8" t="s">
        <v>162</v>
      </c>
      <c r="C245" s="8" t="s">
        <v>18</v>
      </c>
      <c r="D245" s="11">
        <v>100</v>
      </c>
      <c r="E245" s="11">
        <v>2000</v>
      </c>
      <c r="F245" s="21">
        <f t="shared" si="10"/>
        <v>200000</v>
      </c>
      <c r="G245" s="8"/>
      <c r="H245" s="8"/>
    </row>
    <row r="246" spans="1:8" s="1" customFormat="1" ht="12.75">
      <c r="A246" s="19" t="s">
        <v>51</v>
      </c>
      <c r="B246" s="8" t="s">
        <v>163</v>
      </c>
      <c r="C246" s="8" t="s">
        <v>18</v>
      </c>
      <c r="D246" s="8">
        <v>10</v>
      </c>
      <c r="E246" s="11">
        <v>30000</v>
      </c>
      <c r="F246" s="21">
        <f t="shared" si="10"/>
        <v>300000</v>
      </c>
      <c r="G246" s="8"/>
      <c r="H246" s="8"/>
    </row>
    <row r="247" spans="1:8" s="1" customFormat="1" ht="12.75">
      <c r="A247" s="19" t="s">
        <v>77</v>
      </c>
      <c r="B247" s="8" t="s">
        <v>205</v>
      </c>
      <c r="C247" s="8" t="s">
        <v>18</v>
      </c>
      <c r="D247" s="8">
        <v>6</v>
      </c>
      <c r="E247" s="11">
        <v>20000</v>
      </c>
      <c r="F247" s="21">
        <f t="shared" si="10"/>
        <v>120000</v>
      </c>
      <c r="G247" s="8"/>
      <c r="H247" s="8"/>
    </row>
    <row r="248" spans="1:8" s="1" customFormat="1" ht="12.75">
      <c r="A248" s="19" t="s">
        <v>79</v>
      </c>
      <c r="B248" s="8" t="s">
        <v>165</v>
      </c>
      <c r="C248" s="8" t="s">
        <v>18</v>
      </c>
      <c r="D248" s="8">
        <v>6</v>
      </c>
      <c r="E248" s="11">
        <v>20000</v>
      </c>
      <c r="F248" s="21">
        <f t="shared" si="10"/>
        <v>120000</v>
      </c>
      <c r="G248" s="11"/>
      <c r="H248" s="8"/>
    </row>
    <row r="249" spans="1:8" s="1" customFormat="1" ht="12.75">
      <c r="A249" s="19" t="s">
        <v>166</v>
      </c>
      <c r="B249" s="8" t="s">
        <v>167</v>
      </c>
      <c r="C249" s="8" t="s">
        <v>18</v>
      </c>
      <c r="D249" s="8">
        <v>30</v>
      </c>
      <c r="E249" s="11">
        <v>12000</v>
      </c>
      <c r="F249" s="21">
        <f t="shared" si="10"/>
        <v>360000</v>
      </c>
      <c r="H249" s="8"/>
    </row>
    <row r="250" spans="1:8" s="1" customFormat="1" ht="12.75">
      <c r="A250" s="19" t="s">
        <v>168</v>
      </c>
      <c r="B250" s="8" t="s">
        <v>34</v>
      </c>
      <c r="C250" s="8" t="s">
        <v>9</v>
      </c>
      <c r="D250" s="8"/>
      <c r="E250" s="8"/>
      <c r="F250" s="8" t="s">
        <v>89</v>
      </c>
      <c r="G250" s="11">
        <v>3200000</v>
      </c>
      <c r="H250" s="8"/>
    </row>
    <row r="251" spans="1:9" s="3" customFormat="1" ht="12.75">
      <c r="A251" s="7"/>
      <c r="B251" s="12" t="s">
        <v>103</v>
      </c>
      <c r="C251" s="12"/>
      <c r="D251" s="12"/>
      <c r="E251" s="12"/>
      <c r="F251" s="15">
        <f>SUM(F236:F250)</f>
        <v>12570000</v>
      </c>
      <c r="G251" s="16">
        <f>SUM(G248:G250)</f>
        <v>3200000</v>
      </c>
      <c r="H251" s="16">
        <f>F251+G251</f>
        <v>15770000</v>
      </c>
      <c r="I251" s="1"/>
    </row>
    <row r="252" spans="1:8" s="3" customFormat="1" ht="12.75">
      <c r="A252" s="7"/>
      <c r="B252" s="12"/>
      <c r="C252" s="12"/>
      <c r="D252" s="12"/>
      <c r="E252" s="12"/>
      <c r="F252" s="15"/>
      <c r="G252" s="16"/>
      <c r="H252" s="16"/>
    </row>
    <row r="253" spans="1:8" s="1" customFormat="1" ht="15" customHeight="1">
      <c r="A253" s="7">
        <v>32</v>
      </c>
      <c r="B253" s="12" t="s">
        <v>99</v>
      </c>
      <c r="C253" s="8"/>
      <c r="D253" s="8"/>
      <c r="E253" s="8"/>
      <c r="F253" s="21"/>
      <c r="G253" s="8"/>
      <c r="H253" s="8"/>
    </row>
    <row r="254" spans="1:8" s="1" customFormat="1" ht="38.25">
      <c r="A254" s="19" t="s">
        <v>16</v>
      </c>
      <c r="B254" s="8" t="s">
        <v>185</v>
      </c>
      <c r="C254" s="8" t="s">
        <v>18</v>
      </c>
      <c r="D254" s="8">
        <v>2</v>
      </c>
      <c r="E254" s="11">
        <v>250000</v>
      </c>
      <c r="F254" s="21">
        <f aca="true" t="shared" si="11" ref="F254:F260">D254*E254</f>
        <v>500000</v>
      </c>
      <c r="G254" s="8"/>
      <c r="H254" s="8"/>
    </row>
    <row r="255" spans="1:8" s="1" customFormat="1" ht="19.5" customHeight="1">
      <c r="A255" s="19" t="s">
        <v>19</v>
      </c>
      <c r="B255" s="8" t="s">
        <v>186</v>
      </c>
      <c r="C255" s="8" t="s">
        <v>18</v>
      </c>
      <c r="D255" s="8">
        <v>15</v>
      </c>
      <c r="E255" s="11">
        <v>15000</v>
      </c>
      <c r="F255" s="21">
        <f t="shared" si="11"/>
        <v>225000</v>
      </c>
      <c r="G255" s="8"/>
      <c r="H255" s="8"/>
    </row>
    <row r="256" spans="1:8" s="1" customFormat="1" ht="63.75">
      <c r="A256" s="19" t="s">
        <v>22</v>
      </c>
      <c r="B256" s="8" t="s">
        <v>221</v>
      </c>
      <c r="C256" s="8" t="s">
        <v>18</v>
      </c>
      <c r="D256" s="8">
        <v>3</v>
      </c>
      <c r="E256" s="11">
        <v>85000</v>
      </c>
      <c r="F256" s="21">
        <f t="shared" si="11"/>
        <v>255000</v>
      </c>
      <c r="G256" s="8"/>
      <c r="H256" s="8"/>
    </row>
    <row r="257" spans="1:8" s="1" customFormat="1" ht="21" customHeight="1">
      <c r="A257" s="19" t="s">
        <v>28</v>
      </c>
      <c r="B257" s="8" t="s">
        <v>100</v>
      </c>
      <c r="C257" s="8" t="s">
        <v>18</v>
      </c>
      <c r="D257" s="8">
        <v>2</v>
      </c>
      <c r="E257" s="11">
        <v>15000</v>
      </c>
      <c r="F257" s="21">
        <f t="shared" si="11"/>
        <v>30000</v>
      </c>
      <c r="G257" s="8"/>
      <c r="H257" s="8"/>
    </row>
    <row r="258" spans="1:8" s="1" customFormat="1" ht="25.5">
      <c r="A258" s="19" t="s">
        <v>30</v>
      </c>
      <c r="B258" s="8" t="s">
        <v>219</v>
      </c>
      <c r="C258" s="8" t="s">
        <v>18</v>
      </c>
      <c r="D258" s="8">
        <v>1</v>
      </c>
      <c r="E258" s="11">
        <v>1750000</v>
      </c>
      <c r="F258" s="21">
        <f t="shared" si="11"/>
        <v>1750000</v>
      </c>
      <c r="G258" s="8"/>
      <c r="H258" s="8"/>
    </row>
    <row r="259" spans="1:8" s="1" customFormat="1" ht="38.25">
      <c r="A259" s="19" t="s">
        <v>42</v>
      </c>
      <c r="B259" s="8" t="s">
        <v>102</v>
      </c>
      <c r="C259" s="8" t="s">
        <v>18</v>
      </c>
      <c r="D259" s="8">
        <v>3</v>
      </c>
      <c r="E259" s="11">
        <v>550000</v>
      </c>
      <c r="F259" s="21">
        <f t="shared" si="11"/>
        <v>1650000</v>
      </c>
      <c r="G259" s="8"/>
      <c r="H259" s="8"/>
    </row>
    <row r="260" spans="1:8" s="1" customFormat="1" ht="12.75">
      <c r="A260" s="19"/>
      <c r="B260" s="8" t="s">
        <v>220</v>
      </c>
      <c r="C260" s="8" t="s">
        <v>18</v>
      </c>
      <c r="D260" s="8">
        <v>2</v>
      </c>
      <c r="E260" s="11">
        <v>200000</v>
      </c>
      <c r="F260" s="21">
        <f t="shared" si="11"/>
        <v>400000</v>
      </c>
      <c r="G260" s="8"/>
      <c r="H260" s="8"/>
    </row>
    <row r="261" spans="1:8" s="1" customFormat="1" ht="15.75" customHeight="1">
      <c r="A261" s="19" t="s">
        <v>44</v>
      </c>
      <c r="B261" s="8" t="s">
        <v>34</v>
      </c>
      <c r="C261" s="8"/>
      <c r="D261" s="8"/>
      <c r="E261" s="8"/>
      <c r="F261" s="21">
        <v>0</v>
      </c>
      <c r="G261" s="11">
        <v>600000</v>
      </c>
      <c r="H261" s="8"/>
    </row>
    <row r="262" spans="1:8" s="1" customFormat="1" ht="12.75">
      <c r="A262" s="19"/>
      <c r="B262" s="12" t="s">
        <v>103</v>
      </c>
      <c r="C262" s="12"/>
      <c r="D262" s="12"/>
      <c r="E262" s="12"/>
      <c r="F262" s="15">
        <f>SUM(F254:F261)</f>
        <v>4810000</v>
      </c>
      <c r="G262" s="16">
        <v>600000</v>
      </c>
      <c r="H262" s="16">
        <f>F262+G262</f>
        <v>5410000</v>
      </c>
    </row>
    <row r="263" spans="1:8" s="1" customFormat="1" ht="12.75">
      <c r="A263" s="19"/>
      <c r="B263" s="8"/>
      <c r="C263" s="8"/>
      <c r="D263" s="8"/>
      <c r="E263" s="11"/>
      <c r="F263" s="21"/>
      <c r="G263" s="8"/>
      <c r="H263" s="8"/>
    </row>
    <row r="264" spans="1:8" s="1" customFormat="1" ht="12.75">
      <c r="A264" s="19"/>
      <c r="B264" s="8"/>
      <c r="C264" s="8"/>
      <c r="D264" s="8"/>
      <c r="E264" s="11"/>
      <c r="F264" s="21"/>
      <c r="G264" s="8"/>
      <c r="H264" s="8"/>
    </row>
    <row r="265" spans="1:8" s="1" customFormat="1" ht="25.5">
      <c r="A265" s="7">
        <v>33</v>
      </c>
      <c r="B265" s="12" t="s">
        <v>170</v>
      </c>
      <c r="C265" s="8"/>
      <c r="D265" s="8"/>
      <c r="E265" s="8"/>
      <c r="F265" s="21">
        <f>D265*E265</f>
        <v>0</v>
      </c>
      <c r="G265" s="8"/>
      <c r="H265" s="8"/>
    </row>
    <row r="266" spans="1:8" s="1" customFormat="1" ht="12.75">
      <c r="A266" s="19" t="s">
        <v>16</v>
      </c>
      <c r="B266" s="8" t="s">
        <v>17</v>
      </c>
      <c r="C266" s="8" t="s">
        <v>18</v>
      </c>
      <c r="D266" s="8">
        <v>80</v>
      </c>
      <c r="E266" s="11">
        <v>27000</v>
      </c>
      <c r="F266" s="21">
        <f>D266*E266</f>
        <v>2160000</v>
      </c>
      <c r="G266" s="8"/>
      <c r="H266" s="8"/>
    </row>
    <row r="267" spans="1:8" s="1" customFormat="1" ht="12.75">
      <c r="A267" s="19" t="s">
        <v>19</v>
      </c>
      <c r="B267" s="8" t="s">
        <v>20</v>
      </c>
      <c r="C267" s="8" t="s">
        <v>21</v>
      </c>
      <c r="D267" s="8">
        <v>4</v>
      </c>
      <c r="E267" s="11">
        <v>150000</v>
      </c>
      <c r="F267" s="21">
        <f>D267*E267</f>
        <v>600000</v>
      </c>
      <c r="G267" s="8"/>
      <c r="H267" s="8"/>
    </row>
    <row r="268" spans="1:8" s="1" customFormat="1" ht="12.75">
      <c r="A268" s="19" t="s">
        <v>22</v>
      </c>
      <c r="B268" s="8" t="s">
        <v>86</v>
      </c>
      <c r="C268" s="8" t="s">
        <v>18</v>
      </c>
      <c r="D268" s="8">
        <v>15</v>
      </c>
      <c r="E268" s="11">
        <v>15000</v>
      </c>
      <c r="F268" s="21">
        <f>D268*E268</f>
        <v>225000</v>
      </c>
      <c r="G268" s="8"/>
      <c r="H268" s="8"/>
    </row>
    <row r="269" spans="1:8" s="1" customFormat="1" ht="11.25" customHeight="1">
      <c r="A269" s="19" t="s">
        <v>28</v>
      </c>
      <c r="B269" s="8" t="s">
        <v>87</v>
      </c>
      <c r="C269" s="8" t="s">
        <v>88</v>
      </c>
      <c r="D269" s="8" t="s">
        <v>89</v>
      </c>
      <c r="E269" s="11"/>
      <c r="F269" s="22" t="s">
        <v>89</v>
      </c>
      <c r="G269" s="8"/>
      <c r="H269" s="8"/>
    </row>
    <row r="270" spans="1:8" s="1" customFormat="1" ht="12.75">
      <c r="A270" s="19" t="s">
        <v>30</v>
      </c>
      <c r="B270" s="8" t="s">
        <v>91</v>
      </c>
      <c r="C270" s="8" t="s">
        <v>18</v>
      </c>
      <c r="D270" s="8" t="s">
        <v>89</v>
      </c>
      <c r="E270" s="11"/>
      <c r="F270" s="22" t="s">
        <v>89</v>
      </c>
      <c r="G270" s="8"/>
      <c r="H270" s="8"/>
    </row>
    <row r="271" spans="1:8" s="1" customFormat="1" ht="12.75">
      <c r="A271" s="19" t="s">
        <v>42</v>
      </c>
      <c r="B271" s="8" t="s">
        <v>34</v>
      </c>
      <c r="C271" s="8"/>
      <c r="D271" s="8"/>
      <c r="E271" s="8">
        <v>0</v>
      </c>
      <c r="F271" s="21"/>
      <c r="G271" s="11">
        <v>1200000</v>
      </c>
      <c r="H271" s="8"/>
    </row>
    <row r="272" spans="1:8" s="1" customFormat="1" ht="12.75">
      <c r="A272" s="7">
        <v>33.1</v>
      </c>
      <c r="B272" s="12" t="s">
        <v>92</v>
      </c>
      <c r="C272" s="8"/>
      <c r="D272" s="8"/>
      <c r="E272" s="8">
        <v>0</v>
      </c>
      <c r="F272" s="21"/>
      <c r="G272" s="8"/>
      <c r="H272" s="8"/>
    </row>
    <row r="273" spans="1:8" s="1" customFormat="1" ht="12.75">
      <c r="A273" s="19" t="s">
        <v>16</v>
      </c>
      <c r="B273" s="8" t="s">
        <v>17</v>
      </c>
      <c r="C273" s="8" t="s">
        <v>18</v>
      </c>
      <c r="D273" s="8">
        <v>25</v>
      </c>
      <c r="E273" s="11">
        <v>27000</v>
      </c>
      <c r="F273" s="21">
        <f>D273*E273</f>
        <v>675000</v>
      </c>
      <c r="G273" s="8"/>
      <c r="H273" s="8"/>
    </row>
    <row r="274" spans="1:8" s="1" customFormat="1" ht="12.75">
      <c r="A274" s="19" t="s">
        <v>19</v>
      </c>
      <c r="B274" s="8" t="s">
        <v>20</v>
      </c>
      <c r="C274" s="8" t="s">
        <v>21</v>
      </c>
      <c r="D274" s="8">
        <v>3</v>
      </c>
      <c r="E274" s="11">
        <v>150000</v>
      </c>
      <c r="F274" s="21">
        <f>D274*E274</f>
        <v>450000</v>
      </c>
      <c r="G274" s="8"/>
      <c r="H274" s="8"/>
    </row>
    <row r="275" spans="1:8" s="1" customFormat="1" ht="12.75">
      <c r="A275" s="19" t="s">
        <v>22</v>
      </c>
      <c r="B275" s="8" t="s">
        <v>93</v>
      </c>
      <c r="C275" s="8" t="s">
        <v>94</v>
      </c>
      <c r="D275" s="8" t="s">
        <v>89</v>
      </c>
      <c r="E275" s="11"/>
      <c r="F275" s="22" t="s">
        <v>89</v>
      </c>
      <c r="G275" s="8"/>
      <c r="H275" s="8"/>
    </row>
    <row r="276" spans="1:8" s="1" customFormat="1" ht="12.75">
      <c r="A276" s="19" t="s">
        <v>28</v>
      </c>
      <c r="B276" s="8" t="s">
        <v>95</v>
      </c>
      <c r="C276" s="8" t="s">
        <v>18</v>
      </c>
      <c r="D276" s="8" t="s">
        <v>89</v>
      </c>
      <c r="E276" s="11"/>
      <c r="F276" s="22" t="s">
        <v>89</v>
      </c>
      <c r="G276" s="8"/>
      <c r="H276" s="8"/>
    </row>
    <row r="277" spans="1:8" s="1" customFormat="1" ht="12.75">
      <c r="A277" s="19"/>
      <c r="B277" s="8" t="s">
        <v>222</v>
      </c>
      <c r="C277" s="8" t="s">
        <v>210</v>
      </c>
      <c r="D277" s="8">
        <v>60</v>
      </c>
      <c r="E277" s="11">
        <v>25000</v>
      </c>
      <c r="F277" s="22">
        <v>1500000</v>
      </c>
      <c r="G277" s="8"/>
      <c r="H277" s="8"/>
    </row>
    <row r="278" spans="1:8" s="1" customFormat="1" ht="12.75">
      <c r="A278" s="19" t="s">
        <v>30</v>
      </c>
      <c r="B278" s="8" t="s">
        <v>34</v>
      </c>
      <c r="C278" s="8" t="s">
        <v>9</v>
      </c>
      <c r="D278" s="8"/>
      <c r="E278" s="8"/>
      <c r="F278" s="21"/>
      <c r="G278" s="11">
        <v>750000</v>
      </c>
      <c r="H278" s="8"/>
    </row>
    <row r="279" spans="1:8" s="1" customFormat="1" ht="12.75">
      <c r="A279" s="19"/>
      <c r="B279" s="12" t="s">
        <v>171</v>
      </c>
      <c r="C279" s="8"/>
      <c r="D279" s="8"/>
      <c r="E279" s="8"/>
      <c r="F279" s="15">
        <f>SUM(F266:F278)</f>
        <v>5610000</v>
      </c>
      <c r="G279" s="16">
        <f>SUM(G271:G278)</f>
        <v>1950000</v>
      </c>
      <c r="H279" s="16">
        <f>F279+G279</f>
        <v>7560000</v>
      </c>
    </row>
    <row r="280" spans="1:8" s="1" customFormat="1" ht="12.75">
      <c r="A280" s="19"/>
      <c r="B280" s="8"/>
      <c r="C280" s="8"/>
      <c r="D280" s="8"/>
      <c r="E280" s="8"/>
      <c r="F280" s="21"/>
      <c r="G280" s="8"/>
      <c r="H280" s="8"/>
    </row>
    <row r="281" spans="1:8" s="1" customFormat="1" ht="12.75">
      <c r="A281" s="7">
        <v>34</v>
      </c>
      <c r="B281" s="12" t="s">
        <v>97</v>
      </c>
      <c r="C281" s="8"/>
      <c r="D281" s="8"/>
      <c r="E281" s="8"/>
      <c r="F281" s="21"/>
      <c r="G281" s="8"/>
      <c r="H281" s="8"/>
    </row>
    <row r="282" spans="1:8" s="1" customFormat="1" ht="16.5" customHeight="1">
      <c r="A282" s="19" t="s">
        <v>16</v>
      </c>
      <c r="B282" s="8" t="s">
        <v>172</v>
      </c>
      <c r="C282" s="8" t="s">
        <v>18</v>
      </c>
      <c r="D282" s="8">
        <v>250</v>
      </c>
      <c r="E282" s="11">
        <v>6000</v>
      </c>
      <c r="F282" s="21">
        <f aca="true" t="shared" si="12" ref="F282:F287">D282*E282</f>
        <v>1500000</v>
      </c>
      <c r="G282" s="8"/>
      <c r="H282" s="8"/>
    </row>
    <row r="283" spans="1:8" s="1" customFormat="1" ht="16.5" customHeight="1">
      <c r="A283" s="19" t="s">
        <v>19</v>
      </c>
      <c r="B283" s="8" t="s">
        <v>173</v>
      </c>
      <c r="C283" s="8" t="s">
        <v>18</v>
      </c>
      <c r="D283" s="8">
        <v>200</v>
      </c>
      <c r="E283" s="11">
        <v>3200</v>
      </c>
      <c r="F283" s="21">
        <f t="shared" si="12"/>
        <v>640000</v>
      </c>
      <c r="G283" s="8"/>
      <c r="H283" s="8"/>
    </row>
    <row r="284" spans="1:8" s="1" customFormat="1" ht="13.5" customHeight="1">
      <c r="A284" s="19" t="s">
        <v>22</v>
      </c>
      <c r="B284" s="8" t="s">
        <v>47</v>
      </c>
      <c r="C284" s="8" t="s">
        <v>27</v>
      </c>
      <c r="D284" s="8">
        <v>200</v>
      </c>
      <c r="E284" s="11">
        <v>3000</v>
      </c>
      <c r="F284" s="21">
        <f t="shared" si="12"/>
        <v>600000</v>
      </c>
      <c r="G284" s="8"/>
      <c r="H284" s="8"/>
    </row>
    <row r="285" spans="1:8" s="1" customFormat="1" ht="16.5" customHeight="1">
      <c r="A285" s="19" t="s">
        <v>28</v>
      </c>
      <c r="B285" s="8" t="s">
        <v>17</v>
      </c>
      <c r="C285" s="8" t="s">
        <v>18</v>
      </c>
      <c r="D285" s="8">
        <v>50</v>
      </c>
      <c r="E285" s="11">
        <v>27000</v>
      </c>
      <c r="F285" s="21">
        <f t="shared" si="12"/>
        <v>1350000</v>
      </c>
      <c r="G285" s="8"/>
      <c r="H285" s="8"/>
    </row>
    <row r="286" spans="1:8" s="1" customFormat="1" ht="18.75" customHeight="1">
      <c r="A286" s="19" t="s">
        <v>30</v>
      </c>
      <c r="B286" s="8" t="s">
        <v>20</v>
      </c>
      <c r="C286" s="8" t="s">
        <v>21</v>
      </c>
      <c r="D286" s="8">
        <v>3</v>
      </c>
      <c r="E286" s="11">
        <v>150000</v>
      </c>
      <c r="F286" s="21">
        <f t="shared" si="12"/>
        <v>450000</v>
      </c>
      <c r="G286" s="8"/>
      <c r="H286" s="8"/>
    </row>
    <row r="287" spans="1:8" s="1" customFormat="1" ht="15.75" customHeight="1">
      <c r="A287" s="19" t="s">
        <v>42</v>
      </c>
      <c r="B287" s="8" t="s">
        <v>86</v>
      </c>
      <c r="C287" s="8" t="s">
        <v>18</v>
      </c>
      <c r="D287" s="8">
        <v>10</v>
      </c>
      <c r="E287" s="11">
        <v>15000</v>
      </c>
      <c r="F287" s="21">
        <f t="shared" si="12"/>
        <v>150000</v>
      </c>
      <c r="G287" s="8"/>
      <c r="H287" s="8"/>
    </row>
    <row r="288" spans="1:8" s="1" customFormat="1" ht="16.5" customHeight="1">
      <c r="A288" s="19" t="s">
        <v>44</v>
      </c>
      <c r="B288" s="8" t="s">
        <v>34</v>
      </c>
      <c r="C288" s="8" t="s">
        <v>9</v>
      </c>
      <c r="D288" s="8"/>
      <c r="E288" s="8"/>
      <c r="F288" s="21">
        <v>0</v>
      </c>
      <c r="G288" s="11">
        <v>2000000</v>
      </c>
      <c r="H288" s="8"/>
    </row>
    <row r="289" spans="1:8" s="1" customFormat="1" ht="16.5" customHeight="1">
      <c r="A289" s="19"/>
      <c r="B289" s="12" t="s">
        <v>59</v>
      </c>
      <c r="C289" s="8"/>
      <c r="D289" s="8"/>
      <c r="E289" s="8"/>
      <c r="F289" s="15">
        <f>SUM(F282:F288)</f>
        <v>4690000</v>
      </c>
      <c r="G289" s="16">
        <v>2000000</v>
      </c>
      <c r="H289" s="17">
        <f>F289+G289</f>
        <v>6690000</v>
      </c>
    </row>
    <row r="290" spans="1:8" s="1" customFormat="1" ht="16.5" customHeight="1">
      <c r="A290" s="8"/>
      <c r="B290" s="8"/>
      <c r="C290" s="8"/>
      <c r="D290" s="8"/>
      <c r="E290" s="8"/>
      <c r="F290" s="21"/>
      <c r="G290" s="8"/>
      <c r="H290" s="8"/>
    </row>
    <row r="291" spans="1:8" s="1" customFormat="1" ht="15" customHeight="1">
      <c r="A291" s="12">
        <v>35</v>
      </c>
      <c r="B291" s="12" t="s">
        <v>105</v>
      </c>
      <c r="C291" s="8"/>
      <c r="D291" s="8"/>
      <c r="E291" s="8"/>
      <c r="F291" s="21"/>
      <c r="G291" s="8"/>
      <c r="H291" s="8"/>
    </row>
    <row r="292" spans="1:8" s="1" customFormat="1" ht="15" customHeight="1">
      <c r="A292" s="19" t="s">
        <v>16</v>
      </c>
      <c r="B292" s="8" t="s">
        <v>175</v>
      </c>
      <c r="C292" s="8" t="s">
        <v>18</v>
      </c>
      <c r="D292" s="8">
        <v>2</v>
      </c>
      <c r="E292" s="11">
        <v>225000</v>
      </c>
      <c r="F292" s="21">
        <f>D292*E292</f>
        <v>450000</v>
      </c>
      <c r="G292" s="8"/>
      <c r="H292" s="8"/>
    </row>
    <row r="293" spans="1:8" s="1" customFormat="1" ht="15" customHeight="1">
      <c r="A293" s="19" t="s">
        <v>19</v>
      </c>
      <c r="B293" s="8" t="s">
        <v>188</v>
      </c>
      <c r="C293" s="8" t="s">
        <v>18</v>
      </c>
      <c r="D293" s="8">
        <v>2</v>
      </c>
      <c r="E293" s="11">
        <v>120000</v>
      </c>
      <c r="F293" s="21">
        <f>D293*E293</f>
        <v>240000</v>
      </c>
      <c r="G293" s="8"/>
      <c r="H293" s="8"/>
    </row>
    <row r="294" spans="1:8" s="1" customFormat="1" ht="17.25" customHeight="1">
      <c r="A294" s="19" t="s">
        <v>22</v>
      </c>
      <c r="B294" s="8" t="s">
        <v>109</v>
      </c>
      <c r="C294" s="8" t="s">
        <v>9</v>
      </c>
      <c r="D294" s="8"/>
      <c r="E294" s="11"/>
      <c r="F294" s="21">
        <v>1000000</v>
      </c>
      <c r="G294" s="8"/>
      <c r="H294" s="8"/>
    </row>
    <row r="295" spans="1:8" s="1" customFormat="1" ht="16.5" customHeight="1">
      <c r="A295" s="19" t="s">
        <v>28</v>
      </c>
      <c r="B295" s="8" t="s">
        <v>34</v>
      </c>
      <c r="C295" s="8"/>
      <c r="D295" s="8"/>
      <c r="E295" s="8"/>
      <c r="F295" s="21">
        <v>0</v>
      </c>
      <c r="G295" s="11">
        <v>500000</v>
      </c>
      <c r="H295" s="8"/>
    </row>
    <row r="296" spans="1:8" s="1" customFormat="1" ht="16.5" customHeight="1">
      <c r="A296" s="19"/>
      <c r="B296" s="12" t="s">
        <v>103</v>
      </c>
      <c r="C296" s="8"/>
      <c r="D296" s="8"/>
      <c r="E296" s="8"/>
      <c r="F296" s="15">
        <f>SUM(F292:F295)</f>
        <v>1690000</v>
      </c>
      <c r="G296" s="16">
        <v>500000</v>
      </c>
      <c r="H296" s="17">
        <f>F296+G296</f>
        <v>2190000</v>
      </c>
    </row>
    <row r="297" spans="1:8" s="1" customFormat="1" ht="16.5" customHeight="1">
      <c r="A297" s="7">
        <v>36</v>
      </c>
      <c r="B297" s="12" t="s">
        <v>110</v>
      </c>
      <c r="C297" s="8"/>
      <c r="D297" s="8"/>
      <c r="E297" s="8"/>
      <c r="F297" s="21">
        <f>D297*E297</f>
        <v>0</v>
      </c>
      <c r="G297" s="8"/>
      <c r="H297" s="8"/>
    </row>
    <row r="298" spans="1:8" s="1" customFormat="1" ht="18" customHeight="1">
      <c r="A298" s="19" t="s">
        <v>16</v>
      </c>
      <c r="B298" s="8" t="s">
        <v>177</v>
      </c>
      <c r="C298" s="8" t="s">
        <v>18</v>
      </c>
      <c r="D298" s="8">
        <v>20</v>
      </c>
      <c r="E298" s="11">
        <v>40000</v>
      </c>
      <c r="F298" s="21">
        <f>D298*E298</f>
        <v>800000</v>
      </c>
      <c r="G298" s="8"/>
      <c r="H298" s="8"/>
    </row>
    <row r="299" spans="1:8" s="1" customFormat="1" ht="15.75" customHeight="1">
      <c r="A299" s="19" t="s">
        <v>19</v>
      </c>
      <c r="B299" s="8" t="s">
        <v>112</v>
      </c>
      <c r="C299" s="8" t="s">
        <v>18</v>
      </c>
      <c r="D299" s="8">
        <v>25</v>
      </c>
      <c r="E299" s="11">
        <v>21000</v>
      </c>
      <c r="F299" s="21">
        <f>D299*E299</f>
        <v>525000</v>
      </c>
      <c r="G299" s="8"/>
      <c r="H299" s="8"/>
    </row>
    <row r="300" spans="1:8" s="1" customFormat="1" ht="12.75">
      <c r="A300" s="19" t="s">
        <v>22</v>
      </c>
      <c r="B300" s="8" t="s">
        <v>178</v>
      </c>
      <c r="C300" s="8" t="s">
        <v>18</v>
      </c>
      <c r="D300" s="8">
        <v>20</v>
      </c>
      <c r="E300" s="11">
        <v>8000</v>
      </c>
      <c r="F300" s="21">
        <f>D300*E300</f>
        <v>160000</v>
      </c>
      <c r="G300" s="8"/>
      <c r="H300" s="8"/>
    </row>
    <row r="301" spans="1:8" s="1" customFormat="1" ht="16.5" customHeight="1">
      <c r="A301" s="19" t="s">
        <v>28</v>
      </c>
      <c r="B301" s="8" t="s">
        <v>114</v>
      </c>
      <c r="C301" s="8" t="s">
        <v>18</v>
      </c>
      <c r="D301" s="8">
        <v>100</v>
      </c>
      <c r="E301" s="11">
        <v>1500</v>
      </c>
      <c r="F301" s="21">
        <f>D301*E301</f>
        <v>150000</v>
      </c>
      <c r="G301" s="8"/>
      <c r="H301" s="8"/>
    </row>
    <row r="302" spans="1:8" s="1" customFormat="1" ht="15.75" customHeight="1">
      <c r="A302" s="19" t="s">
        <v>30</v>
      </c>
      <c r="B302" s="8" t="s">
        <v>115</v>
      </c>
      <c r="C302" s="8" t="s">
        <v>9</v>
      </c>
      <c r="D302" s="8"/>
      <c r="E302" s="8"/>
      <c r="F302" s="21">
        <v>200000</v>
      </c>
      <c r="G302" s="8"/>
      <c r="H302" s="8"/>
    </row>
    <row r="303" spans="1:8" s="1" customFormat="1" ht="14.25" customHeight="1">
      <c r="A303" s="19" t="s">
        <v>42</v>
      </c>
      <c r="B303" s="8" t="s">
        <v>34</v>
      </c>
      <c r="C303" s="8" t="s">
        <v>9</v>
      </c>
      <c r="D303" s="8"/>
      <c r="E303" s="8"/>
      <c r="F303" s="21">
        <v>0</v>
      </c>
      <c r="G303" s="11">
        <v>1000000</v>
      </c>
      <c r="H303" s="8"/>
    </row>
    <row r="304" spans="1:8" s="1" customFormat="1" ht="16.5" customHeight="1">
      <c r="A304" s="19"/>
      <c r="B304" s="12" t="s">
        <v>103</v>
      </c>
      <c r="C304" s="8"/>
      <c r="D304" s="8"/>
      <c r="E304" s="8"/>
      <c r="F304" s="15">
        <f>SUM(F298:F303)</f>
        <v>1835000</v>
      </c>
      <c r="G304" s="16">
        <v>1000000</v>
      </c>
      <c r="H304" s="16">
        <f>F304+G304</f>
        <v>2835000</v>
      </c>
    </row>
    <row r="305" spans="1:8" s="1" customFormat="1" ht="12.75">
      <c r="A305" s="19"/>
      <c r="B305" s="8"/>
      <c r="C305" s="8"/>
      <c r="D305" s="8"/>
      <c r="E305" s="8"/>
      <c r="F305" s="21"/>
      <c r="G305" s="8"/>
      <c r="H305" s="8"/>
    </row>
    <row r="306" spans="1:8" s="1" customFormat="1" ht="18" customHeight="1">
      <c r="A306" s="19">
        <v>12</v>
      </c>
      <c r="B306" s="8" t="s">
        <v>180</v>
      </c>
      <c r="C306" s="8"/>
      <c r="D306" s="8"/>
      <c r="E306" s="8"/>
      <c r="F306" s="21"/>
      <c r="G306" s="11"/>
      <c r="H306" s="16">
        <v>2000000</v>
      </c>
    </row>
    <row r="307" spans="1:8" s="1" customFormat="1" ht="14.25" customHeight="1">
      <c r="A307" s="19"/>
      <c r="B307" s="8"/>
      <c r="C307" s="8"/>
      <c r="D307" s="8"/>
      <c r="E307" s="8"/>
      <c r="F307" s="21"/>
      <c r="G307" s="8"/>
      <c r="H307" s="8"/>
    </row>
    <row r="308" spans="1:8" s="3" customFormat="1" ht="18.75" customHeight="1">
      <c r="A308" s="7"/>
      <c r="B308" s="12" t="s">
        <v>197</v>
      </c>
      <c r="C308" s="12"/>
      <c r="D308" s="12"/>
      <c r="E308" s="12"/>
      <c r="F308" s="15"/>
      <c r="G308" s="12"/>
      <c r="H308" s="20">
        <f>H306+H304+H296+H289+H279+H262+H251+H233+H213</f>
        <v>60057500</v>
      </c>
    </row>
    <row r="309" spans="1:8" s="3" customFormat="1" ht="15" customHeight="1">
      <c r="A309" s="7"/>
      <c r="B309" s="12"/>
      <c r="C309" s="12"/>
      <c r="D309" s="12"/>
      <c r="E309" s="12"/>
      <c r="F309" s="15"/>
      <c r="G309" s="12"/>
      <c r="H309" s="12"/>
    </row>
    <row r="310" spans="1:8" s="3" customFormat="1" ht="27.75" customHeight="1">
      <c r="A310" s="7"/>
      <c r="B310" s="12" t="s">
        <v>206</v>
      </c>
      <c r="C310" s="12"/>
      <c r="D310" s="12"/>
      <c r="E310" s="12"/>
      <c r="F310" s="15"/>
      <c r="G310" s="12"/>
      <c r="H310" s="26">
        <f>H308+H197</f>
        <v>150770500</v>
      </c>
    </row>
    <row r="311" spans="1:8" s="1" customFormat="1" ht="15.75" customHeight="1">
      <c r="A311" s="19"/>
      <c r="B311" s="8" t="s">
        <v>200</v>
      </c>
      <c r="C311" s="8"/>
      <c r="D311" s="8"/>
      <c r="E311" s="8"/>
      <c r="F311" s="21"/>
      <c r="G311" s="8"/>
      <c r="H311" s="25">
        <v>4500000</v>
      </c>
    </row>
    <row r="312" spans="1:8" s="3" customFormat="1" ht="18.75" customHeight="1">
      <c r="A312" s="12"/>
      <c r="B312" s="12" t="s">
        <v>181</v>
      </c>
      <c r="C312" s="12"/>
      <c r="D312" s="12"/>
      <c r="E312" s="12"/>
      <c r="F312" s="15"/>
      <c r="G312" s="12"/>
      <c r="H312" s="20">
        <f>SUM(H310:H311)</f>
        <v>155270500</v>
      </c>
    </row>
    <row r="313" s="1" customFormat="1" ht="12.75">
      <c r="F313" s="24"/>
    </row>
    <row r="314" s="1" customFormat="1" ht="12.75">
      <c r="F314" s="24"/>
    </row>
    <row r="315" s="1" customFormat="1" ht="12.75">
      <c r="F315" s="24"/>
    </row>
    <row r="316" s="1" customFormat="1" ht="12.75">
      <c r="F316" s="24"/>
    </row>
    <row r="317" s="1" customFormat="1" ht="12.75">
      <c r="F317" s="24"/>
    </row>
    <row r="318" s="1" customFormat="1" ht="12.75">
      <c r="F318" s="24"/>
    </row>
    <row r="319" s="1" customFormat="1" ht="12.75">
      <c r="F319" s="24"/>
    </row>
    <row r="320" s="1" customFormat="1" ht="12.75">
      <c r="F320" s="24"/>
    </row>
    <row r="321" s="1" customFormat="1" ht="12.75">
      <c r="F321" s="24"/>
    </row>
    <row r="322" s="1" customFormat="1" ht="12.75">
      <c r="F322" s="5"/>
    </row>
    <row r="323" s="1" customFormat="1" ht="12.75">
      <c r="F323" s="5"/>
    </row>
    <row r="324" s="1" customFormat="1" ht="12.75">
      <c r="F324" s="5"/>
    </row>
    <row r="325" s="1" customFormat="1" ht="12.75">
      <c r="F325" s="5"/>
    </row>
    <row r="326" s="1" customFormat="1" ht="12.75">
      <c r="F326" s="5"/>
    </row>
    <row r="327" s="1" customFormat="1" ht="12.75">
      <c r="F327" s="5"/>
    </row>
    <row r="328" s="1" customFormat="1" ht="12.75">
      <c r="F328" s="5"/>
    </row>
    <row r="329" s="1" customFormat="1" ht="12.75">
      <c r="F329" s="5"/>
    </row>
    <row r="330" s="1" customFormat="1" ht="12.75">
      <c r="F330" s="5"/>
    </row>
    <row r="331" s="1" customFormat="1" ht="12.75">
      <c r="F331" s="5"/>
    </row>
    <row r="332" s="1" customFormat="1" ht="12.75">
      <c r="F332" s="5"/>
    </row>
    <row r="333" s="1" customFormat="1" ht="12.75">
      <c r="F333" s="5"/>
    </row>
    <row r="334" s="1" customFormat="1" ht="12.75">
      <c r="F334" s="5"/>
    </row>
    <row r="335" s="1" customFormat="1" ht="12.75">
      <c r="F335" s="5"/>
    </row>
    <row r="336" s="1" customFormat="1" ht="12.75">
      <c r="F336" s="5"/>
    </row>
    <row r="337" s="1" customFormat="1" ht="12.75">
      <c r="F337" s="5"/>
    </row>
    <row r="338" s="1" customFormat="1" ht="12.75">
      <c r="F338" s="5"/>
    </row>
    <row r="339" s="1" customFormat="1" ht="12.75">
      <c r="F339" s="5"/>
    </row>
    <row r="340" s="1" customFormat="1" ht="12.75">
      <c r="F340" s="5"/>
    </row>
    <row r="341" s="1" customFormat="1" ht="12.75">
      <c r="F341" s="5"/>
    </row>
    <row r="342" s="1" customFormat="1" ht="12.75">
      <c r="F342" s="5"/>
    </row>
    <row r="343" s="1" customFormat="1" ht="12.75">
      <c r="F343" s="5"/>
    </row>
    <row r="344" s="1" customFormat="1" ht="12.75">
      <c r="F344" s="5"/>
    </row>
    <row r="345" s="1" customFormat="1" ht="12.75">
      <c r="F345" s="5"/>
    </row>
    <row r="346" s="1" customFormat="1" ht="12.75">
      <c r="F346" s="5"/>
    </row>
    <row r="347" s="1" customFormat="1" ht="12.75">
      <c r="F347" s="5"/>
    </row>
    <row r="348" s="1" customFormat="1" ht="12.75">
      <c r="F348" s="5"/>
    </row>
    <row r="349" s="1" customFormat="1" ht="12.75">
      <c r="F349" s="5"/>
    </row>
    <row r="350" s="1" customFormat="1" ht="12.75">
      <c r="F350" s="5"/>
    </row>
    <row r="351" s="1" customFormat="1" ht="12.75">
      <c r="F351" s="5"/>
    </row>
    <row r="352" s="1" customFormat="1" ht="12.75">
      <c r="F352" s="5"/>
    </row>
    <row r="353" s="1" customFormat="1" ht="12.75">
      <c r="F353" s="5"/>
    </row>
    <row r="354" s="1" customFormat="1" ht="12.75">
      <c r="F354" s="5"/>
    </row>
    <row r="355" s="1" customFormat="1" ht="12.75">
      <c r="F355" s="5"/>
    </row>
    <row r="356" s="1" customFormat="1" ht="12.75">
      <c r="F356" s="5"/>
    </row>
    <row r="357" s="1" customFormat="1" ht="12.75">
      <c r="F357" s="5"/>
    </row>
    <row r="358" s="1" customFormat="1" ht="12.75">
      <c r="F358" s="5"/>
    </row>
    <row r="359" s="1" customFormat="1" ht="12.75">
      <c r="F359" s="5"/>
    </row>
    <row r="360" s="1" customFormat="1" ht="12.75">
      <c r="F360" s="5"/>
    </row>
    <row r="361" s="1" customFormat="1" ht="12.75">
      <c r="F361" s="5"/>
    </row>
    <row r="362" s="1" customFormat="1" ht="12.75">
      <c r="F362" s="5"/>
    </row>
    <row r="363" s="1" customFormat="1" ht="12.75">
      <c r="F363" s="5"/>
    </row>
    <row r="364" s="1" customFormat="1" ht="12.75">
      <c r="F364" s="5"/>
    </row>
    <row r="365" s="1" customFormat="1" ht="12.75">
      <c r="F365" s="5"/>
    </row>
    <row r="366" s="1" customFormat="1" ht="12.75">
      <c r="F366" s="5"/>
    </row>
    <row r="367" s="1" customFormat="1" ht="12.75">
      <c r="F367" s="5"/>
    </row>
    <row r="368" s="1" customFormat="1" ht="12.75">
      <c r="F368" s="5"/>
    </row>
    <row r="369" s="1" customFormat="1" ht="12.75">
      <c r="F369" s="5"/>
    </row>
    <row r="370" s="1" customFormat="1" ht="12.75">
      <c r="F370" s="5"/>
    </row>
    <row r="371" s="1" customFormat="1" ht="12.75">
      <c r="F371" s="5"/>
    </row>
    <row r="372" s="1" customFormat="1" ht="12.75">
      <c r="F372" s="5"/>
    </row>
    <row r="373" s="1" customFormat="1" ht="12.75">
      <c r="F373" s="5"/>
    </row>
    <row r="374" s="1" customFormat="1" ht="12.75">
      <c r="F374" s="5"/>
    </row>
    <row r="375" s="1" customFormat="1" ht="12.75">
      <c r="F375" s="5"/>
    </row>
    <row r="376" s="1" customFormat="1" ht="12.75">
      <c r="F376" s="5"/>
    </row>
    <row r="377" s="1" customFormat="1" ht="12.75">
      <c r="F377" s="5"/>
    </row>
    <row r="378" s="1" customFormat="1" ht="12.75">
      <c r="F378" s="5"/>
    </row>
    <row r="379" s="1" customFormat="1" ht="12.75">
      <c r="F379" s="5"/>
    </row>
    <row r="380" s="1" customFormat="1" ht="12.75">
      <c r="F380" s="5"/>
    </row>
    <row r="381" s="1" customFormat="1" ht="12.75">
      <c r="F381" s="5"/>
    </row>
    <row r="382" s="1" customFormat="1" ht="12.75">
      <c r="F382" s="5"/>
    </row>
    <row r="383" s="1" customFormat="1" ht="12.75">
      <c r="F383" s="5"/>
    </row>
    <row r="384" s="1" customFormat="1" ht="12.75">
      <c r="F384" s="5"/>
    </row>
    <row r="385" s="1" customFormat="1" ht="12.75">
      <c r="F385" s="5"/>
    </row>
    <row r="386" s="1" customFormat="1" ht="12.75">
      <c r="F386" s="5"/>
    </row>
    <row r="387" s="1" customFormat="1" ht="12.75">
      <c r="F387" s="5"/>
    </row>
    <row r="388" s="1" customFormat="1" ht="12.75">
      <c r="F388" s="5"/>
    </row>
    <row r="389" s="1" customFormat="1" ht="12.75">
      <c r="F389" s="5"/>
    </row>
    <row r="390" s="1" customFormat="1" ht="12.75">
      <c r="F390" s="5"/>
    </row>
    <row r="391" s="1" customFormat="1" ht="12.75">
      <c r="F391" s="5"/>
    </row>
    <row r="392" s="1" customFormat="1" ht="12.75">
      <c r="F392" s="5"/>
    </row>
    <row r="393" s="1" customFormat="1" ht="12.75">
      <c r="F393" s="5"/>
    </row>
    <row r="394" s="1" customFormat="1" ht="12.75">
      <c r="F394" s="5"/>
    </row>
    <row r="395" s="1" customFormat="1" ht="12.75">
      <c r="F395" s="5"/>
    </row>
    <row r="396" s="1" customFormat="1" ht="12.75">
      <c r="F396" s="5"/>
    </row>
    <row r="397" s="1" customFormat="1" ht="12.75">
      <c r="F397" s="5"/>
    </row>
    <row r="398" s="1" customFormat="1" ht="12.75">
      <c r="F398" s="5"/>
    </row>
    <row r="399" s="1" customFormat="1" ht="12.75">
      <c r="F399" s="5"/>
    </row>
    <row r="400" s="1" customFormat="1" ht="12.75">
      <c r="F400" s="5"/>
    </row>
    <row r="401" s="1" customFormat="1" ht="12.75">
      <c r="F401" s="5"/>
    </row>
    <row r="402" s="1" customFormat="1" ht="12.75">
      <c r="F402" s="5"/>
    </row>
    <row r="403" s="1" customFormat="1" ht="12.75">
      <c r="F403" s="5"/>
    </row>
    <row r="404" s="1" customFormat="1" ht="12.75">
      <c r="F404" s="5"/>
    </row>
    <row r="405" s="1" customFormat="1" ht="12.75">
      <c r="F405" s="5"/>
    </row>
    <row r="406" s="1" customFormat="1" ht="12.75">
      <c r="F406" s="5"/>
    </row>
    <row r="407" s="1" customFormat="1" ht="12.75">
      <c r="F407" s="5"/>
    </row>
    <row r="408" s="1" customFormat="1" ht="12.75">
      <c r="F408" s="5"/>
    </row>
    <row r="409" s="1" customFormat="1" ht="12.75">
      <c r="F409" s="5"/>
    </row>
  </sheetData>
  <sheetProtection/>
  <mergeCells count="1">
    <mergeCell ref="A1:H1"/>
  </mergeCells>
  <printOptions/>
  <pageMargins left="0.33" right="0.26" top="0.56" bottom="0.57" header="0.41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8"/>
  <sheetViews>
    <sheetView zoomScalePageLayoutView="0" workbookViewId="0" topLeftCell="A91">
      <selection activeCell="E94" sqref="E94"/>
    </sheetView>
  </sheetViews>
  <sheetFormatPr defaultColWidth="8.8515625" defaultRowHeight="12.75"/>
  <cols>
    <col min="1" max="1" width="5.421875" style="0" customWidth="1"/>
    <col min="2" max="2" width="33.140625" style="0" customWidth="1"/>
    <col min="3" max="3" width="6.140625" style="0" customWidth="1"/>
    <col min="4" max="4" width="7.00390625" style="0" customWidth="1"/>
    <col min="5" max="5" width="10.140625" style="0" customWidth="1"/>
    <col min="6" max="6" width="12.8515625" style="6" customWidth="1"/>
    <col min="7" max="7" width="11.28125" style="0" customWidth="1"/>
    <col min="8" max="8" width="13.421875" style="0" customWidth="1"/>
  </cols>
  <sheetData>
    <row r="1" spans="1:8" s="1" customFormat="1" ht="48.75" customHeight="1">
      <c r="A1" s="69" t="s">
        <v>182</v>
      </c>
      <c r="B1" s="69"/>
      <c r="C1" s="69"/>
      <c r="D1" s="69"/>
      <c r="E1" s="69"/>
      <c r="F1" s="69"/>
      <c r="G1" s="69"/>
      <c r="H1" s="69"/>
    </row>
    <row r="2" spans="1:8" s="2" customFormat="1" ht="38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183</v>
      </c>
      <c r="G2" s="7" t="s">
        <v>5</v>
      </c>
      <c r="H2" s="7" t="s">
        <v>6</v>
      </c>
    </row>
    <row r="3" spans="1:8" s="1" customFormat="1" ht="12.75">
      <c r="A3" s="7">
        <v>1</v>
      </c>
      <c r="B3" s="12" t="s">
        <v>7</v>
      </c>
      <c r="C3" s="8"/>
      <c r="D3" s="8"/>
      <c r="E3" s="8"/>
      <c r="F3" s="9"/>
      <c r="G3" s="8"/>
      <c r="H3" s="8"/>
    </row>
    <row r="4" spans="1:8" s="1" customFormat="1" ht="25.5">
      <c r="A4" s="19">
        <v>1.1</v>
      </c>
      <c r="B4" s="8" t="s">
        <v>8</v>
      </c>
      <c r="C4" s="8" t="s">
        <v>9</v>
      </c>
      <c r="D4" s="8"/>
      <c r="E4" s="8"/>
      <c r="F4" s="10"/>
      <c r="G4" s="11">
        <v>1500000</v>
      </c>
      <c r="H4" s="8"/>
    </row>
    <row r="5" spans="1:8" s="1" customFormat="1" ht="12.75">
      <c r="A5" s="19">
        <v>1.2</v>
      </c>
      <c r="B5" s="8" t="s">
        <v>10</v>
      </c>
      <c r="C5" s="8" t="s">
        <v>9</v>
      </c>
      <c r="D5" s="8"/>
      <c r="E5" s="8"/>
      <c r="F5" s="9"/>
      <c r="G5" s="11">
        <v>450000</v>
      </c>
      <c r="H5" s="8"/>
    </row>
    <row r="6" spans="1:8" s="1" customFormat="1" ht="12.75">
      <c r="A6" s="19">
        <v>1.3</v>
      </c>
      <c r="B6" s="8" t="s">
        <v>11</v>
      </c>
      <c r="C6" s="8" t="s">
        <v>9</v>
      </c>
      <c r="D6" s="8"/>
      <c r="E6" s="8"/>
      <c r="F6" s="10">
        <v>1000000</v>
      </c>
      <c r="G6" s="1" t="s">
        <v>89</v>
      </c>
      <c r="H6" s="8"/>
    </row>
    <row r="7" spans="1:8" s="1" customFormat="1" ht="12.75">
      <c r="A7" s="19"/>
      <c r="B7" s="12" t="s">
        <v>12</v>
      </c>
      <c r="C7" s="8"/>
      <c r="D7" s="8"/>
      <c r="E7" s="8"/>
      <c r="F7" s="13">
        <v>1000000</v>
      </c>
      <c r="G7" s="16">
        <f>SUM(G4:G6)</f>
        <v>1950000</v>
      </c>
      <c r="H7" s="16">
        <f>F7+G7</f>
        <v>2950000</v>
      </c>
    </row>
    <row r="8" spans="1:8" s="1" customFormat="1" ht="12.75">
      <c r="A8" s="19"/>
      <c r="B8" s="8"/>
      <c r="C8" s="8"/>
      <c r="D8" s="8"/>
      <c r="E8" s="8"/>
      <c r="F8" s="9"/>
      <c r="G8" s="8"/>
      <c r="H8" s="8"/>
    </row>
    <row r="9" spans="1:8" s="1" customFormat="1" ht="12.75">
      <c r="A9" s="7">
        <v>2</v>
      </c>
      <c r="B9" s="12" t="s">
        <v>13</v>
      </c>
      <c r="C9" s="8"/>
      <c r="D9" s="8"/>
      <c r="E9" s="8"/>
      <c r="F9" s="9"/>
      <c r="G9" s="8"/>
      <c r="H9" s="8"/>
    </row>
    <row r="10" spans="1:8" s="1" customFormat="1" ht="25.5">
      <c r="A10" s="19">
        <v>2.1</v>
      </c>
      <c r="B10" s="8" t="s">
        <v>14</v>
      </c>
      <c r="C10" s="8" t="s">
        <v>9</v>
      </c>
      <c r="D10" s="8"/>
      <c r="E10" s="8"/>
      <c r="F10" s="9"/>
      <c r="G10" s="11">
        <v>500000</v>
      </c>
      <c r="H10" s="8"/>
    </row>
    <row r="11" spans="1:8" s="1" customFormat="1" ht="25.5">
      <c r="A11" s="7">
        <v>2.2</v>
      </c>
      <c r="B11" s="12" t="s">
        <v>15</v>
      </c>
      <c r="C11" s="8"/>
      <c r="D11" s="8"/>
      <c r="E11" s="8"/>
      <c r="F11" s="9"/>
      <c r="G11" s="8"/>
      <c r="H11" s="8"/>
    </row>
    <row r="12" spans="1:8" s="1" customFormat="1" ht="12.75">
      <c r="A12" s="19" t="s">
        <v>16</v>
      </c>
      <c r="B12" s="8" t="s">
        <v>17</v>
      </c>
      <c r="C12" s="8" t="s">
        <v>18</v>
      </c>
      <c r="D12" s="8">
        <v>150</v>
      </c>
      <c r="E12" s="11">
        <v>30000</v>
      </c>
      <c r="F12" s="21">
        <f>D12*E12</f>
        <v>4500000</v>
      </c>
      <c r="G12" s="8"/>
      <c r="H12" s="8"/>
    </row>
    <row r="13" spans="1:8" s="1" customFormat="1" ht="12.75">
      <c r="A13" s="19" t="s">
        <v>19</v>
      </c>
      <c r="B13" s="8" t="s">
        <v>20</v>
      </c>
      <c r="C13" s="8" t="s">
        <v>21</v>
      </c>
      <c r="D13" s="8">
        <v>6</v>
      </c>
      <c r="E13" s="11">
        <v>120000</v>
      </c>
      <c r="F13" s="21">
        <f>D13*E13</f>
        <v>720000</v>
      </c>
      <c r="G13" s="8"/>
      <c r="H13" s="8"/>
    </row>
    <row r="14" spans="1:8" s="1" customFormat="1" ht="12.75">
      <c r="A14" s="19" t="s">
        <v>22</v>
      </c>
      <c r="B14" s="8" t="s">
        <v>23</v>
      </c>
      <c r="C14" s="8" t="s">
        <v>21</v>
      </c>
      <c r="D14" s="8">
        <v>10</v>
      </c>
      <c r="E14" s="11">
        <v>200000</v>
      </c>
      <c r="F14" s="21">
        <f>D14*E14</f>
        <v>2000000</v>
      </c>
      <c r="G14" s="8"/>
      <c r="H14" s="8"/>
    </row>
    <row r="15" spans="1:8" s="1" customFormat="1" ht="12.75">
      <c r="A15" s="19"/>
      <c r="B15" s="8" t="s">
        <v>24</v>
      </c>
      <c r="C15" s="8" t="s">
        <v>25</v>
      </c>
      <c r="D15" s="8">
        <v>50</v>
      </c>
      <c r="E15" s="11">
        <v>37000</v>
      </c>
      <c r="F15" s="21">
        <f>D15*E15</f>
        <v>1850000</v>
      </c>
      <c r="G15" s="8"/>
      <c r="H15" s="8"/>
    </row>
    <row r="16" spans="1:8" s="1" customFormat="1" ht="12.75">
      <c r="A16" s="19"/>
      <c r="B16" s="8" t="s">
        <v>26</v>
      </c>
      <c r="C16" s="8" t="s">
        <v>27</v>
      </c>
      <c r="D16" s="8">
        <v>80</v>
      </c>
      <c r="E16" s="11">
        <v>3500</v>
      </c>
      <c r="F16" s="21">
        <f>D16*E16</f>
        <v>280000</v>
      </c>
      <c r="G16" s="8"/>
      <c r="H16" s="8"/>
    </row>
    <row r="17" spans="1:8" s="1" customFormat="1" ht="12.75">
      <c r="A17" s="19" t="s">
        <v>28</v>
      </c>
      <c r="B17" s="8" t="s">
        <v>29</v>
      </c>
      <c r="C17" s="8" t="s">
        <v>9</v>
      </c>
      <c r="D17" s="8"/>
      <c r="E17" s="8"/>
      <c r="F17" s="21"/>
      <c r="G17" s="11">
        <v>400000</v>
      </c>
      <c r="H17" s="8"/>
    </row>
    <row r="18" spans="1:8" s="1" customFormat="1" ht="12.75">
      <c r="A18" s="19" t="s">
        <v>30</v>
      </c>
      <c r="B18" s="8" t="s">
        <v>31</v>
      </c>
      <c r="C18" s="8" t="s">
        <v>9</v>
      </c>
      <c r="D18" s="8"/>
      <c r="E18" s="8"/>
      <c r="F18" s="21"/>
      <c r="G18" s="11">
        <v>1200000</v>
      </c>
      <c r="H18" s="8"/>
    </row>
    <row r="19" spans="1:8" s="1" customFormat="1" ht="25.5" customHeight="1">
      <c r="A19" s="7">
        <v>2.3</v>
      </c>
      <c r="B19" s="12" t="s">
        <v>32</v>
      </c>
      <c r="C19" s="8"/>
      <c r="D19" s="8"/>
      <c r="E19" s="8"/>
      <c r="F19" s="21"/>
      <c r="G19" s="11"/>
      <c r="H19" s="8"/>
    </row>
    <row r="20" spans="1:8" s="1" customFormat="1" ht="12.75">
      <c r="A20" s="19"/>
      <c r="B20" s="8" t="s">
        <v>33</v>
      </c>
      <c r="C20" s="8" t="s">
        <v>18</v>
      </c>
      <c r="D20" s="11">
        <v>20000</v>
      </c>
      <c r="E20" s="8">
        <v>130</v>
      </c>
      <c r="F20" s="21">
        <f>D20*E20</f>
        <v>2600000</v>
      </c>
      <c r="G20" s="8"/>
      <c r="H20" s="8"/>
    </row>
    <row r="21" spans="1:8" s="1" customFormat="1" ht="12.75">
      <c r="A21" s="19"/>
      <c r="B21" s="8" t="s">
        <v>17</v>
      </c>
      <c r="C21" s="8" t="s">
        <v>18</v>
      </c>
      <c r="D21" s="8">
        <v>70</v>
      </c>
      <c r="E21" s="11">
        <v>30000</v>
      </c>
      <c r="F21" s="21">
        <f>D21*E21</f>
        <v>2100000</v>
      </c>
      <c r="G21" s="8"/>
      <c r="H21" s="8"/>
    </row>
    <row r="22" spans="1:8" s="1" customFormat="1" ht="12.75">
      <c r="A22" s="19"/>
      <c r="B22" s="8" t="s">
        <v>20</v>
      </c>
      <c r="C22" s="8" t="s">
        <v>21</v>
      </c>
      <c r="D22" s="8">
        <v>5</v>
      </c>
      <c r="E22" s="11">
        <v>120000</v>
      </c>
      <c r="F22" s="21">
        <f>D22*E22</f>
        <v>600000</v>
      </c>
      <c r="G22" s="8"/>
      <c r="H22" s="8"/>
    </row>
    <row r="23" spans="1:8" s="1" customFormat="1" ht="12.75">
      <c r="A23" s="19"/>
      <c r="B23" s="8" t="s">
        <v>34</v>
      </c>
      <c r="C23" s="8" t="s">
        <v>9</v>
      </c>
      <c r="D23" s="8"/>
      <c r="E23" s="8"/>
      <c r="F23" s="21"/>
      <c r="G23" s="11">
        <v>800000</v>
      </c>
      <c r="H23" s="8"/>
    </row>
    <row r="24" spans="1:8" s="1" customFormat="1" ht="12.75">
      <c r="A24" s="19">
        <v>2.4</v>
      </c>
      <c r="B24" s="8" t="s">
        <v>35</v>
      </c>
      <c r="C24" s="8" t="s">
        <v>21</v>
      </c>
      <c r="D24" s="8">
        <v>20</v>
      </c>
      <c r="E24" s="11">
        <v>150000</v>
      </c>
      <c r="F24" s="21">
        <f>D24*E24</f>
        <v>3000000</v>
      </c>
      <c r="G24" s="8"/>
      <c r="H24" s="8"/>
    </row>
    <row r="25" spans="1:8" s="1" customFormat="1" ht="12.75">
      <c r="A25" s="19">
        <v>2.5</v>
      </c>
      <c r="B25" s="8" t="s">
        <v>36</v>
      </c>
      <c r="C25" s="8" t="s">
        <v>21</v>
      </c>
      <c r="D25" s="8">
        <v>10</v>
      </c>
      <c r="E25" s="11">
        <v>30000</v>
      </c>
      <c r="F25" s="21">
        <f>D25*E25</f>
        <v>300000</v>
      </c>
      <c r="G25" s="8"/>
      <c r="H25" s="8"/>
    </row>
    <row r="26" spans="1:8" s="1" customFormat="1" ht="12.75">
      <c r="A26" s="19"/>
      <c r="B26" s="8" t="s">
        <v>34</v>
      </c>
      <c r="C26" s="8" t="s">
        <v>9</v>
      </c>
      <c r="D26" s="8"/>
      <c r="E26" s="8"/>
      <c r="F26" s="21">
        <v>0</v>
      </c>
      <c r="G26" s="11">
        <v>1000000</v>
      </c>
      <c r="H26" s="8"/>
    </row>
    <row r="27" spans="1:8" s="1" customFormat="1" ht="12.75">
      <c r="A27" s="19"/>
      <c r="B27" s="12" t="s">
        <v>37</v>
      </c>
      <c r="C27" s="8"/>
      <c r="D27" s="8"/>
      <c r="E27" s="8"/>
      <c r="F27" s="15">
        <f>SUM(F12:F26)</f>
        <v>17950000</v>
      </c>
      <c r="G27" s="16">
        <f>SUM(G10:G26)</f>
        <v>3900000</v>
      </c>
      <c r="H27" s="17">
        <f>F27+G27</f>
        <v>21850000</v>
      </c>
    </row>
    <row r="28" spans="1:8" s="1" customFormat="1" ht="12.75">
      <c r="A28" s="19"/>
      <c r="B28" s="8"/>
      <c r="C28" s="8"/>
      <c r="D28" s="8"/>
      <c r="E28" s="8"/>
      <c r="F28" s="21"/>
      <c r="G28" s="8"/>
      <c r="H28" s="8"/>
    </row>
    <row r="29" spans="1:8" s="1" customFormat="1" ht="12.75">
      <c r="A29" s="7">
        <v>3</v>
      </c>
      <c r="B29" s="12" t="s">
        <v>38</v>
      </c>
      <c r="C29" s="8"/>
      <c r="D29" s="8"/>
      <c r="E29" s="8"/>
      <c r="F29" s="21">
        <f aca="true" t="shared" si="0" ref="F29:F38">D29*E29</f>
        <v>0</v>
      </c>
      <c r="G29" s="8"/>
      <c r="H29" s="8"/>
    </row>
    <row r="30" spans="1:8" s="1" customFormat="1" ht="12.75">
      <c r="A30" s="19" t="s">
        <v>16</v>
      </c>
      <c r="B30" s="8" t="s">
        <v>17</v>
      </c>
      <c r="C30" s="8" t="s">
        <v>18</v>
      </c>
      <c r="D30" s="8">
        <v>40</v>
      </c>
      <c r="E30" s="11">
        <v>30000</v>
      </c>
      <c r="F30" s="21">
        <f t="shared" si="0"/>
        <v>1200000</v>
      </c>
      <c r="G30" s="8"/>
      <c r="H30" s="8"/>
    </row>
    <row r="31" spans="1:8" s="1" customFormat="1" ht="12.75">
      <c r="A31" s="19" t="s">
        <v>19</v>
      </c>
      <c r="B31" s="8" t="s">
        <v>20</v>
      </c>
      <c r="C31" s="8" t="s">
        <v>21</v>
      </c>
      <c r="D31" s="8">
        <v>2</v>
      </c>
      <c r="E31" s="11">
        <v>120000</v>
      </c>
      <c r="F31" s="21">
        <f t="shared" si="0"/>
        <v>240000</v>
      </c>
      <c r="G31" s="8"/>
      <c r="H31" s="8"/>
    </row>
    <row r="32" spans="1:8" s="1" customFormat="1" ht="12.75">
      <c r="A32" s="19" t="s">
        <v>22</v>
      </c>
      <c r="B32" s="8" t="s">
        <v>39</v>
      </c>
      <c r="C32" s="8" t="s">
        <v>21</v>
      </c>
      <c r="D32" s="8">
        <v>2</v>
      </c>
      <c r="E32" s="11">
        <v>200000</v>
      </c>
      <c r="F32" s="21">
        <f t="shared" si="0"/>
        <v>400000</v>
      </c>
      <c r="G32" s="8"/>
      <c r="H32" s="8"/>
    </row>
    <row r="33" spans="1:8" s="1" customFormat="1" ht="12.75">
      <c r="A33" s="19" t="s">
        <v>28</v>
      </c>
      <c r="B33" s="8" t="s">
        <v>40</v>
      </c>
      <c r="C33" s="8" t="s">
        <v>18</v>
      </c>
      <c r="D33" s="8">
        <v>70</v>
      </c>
      <c r="E33" s="11">
        <v>37000</v>
      </c>
      <c r="F33" s="21">
        <f t="shared" si="0"/>
        <v>2590000</v>
      </c>
      <c r="G33" s="8"/>
      <c r="H33" s="8"/>
    </row>
    <row r="34" spans="1:8" s="1" customFormat="1" ht="12.75">
      <c r="A34" s="19" t="s">
        <v>30</v>
      </c>
      <c r="B34" s="8" t="s">
        <v>41</v>
      </c>
      <c r="C34" s="8" t="s">
        <v>18</v>
      </c>
      <c r="D34" s="8">
        <v>80</v>
      </c>
      <c r="E34" s="11">
        <v>6500</v>
      </c>
      <c r="F34" s="21">
        <f t="shared" si="0"/>
        <v>520000</v>
      </c>
      <c r="G34" s="8"/>
      <c r="H34" s="8"/>
    </row>
    <row r="35" spans="1:8" s="1" customFormat="1" ht="12.75">
      <c r="A35" s="19" t="s">
        <v>42</v>
      </c>
      <c r="B35" s="8" t="s">
        <v>43</v>
      </c>
      <c r="C35" s="8" t="s">
        <v>18</v>
      </c>
      <c r="D35" s="8">
        <v>150</v>
      </c>
      <c r="E35" s="11">
        <v>4000</v>
      </c>
      <c r="F35" s="21">
        <f t="shared" si="0"/>
        <v>600000</v>
      </c>
      <c r="G35" s="8"/>
      <c r="H35" s="8"/>
    </row>
    <row r="36" spans="1:8" s="1" customFormat="1" ht="12.75">
      <c r="A36" s="19" t="s">
        <v>44</v>
      </c>
      <c r="B36" s="8" t="s">
        <v>45</v>
      </c>
      <c r="C36" s="8" t="s">
        <v>18</v>
      </c>
      <c r="D36" s="8">
        <v>50</v>
      </c>
      <c r="E36" s="11">
        <v>4500</v>
      </c>
      <c r="F36" s="21">
        <f t="shared" si="0"/>
        <v>225000</v>
      </c>
      <c r="G36" s="8"/>
      <c r="H36" s="8"/>
    </row>
    <row r="37" spans="1:8" s="1" customFormat="1" ht="12.75">
      <c r="A37" s="19" t="s">
        <v>46</v>
      </c>
      <c r="B37" s="8" t="s">
        <v>47</v>
      </c>
      <c r="C37" s="8" t="s">
        <v>27</v>
      </c>
      <c r="D37" s="8">
        <v>150</v>
      </c>
      <c r="E37" s="11">
        <v>3000</v>
      </c>
      <c r="F37" s="21">
        <f t="shared" si="0"/>
        <v>450000</v>
      </c>
      <c r="G37" s="8"/>
      <c r="H37" s="8"/>
    </row>
    <row r="38" spans="1:8" s="1" customFormat="1" ht="18" customHeight="1">
      <c r="A38" s="19" t="s">
        <v>48</v>
      </c>
      <c r="B38" s="8" t="s">
        <v>26</v>
      </c>
      <c r="C38" s="8" t="s">
        <v>27</v>
      </c>
      <c r="D38" s="8">
        <v>100</v>
      </c>
      <c r="E38" s="11">
        <v>3500</v>
      </c>
      <c r="F38" s="21">
        <f t="shared" si="0"/>
        <v>350000</v>
      </c>
      <c r="G38" s="8"/>
      <c r="H38" s="8"/>
    </row>
    <row r="39" spans="1:8" s="1" customFormat="1" ht="18.75" customHeight="1">
      <c r="A39" s="19" t="s">
        <v>49</v>
      </c>
      <c r="B39" s="8" t="s">
        <v>50</v>
      </c>
      <c r="C39" s="8" t="s">
        <v>9</v>
      </c>
      <c r="D39" s="8"/>
      <c r="E39" s="8"/>
      <c r="F39" s="21">
        <v>0</v>
      </c>
      <c r="G39" s="11">
        <v>500000</v>
      </c>
      <c r="H39" s="8"/>
    </row>
    <row r="40" spans="1:8" s="1" customFormat="1" ht="16.5" customHeight="1">
      <c r="A40" s="19" t="s">
        <v>51</v>
      </c>
      <c r="B40" s="8" t="s">
        <v>31</v>
      </c>
      <c r="C40" s="8"/>
      <c r="D40" s="8"/>
      <c r="E40" s="8"/>
      <c r="F40" s="21">
        <v>0</v>
      </c>
      <c r="G40" s="11">
        <v>450000</v>
      </c>
      <c r="H40" s="8"/>
    </row>
    <row r="41" spans="1:8" s="3" customFormat="1" ht="17.25" customHeight="1">
      <c r="A41" s="7"/>
      <c r="B41" s="12" t="s">
        <v>52</v>
      </c>
      <c r="C41" s="12"/>
      <c r="D41" s="12"/>
      <c r="E41" s="12"/>
      <c r="F41" s="15">
        <f>SUM(F30:F40)</f>
        <v>6575000</v>
      </c>
      <c r="G41" s="16">
        <f>SUM(G39:G40)</f>
        <v>950000</v>
      </c>
      <c r="H41" s="17">
        <f>F41+G41</f>
        <v>7525000</v>
      </c>
    </row>
    <row r="42" spans="1:8" s="1" customFormat="1" ht="12.75">
      <c r="A42" s="19"/>
      <c r="B42" s="8"/>
      <c r="C42" s="8"/>
      <c r="D42" s="8"/>
      <c r="E42" s="8"/>
      <c r="F42" s="21">
        <f aca="true" t="shared" si="1" ref="F42:F48">D42*E42</f>
        <v>0</v>
      </c>
      <c r="G42" s="8"/>
      <c r="H42" s="8"/>
    </row>
    <row r="43" spans="1:8" s="1" customFormat="1" ht="12.75">
      <c r="A43" s="19">
        <v>4</v>
      </c>
      <c r="B43" s="12" t="s">
        <v>53</v>
      </c>
      <c r="C43" s="8"/>
      <c r="D43" s="8"/>
      <c r="E43" s="8"/>
      <c r="F43" s="21">
        <f t="shared" si="1"/>
        <v>0</v>
      </c>
      <c r="G43" s="8"/>
      <c r="H43" s="8"/>
    </row>
    <row r="44" spans="1:8" s="1" customFormat="1" ht="12.75">
      <c r="A44" s="19" t="s">
        <v>16</v>
      </c>
      <c r="B44" s="8" t="s">
        <v>54</v>
      </c>
      <c r="C44" s="8" t="s">
        <v>55</v>
      </c>
      <c r="D44" s="8">
        <v>4</v>
      </c>
      <c r="E44" s="11">
        <v>350000</v>
      </c>
      <c r="F44" s="21">
        <f t="shared" si="1"/>
        <v>1400000</v>
      </c>
      <c r="G44" s="8"/>
      <c r="H44" s="8"/>
    </row>
    <row r="45" spans="1:8" s="1" customFormat="1" ht="12.75">
      <c r="A45" s="19" t="s">
        <v>19</v>
      </c>
      <c r="B45" s="8" t="s">
        <v>56</v>
      </c>
      <c r="C45" s="8" t="s">
        <v>57</v>
      </c>
      <c r="D45" s="8">
        <v>300</v>
      </c>
      <c r="E45" s="11">
        <v>3000</v>
      </c>
      <c r="F45" s="21">
        <f t="shared" si="1"/>
        <v>900000</v>
      </c>
      <c r="G45" s="8"/>
      <c r="H45" s="8"/>
    </row>
    <row r="46" spans="1:8" s="1" customFormat="1" ht="12.75">
      <c r="A46" s="19" t="s">
        <v>22</v>
      </c>
      <c r="B46" s="8" t="s">
        <v>58</v>
      </c>
      <c r="C46" s="8" t="s">
        <v>18</v>
      </c>
      <c r="D46" s="8">
        <v>150</v>
      </c>
      <c r="E46" s="11">
        <v>30000</v>
      </c>
      <c r="F46" s="21">
        <f t="shared" si="1"/>
        <v>4500000</v>
      </c>
      <c r="G46" s="8"/>
      <c r="H46" s="8"/>
    </row>
    <row r="47" spans="1:8" s="1" customFormat="1" ht="12.75">
      <c r="A47" s="19" t="s">
        <v>28</v>
      </c>
      <c r="B47" s="8" t="s">
        <v>20</v>
      </c>
      <c r="C47" s="8" t="s">
        <v>21</v>
      </c>
      <c r="D47" s="8">
        <v>6</v>
      </c>
      <c r="E47" s="11">
        <v>120000</v>
      </c>
      <c r="F47" s="21">
        <f t="shared" si="1"/>
        <v>720000</v>
      </c>
      <c r="G47" s="8"/>
      <c r="H47" s="8"/>
    </row>
    <row r="48" spans="1:8" s="1" customFormat="1" ht="12.75">
      <c r="A48" s="19" t="s">
        <v>30</v>
      </c>
      <c r="B48" s="8" t="s">
        <v>39</v>
      </c>
      <c r="C48" s="8" t="s">
        <v>21</v>
      </c>
      <c r="D48" s="8">
        <v>10</v>
      </c>
      <c r="E48" s="11">
        <v>200000</v>
      </c>
      <c r="F48" s="21">
        <f t="shared" si="1"/>
        <v>2000000</v>
      </c>
      <c r="G48" s="8"/>
      <c r="H48" s="8"/>
    </row>
    <row r="49" spans="1:8" s="1" customFormat="1" ht="12.75">
      <c r="A49" s="19" t="s">
        <v>42</v>
      </c>
      <c r="B49" s="8" t="s">
        <v>34</v>
      </c>
      <c r="C49" s="8"/>
      <c r="D49" s="8"/>
      <c r="E49" s="8"/>
      <c r="F49" s="21">
        <v>0</v>
      </c>
      <c r="G49" s="11">
        <v>1100000</v>
      </c>
      <c r="H49" s="8"/>
    </row>
    <row r="50" spans="1:8" s="3" customFormat="1" ht="12.75">
      <c r="A50" s="7"/>
      <c r="B50" s="12" t="s">
        <v>59</v>
      </c>
      <c r="C50" s="12"/>
      <c r="D50" s="12"/>
      <c r="E50" s="12"/>
      <c r="F50" s="15">
        <f>SUM(F44:F49)</f>
        <v>9520000</v>
      </c>
      <c r="G50" s="16">
        <v>1100000</v>
      </c>
      <c r="H50" s="16">
        <f>F50+G50</f>
        <v>10620000</v>
      </c>
    </row>
    <row r="51" spans="1:8" s="1" customFormat="1" ht="15" customHeight="1">
      <c r="A51" s="7">
        <v>5</v>
      </c>
      <c r="B51" s="12" t="s">
        <v>60</v>
      </c>
      <c r="C51" s="8"/>
      <c r="D51" s="8"/>
      <c r="E51" s="8"/>
      <c r="F51" s="21">
        <f aca="true" t="shared" si="2" ref="F51:F57">D51*E51</f>
        <v>0</v>
      </c>
      <c r="G51" s="8"/>
      <c r="H51" s="8"/>
    </row>
    <row r="52" spans="1:8" s="1" customFormat="1" ht="15" customHeight="1">
      <c r="A52" s="19"/>
      <c r="B52" s="8" t="s">
        <v>61</v>
      </c>
      <c r="C52" s="8" t="s">
        <v>55</v>
      </c>
      <c r="D52" s="8">
        <v>4</v>
      </c>
      <c r="E52" s="11">
        <v>15000</v>
      </c>
      <c r="F52" s="21">
        <f t="shared" si="2"/>
        <v>60000</v>
      </c>
      <c r="G52" s="8"/>
      <c r="H52" s="8"/>
    </row>
    <row r="53" spans="1:8" s="1" customFormat="1" ht="13.5" customHeight="1">
      <c r="A53" s="19"/>
      <c r="B53" s="8" t="s">
        <v>62</v>
      </c>
      <c r="C53" s="8" t="s">
        <v>18</v>
      </c>
      <c r="D53" s="11"/>
      <c r="E53" s="8"/>
      <c r="F53" s="21">
        <f t="shared" si="2"/>
        <v>0</v>
      </c>
      <c r="G53" s="8"/>
      <c r="H53" s="8"/>
    </row>
    <row r="54" spans="1:8" s="1" customFormat="1" ht="14.25" customHeight="1">
      <c r="A54" s="19" t="s">
        <v>16</v>
      </c>
      <c r="B54" s="8" t="s">
        <v>33</v>
      </c>
      <c r="C54" s="8" t="s">
        <v>18</v>
      </c>
      <c r="D54" s="11">
        <v>40000</v>
      </c>
      <c r="E54" s="8">
        <v>130</v>
      </c>
      <c r="F54" s="21">
        <f t="shared" si="2"/>
        <v>5200000</v>
      </c>
      <c r="G54" s="8"/>
      <c r="H54" s="8"/>
    </row>
    <row r="55" spans="1:8" s="1" customFormat="1" ht="14.25" customHeight="1">
      <c r="A55" s="19" t="s">
        <v>19</v>
      </c>
      <c r="B55" s="8" t="s">
        <v>17</v>
      </c>
      <c r="C55" s="8" t="s">
        <v>18</v>
      </c>
      <c r="D55" s="8">
        <v>120</v>
      </c>
      <c r="E55" s="11">
        <v>30000</v>
      </c>
      <c r="F55" s="21">
        <f t="shared" si="2"/>
        <v>3600000</v>
      </c>
      <c r="G55" s="8"/>
      <c r="H55" s="8"/>
    </row>
    <row r="56" spans="1:8" s="1" customFormat="1" ht="13.5" customHeight="1">
      <c r="A56" s="19" t="s">
        <v>22</v>
      </c>
      <c r="B56" s="8" t="s">
        <v>20</v>
      </c>
      <c r="C56" s="8" t="s">
        <v>21</v>
      </c>
      <c r="D56" s="8">
        <v>8</v>
      </c>
      <c r="E56" s="11">
        <v>120000</v>
      </c>
      <c r="F56" s="21">
        <f t="shared" si="2"/>
        <v>960000</v>
      </c>
      <c r="G56" s="8"/>
      <c r="H56" s="8"/>
    </row>
    <row r="57" spans="1:8" s="1" customFormat="1" ht="12.75">
      <c r="A57" s="19"/>
      <c r="B57" s="8" t="s">
        <v>63</v>
      </c>
      <c r="C57" s="8" t="s">
        <v>64</v>
      </c>
      <c r="D57" s="8">
        <v>30</v>
      </c>
      <c r="E57" s="11">
        <v>3000</v>
      </c>
      <c r="F57" s="21">
        <f t="shared" si="2"/>
        <v>90000</v>
      </c>
      <c r="G57" s="8"/>
      <c r="H57" s="8"/>
    </row>
    <row r="58" spans="1:8" s="1" customFormat="1" ht="12.75">
      <c r="A58" s="19" t="s">
        <v>28</v>
      </c>
      <c r="B58" s="8" t="s">
        <v>34</v>
      </c>
      <c r="C58" s="8" t="s">
        <v>9</v>
      </c>
      <c r="D58" s="8"/>
      <c r="E58" s="8"/>
      <c r="F58" s="21"/>
      <c r="G58" s="11">
        <v>2200000</v>
      </c>
      <c r="H58" s="8"/>
    </row>
    <row r="59" spans="1:8" s="1" customFormat="1" ht="12.75">
      <c r="A59" s="19"/>
      <c r="B59" s="12" t="s">
        <v>65</v>
      </c>
      <c r="C59" s="8"/>
      <c r="D59" s="8"/>
      <c r="E59" s="8"/>
      <c r="F59" s="21"/>
      <c r="G59" s="8"/>
      <c r="H59" s="8"/>
    </row>
    <row r="60" spans="1:8" s="1" customFormat="1" ht="12.75">
      <c r="A60" s="19" t="s">
        <v>16</v>
      </c>
      <c r="B60" s="8" t="s">
        <v>17</v>
      </c>
      <c r="C60" s="8" t="s">
        <v>18</v>
      </c>
      <c r="D60" s="8">
        <v>30</v>
      </c>
      <c r="E60" s="11">
        <v>30000</v>
      </c>
      <c r="F60" s="21">
        <f aca="true" t="shared" si="3" ref="F60:F68">D60*E60</f>
        <v>900000</v>
      </c>
      <c r="G60" s="8"/>
      <c r="H60" s="8"/>
    </row>
    <row r="61" spans="1:8" s="1" customFormat="1" ht="12.75">
      <c r="A61" s="19" t="s">
        <v>19</v>
      </c>
      <c r="B61" s="8" t="s">
        <v>20</v>
      </c>
      <c r="C61" s="8" t="s">
        <v>21</v>
      </c>
      <c r="D61" s="8">
        <v>1</v>
      </c>
      <c r="E61" s="11">
        <v>120000</v>
      </c>
      <c r="F61" s="21">
        <f t="shared" si="3"/>
        <v>120000</v>
      </c>
      <c r="G61" s="8"/>
      <c r="H61" s="8"/>
    </row>
    <row r="62" spans="1:8" s="1" customFormat="1" ht="12.75">
      <c r="A62" s="19" t="s">
        <v>22</v>
      </c>
      <c r="B62" s="8" t="s">
        <v>39</v>
      </c>
      <c r="C62" s="8" t="s">
        <v>21</v>
      </c>
      <c r="D62" s="8">
        <v>2</v>
      </c>
      <c r="E62" s="11">
        <v>200000</v>
      </c>
      <c r="F62" s="21">
        <f t="shared" si="3"/>
        <v>400000</v>
      </c>
      <c r="G62" s="8"/>
      <c r="H62" s="8"/>
    </row>
    <row r="63" spans="1:8" s="1" customFormat="1" ht="12.75">
      <c r="A63" s="19" t="s">
        <v>28</v>
      </c>
      <c r="B63" s="8" t="s">
        <v>66</v>
      </c>
      <c r="C63" s="8" t="s">
        <v>18</v>
      </c>
      <c r="D63" s="8">
        <v>40</v>
      </c>
      <c r="E63" s="11">
        <v>20000</v>
      </c>
      <c r="F63" s="21">
        <f t="shared" si="3"/>
        <v>800000</v>
      </c>
      <c r="G63" s="8"/>
      <c r="H63" s="8"/>
    </row>
    <row r="64" spans="1:8" s="1" customFormat="1" ht="12.75">
      <c r="A64" s="19" t="s">
        <v>30</v>
      </c>
      <c r="B64" s="8" t="s">
        <v>41</v>
      </c>
      <c r="C64" s="8" t="s">
        <v>18</v>
      </c>
      <c r="D64" s="8">
        <v>40</v>
      </c>
      <c r="E64" s="11">
        <v>6500</v>
      </c>
      <c r="F64" s="21">
        <f t="shared" si="3"/>
        <v>260000</v>
      </c>
      <c r="G64" s="8"/>
      <c r="H64" s="8"/>
    </row>
    <row r="65" spans="1:8" s="1" customFormat="1" ht="12.75">
      <c r="A65" s="19" t="s">
        <v>42</v>
      </c>
      <c r="B65" s="8" t="s">
        <v>43</v>
      </c>
      <c r="C65" s="8" t="s">
        <v>18</v>
      </c>
      <c r="D65" s="8">
        <v>100</v>
      </c>
      <c r="E65" s="11">
        <v>4000</v>
      </c>
      <c r="F65" s="21">
        <f t="shared" si="3"/>
        <v>400000</v>
      </c>
      <c r="G65" s="8"/>
      <c r="H65" s="8"/>
    </row>
    <row r="66" spans="1:8" s="1" customFormat="1" ht="12.75">
      <c r="A66" s="19" t="s">
        <v>44</v>
      </c>
      <c r="B66" s="8" t="s">
        <v>45</v>
      </c>
      <c r="C66" s="8" t="s">
        <v>18</v>
      </c>
      <c r="D66" s="8">
        <v>40</v>
      </c>
      <c r="E66" s="11">
        <v>4000</v>
      </c>
      <c r="F66" s="21">
        <f t="shared" si="3"/>
        <v>160000</v>
      </c>
      <c r="G66" s="8"/>
      <c r="H66" s="8"/>
    </row>
    <row r="67" spans="1:8" s="1" customFormat="1" ht="12.75">
      <c r="A67" s="19" t="s">
        <v>46</v>
      </c>
      <c r="B67" s="8" t="s">
        <v>47</v>
      </c>
      <c r="C67" s="8" t="s">
        <v>27</v>
      </c>
      <c r="D67" s="8">
        <v>100</v>
      </c>
      <c r="E67" s="11">
        <v>3000</v>
      </c>
      <c r="F67" s="21">
        <f t="shared" si="3"/>
        <v>300000</v>
      </c>
      <c r="G67" s="8"/>
      <c r="H67" s="8"/>
    </row>
    <row r="68" spans="1:8" s="1" customFormat="1" ht="12.75">
      <c r="A68" s="19" t="s">
        <v>48</v>
      </c>
      <c r="B68" s="8" t="s">
        <v>26</v>
      </c>
      <c r="C68" s="8" t="s">
        <v>27</v>
      </c>
      <c r="D68" s="8">
        <v>50</v>
      </c>
      <c r="E68" s="11">
        <v>3500</v>
      </c>
      <c r="F68" s="21">
        <f t="shared" si="3"/>
        <v>175000</v>
      </c>
      <c r="G68" s="8"/>
      <c r="H68" s="8"/>
    </row>
    <row r="69" spans="1:8" s="1" customFormat="1" ht="15.75" customHeight="1">
      <c r="A69" s="19" t="s">
        <v>49</v>
      </c>
      <c r="B69" s="8" t="s">
        <v>50</v>
      </c>
      <c r="C69" s="8" t="s">
        <v>9</v>
      </c>
      <c r="D69" s="8"/>
      <c r="E69" s="8"/>
      <c r="F69" s="22" t="s">
        <v>89</v>
      </c>
      <c r="G69" s="11">
        <v>500000</v>
      </c>
      <c r="H69" s="8"/>
    </row>
    <row r="70" spans="1:8" s="1" customFormat="1" ht="12.75">
      <c r="A70" s="19" t="s">
        <v>51</v>
      </c>
      <c r="B70" s="8" t="s">
        <v>31</v>
      </c>
      <c r="C70" s="8" t="s">
        <v>9</v>
      </c>
      <c r="D70" s="8"/>
      <c r="E70" s="8"/>
      <c r="F70" s="22" t="s">
        <v>89</v>
      </c>
      <c r="G70" s="11">
        <v>400000</v>
      </c>
      <c r="H70" s="8"/>
    </row>
    <row r="71" spans="1:8" s="1" customFormat="1" ht="12.75">
      <c r="A71" s="19"/>
      <c r="B71" s="12" t="s">
        <v>67</v>
      </c>
      <c r="C71" s="8"/>
      <c r="D71" s="8"/>
      <c r="E71" s="8"/>
      <c r="F71" s="15">
        <f>SUM(F52:F70)</f>
        <v>13425000</v>
      </c>
      <c r="G71" s="16">
        <f>SUM(G58:G70)</f>
        <v>3100000</v>
      </c>
      <c r="H71" s="16">
        <f>G71+F71</f>
        <v>16525000</v>
      </c>
    </row>
    <row r="72" spans="1:8" s="1" customFormat="1" ht="12.75">
      <c r="A72" s="19"/>
      <c r="B72" s="8"/>
      <c r="C72" s="8"/>
      <c r="D72" s="8"/>
      <c r="E72" s="8"/>
      <c r="F72" s="21"/>
      <c r="H72" s="8"/>
    </row>
    <row r="73" spans="1:8" s="1" customFormat="1" ht="12.75">
      <c r="A73" s="7">
        <v>6</v>
      </c>
      <c r="B73" s="12" t="s">
        <v>68</v>
      </c>
      <c r="C73" s="8"/>
      <c r="D73" s="8"/>
      <c r="E73" s="8"/>
      <c r="F73" s="21"/>
      <c r="G73" s="8"/>
      <c r="H73" s="8"/>
    </row>
    <row r="74" spans="1:8" s="1" customFormat="1" ht="12.75">
      <c r="A74" s="19" t="s">
        <v>16</v>
      </c>
      <c r="B74" s="8" t="s">
        <v>17</v>
      </c>
      <c r="C74" s="8" t="s">
        <v>18</v>
      </c>
      <c r="D74" s="8">
        <v>120</v>
      </c>
      <c r="E74" s="11">
        <v>30000</v>
      </c>
      <c r="F74" s="21">
        <f aca="true" t="shared" si="4" ref="F74:F83">D74*E74</f>
        <v>3600000</v>
      </c>
      <c r="G74" s="8"/>
      <c r="H74" s="8"/>
    </row>
    <row r="75" spans="1:8" s="1" customFormat="1" ht="12.75">
      <c r="A75" s="19" t="s">
        <v>19</v>
      </c>
      <c r="B75" s="8" t="s">
        <v>20</v>
      </c>
      <c r="C75" s="8" t="s">
        <v>21</v>
      </c>
      <c r="D75" s="8">
        <v>3</v>
      </c>
      <c r="E75" s="11">
        <v>120000</v>
      </c>
      <c r="F75" s="21">
        <f t="shared" si="4"/>
        <v>360000</v>
      </c>
      <c r="G75" s="8"/>
      <c r="H75" s="8"/>
    </row>
    <row r="76" spans="1:8" s="1" customFormat="1" ht="12.75">
      <c r="A76" s="19" t="s">
        <v>22</v>
      </c>
      <c r="B76" s="8" t="s">
        <v>39</v>
      </c>
      <c r="C76" s="8" t="s">
        <v>21</v>
      </c>
      <c r="D76" s="8">
        <v>5</v>
      </c>
      <c r="E76" s="11">
        <v>200000</v>
      </c>
      <c r="F76" s="21">
        <f t="shared" si="4"/>
        <v>1000000</v>
      </c>
      <c r="G76" s="8"/>
      <c r="H76" s="8"/>
    </row>
    <row r="77" spans="1:8" s="1" customFormat="1" ht="12.75">
      <c r="A77" s="19"/>
      <c r="B77" s="8" t="s">
        <v>69</v>
      </c>
      <c r="C77" s="8" t="s">
        <v>18</v>
      </c>
      <c r="D77" s="8">
        <v>50</v>
      </c>
      <c r="E77" s="11">
        <v>37000</v>
      </c>
      <c r="F77" s="21">
        <f t="shared" si="4"/>
        <v>1850000</v>
      </c>
      <c r="G77" s="8"/>
      <c r="H77" s="8"/>
    </row>
    <row r="78" spans="1:8" s="1" customFormat="1" ht="12.75">
      <c r="A78" s="19" t="s">
        <v>28</v>
      </c>
      <c r="B78" s="8" t="s">
        <v>40</v>
      </c>
      <c r="C78" s="8" t="s">
        <v>18</v>
      </c>
      <c r="D78" s="8">
        <v>30</v>
      </c>
      <c r="E78" s="11">
        <v>37000</v>
      </c>
      <c r="F78" s="21">
        <f t="shared" si="4"/>
        <v>1110000</v>
      </c>
      <c r="G78" s="8"/>
      <c r="H78" s="8"/>
    </row>
    <row r="79" spans="1:8" s="1" customFormat="1" ht="12.75">
      <c r="A79" s="19" t="s">
        <v>30</v>
      </c>
      <c r="B79" s="8" t="s">
        <v>41</v>
      </c>
      <c r="C79" s="8" t="s">
        <v>18</v>
      </c>
      <c r="D79" s="8">
        <v>120</v>
      </c>
      <c r="E79" s="11">
        <v>6500</v>
      </c>
      <c r="F79" s="21">
        <f t="shared" si="4"/>
        <v>780000</v>
      </c>
      <c r="G79" s="8"/>
      <c r="H79" s="8"/>
    </row>
    <row r="80" spans="1:8" s="1" customFormat="1" ht="12.75">
      <c r="A80" s="19" t="s">
        <v>42</v>
      </c>
      <c r="B80" s="8" t="s">
        <v>43</v>
      </c>
      <c r="C80" s="8" t="s">
        <v>18</v>
      </c>
      <c r="D80" s="8">
        <v>150</v>
      </c>
      <c r="E80" s="11">
        <v>4000</v>
      </c>
      <c r="F80" s="21">
        <f t="shared" si="4"/>
        <v>600000</v>
      </c>
      <c r="G80" s="8"/>
      <c r="H80" s="8"/>
    </row>
    <row r="81" spans="1:8" s="1" customFormat="1" ht="12.75">
      <c r="A81" s="19" t="s">
        <v>44</v>
      </c>
      <c r="B81" s="8" t="s">
        <v>70</v>
      </c>
      <c r="C81" s="8" t="s">
        <v>18</v>
      </c>
      <c r="D81" s="8">
        <v>80</v>
      </c>
      <c r="E81" s="11">
        <v>4000</v>
      </c>
      <c r="F81" s="21">
        <f t="shared" si="4"/>
        <v>320000</v>
      </c>
      <c r="G81" s="8"/>
      <c r="H81" s="8"/>
    </row>
    <row r="82" spans="1:8" s="1" customFormat="1" ht="12.75">
      <c r="A82" s="19" t="s">
        <v>46</v>
      </c>
      <c r="B82" s="8" t="s">
        <v>47</v>
      </c>
      <c r="C82" s="8" t="s">
        <v>27</v>
      </c>
      <c r="D82" s="8">
        <v>200</v>
      </c>
      <c r="E82" s="11">
        <v>3000</v>
      </c>
      <c r="F82" s="21">
        <f t="shared" si="4"/>
        <v>600000</v>
      </c>
      <c r="G82" s="8"/>
      <c r="H82" s="8"/>
    </row>
    <row r="83" spans="1:8" s="1" customFormat="1" ht="12.75">
      <c r="A83" s="19" t="s">
        <v>48</v>
      </c>
      <c r="B83" s="8" t="s">
        <v>26</v>
      </c>
      <c r="C83" s="8" t="s">
        <v>71</v>
      </c>
      <c r="D83" s="8">
        <v>150</v>
      </c>
      <c r="E83" s="11">
        <v>3500</v>
      </c>
      <c r="F83" s="21">
        <f t="shared" si="4"/>
        <v>525000</v>
      </c>
      <c r="G83" s="8"/>
      <c r="H83" s="8"/>
    </row>
    <row r="84" spans="1:8" s="1" customFormat="1" ht="17.25" customHeight="1">
      <c r="A84" s="19" t="s">
        <v>49</v>
      </c>
      <c r="B84" s="8" t="s">
        <v>50</v>
      </c>
      <c r="C84" s="8" t="s">
        <v>9</v>
      </c>
      <c r="D84" s="8"/>
      <c r="E84" s="8"/>
      <c r="F84" s="21">
        <v>0</v>
      </c>
      <c r="G84" s="11">
        <v>2500000</v>
      </c>
      <c r="H84" s="8"/>
    </row>
    <row r="85" spans="1:8" s="1" customFormat="1" ht="12.75">
      <c r="A85" s="19" t="s">
        <v>51</v>
      </c>
      <c r="B85" s="8" t="s">
        <v>31</v>
      </c>
      <c r="C85" s="8" t="s">
        <v>9</v>
      </c>
      <c r="D85" s="8"/>
      <c r="E85" s="8"/>
      <c r="F85" s="21">
        <v>0</v>
      </c>
      <c r="G85" s="11">
        <v>600000</v>
      </c>
      <c r="H85" s="8"/>
    </row>
    <row r="86" spans="1:8" s="1" customFormat="1" ht="12.75">
      <c r="A86" s="19"/>
      <c r="B86" s="12" t="s">
        <v>59</v>
      </c>
      <c r="C86" s="8"/>
      <c r="D86" s="8"/>
      <c r="E86" s="8"/>
      <c r="F86" s="15">
        <f>SUM(F74:F85)</f>
        <v>10745000</v>
      </c>
      <c r="G86" s="16">
        <f>SUM(G84:G85)</f>
        <v>3100000</v>
      </c>
      <c r="H86" s="16">
        <f>F86+G86</f>
        <v>13845000</v>
      </c>
    </row>
    <row r="87" spans="1:8" s="1" customFormat="1" ht="12.75">
      <c r="A87" s="19"/>
      <c r="B87" s="8"/>
      <c r="C87" s="8"/>
      <c r="D87" s="8"/>
      <c r="E87" s="8"/>
      <c r="F87" s="21"/>
      <c r="H87" s="8"/>
    </row>
    <row r="88" spans="1:8" s="1" customFormat="1" ht="12.75">
      <c r="A88" s="7">
        <v>7</v>
      </c>
      <c r="B88" s="12" t="s">
        <v>72</v>
      </c>
      <c r="C88" s="8"/>
      <c r="D88" s="8"/>
      <c r="E88" s="8"/>
      <c r="F88" s="21"/>
      <c r="G88" s="8"/>
      <c r="H88" s="8"/>
    </row>
    <row r="89" spans="1:8" s="1" customFormat="1" ht="12.75">
      <c r="A89" s="19" t="s">
        <v>16</v>
      </c>
      <c r="B89" s="8" t="s">
        <v>17</v>
      </c>
      <c r="C89" s="8" t="s">
        <v>18</v>
      </c>
      <c r="D89" s="8">
        <v>160</v>
      </c>
      <c r="E89" s="11">
        <v>30000</v>
      </c>
      <c r="F89" s="21">
        <f>D89*E89</f>
        <v>4800000</v>
      </c>
      <c r="G89" s="8"/>
      <c r="H89" s="8"/>
    </row>
    <row r="90" spans="1:8" s="1" customFormat="1" ht="12.75">
      <c r="A90" s="19" t="s">
        <v>19</v>
      </c>
      <c r="B90" s="8" t="s">
        <v>20</v>
      </c>
      <c r="C90" s="8" t="s">
        <v>21</v>
      </c>
      <c r="D90" s="8">
        <v>10</v>
      </c>
      <c r="E90" s="11">
        <v>120000</v>
      </c>
      <c r="F90" s="21">
        <f>D90*E90</f>
        <v>1200000</v>
      </c>
      <c r="G90" s="8"/>
      <c r="H90" s="8"/>
    </row>
    <row r="91" spans="1:8" s="1" customFormat="1" ht="12.75">
      <c r="A91" s="19" t="s">
        <v>22</v>
      </c>
      <c r="B91" s="8" t="s">
        <v>39</v>
      </c>
      <c r="C91" s="8" t="s">
        <v>21</v>
      </c>
      <c r="D91" s="8">
        <v>10</v>
      </c>
      <c r="E91" s="11">
        <v>200000</v>
      </c>
      <c r="F91" s="21">
        <f>D91*E91</f>
        <v>2000000</v>
      </c>
      <c r="G91" s="8"/>
      <c r="H91" s="8"/>
    </row>
    <row r="92" spans="1:8" s="1" customFormat="1" ht="12.75">
      <c r="A92" s="19" t="s">
        <v>28</v>
      </c>
      <c r="B92" s="8" t="s">
        <v>73</v>
      </c>
      <c r="C92" s="8" t="s">
        <v>18</v>
      </c>
      <c r="D92" s="11">
        <v>2400</v>
      </c>
      <c r="E92" s="11">
        <v>2400</v>
      </c>
      <c r="F92" s="21">
        <f>E92*D92</f>
        <v>5760000</v>
      </c>
      <c r="G92" s="8"/>
      <c r="H92" s="8"/>
    </row>
    <row r="93" spans="1:8" s="1" customFormat="1" ht="12.75">
      <c r="A93" s="19" t="s">
        <v>30</v>
      </c>
      <c r="B93" s="8" t="s">
        <v>74</v>
      </c>
      <c r="C93" s="8" t="s">
        <v>18</v>
      </c>
      <c r="D93" s="8">
        <v>140</v>
      </c>
      <c r="E93" s="11">
        <v>25000</v>
      </c>
      <c r="F93" s="21">
        <f aca="true" t="shared" si="5" ref="F93:F100">D93*E93</f>
        <v>3500000</v>
      </c>
      <c r="G93" s="8"/>
      <c r="H93" s="8"/>
    </row>
    <row r="94" spans="1:8" s="1" customFormat="1" ht="12.75">
      <c r="A94" s="19" t="s">
        <v>42</v>
      </c>
      <c r="B94" s="8" t="s">
        <v>41</v>
      </c>
      <c r="C94" s="8" t="s">
        <v>18</v>
      </c>
      <c r="D94" s="8">
        <v>10</v>
      </c>
      <c r="E94" s="11">
        <v>15000</v>
      </c>
      <c r="F94" s="21">
        <f t="shared" si="5"/>
        <v>150000</v>
      </c>
      <c r="G94" s="8"/>
      <c r="H94" s="8"/>
    </row>
    <row r="95" spans="1:8" s="1" customFormat="1" ht="12.75">
      <c r="A95" s="19" t="s">
        <v>44</v>
      </c>
      <c r="B95" s="8" t="s">
        <v>184</v>
      </c>
      <c r="C95" s="8" t="s">
        <v>55</v>
      </c>
      <c r="D95" s="8">
        <v>6</v>
      </c>
      <c r="E95" s="11">
        <v>350000</v>
      </c>
      <c r="F95" s="21">
        <f t="shared" si="5"/>
        <v>2100000</v>
      </c>
      <c r="G95" s="8"/>
      <c r="H95" s="8"/>
    </row>
    <row r="96" spans="1:8" s="1" customFormat="1" ht="12.75">
      <c r="A96" s="19" t="s">
        <v>46</v>
      </c>
      <c r="B96" s="8" t="s">
        <v>43</v>
      </c>
      <c r="C96" s="8" t="s">
        <v>18</v>
      </c>
      <c r="D96" s="8">
        <v>300</v>
      </c>
      <c r="E96" s="11">
        <v>4000</v>
      </c>
      <c r="F96" s="21">
        <f t="shared" si="5"/>
        <v>1200000</v>
      </c>
      <c r="G96" s="8"/>
      <c r="H96" s="8"/>
    </row>
    <row r="97" spans="1:8" s="1" customFormat="1" ht="12.75">
      <c r="A97" s="19" t="s">
        <v>48</v>
      </c>
      <c r="B97" s="8" t="s">
        <v>76</v>
      </c>
      <c r="C97" s="8" t="s">
        <v>18</v>
      </c>
      <c r="D97" s="11">
        <v>100</v>
      </c>
      <c r="E97" s="11">
        <v>3000</v>
      </c>
      <c r="F97" s="21">
        <f t="shared" si="5"/>
        <v>300000</v>
      </c>
      <c r="G97" s="8"/>
      <c r="H97" s="8"/>
    </row>
    <row r="98" spans="1:8" s="1" customFormat="1" ht="12.75">
      <c r="A98" s="19"/>
      <c r="B98" s="8" t="s">
        <v>78</v>
      </c>
      <c r="C98" s="8" t="s">
        <v>18</v>
      </c>
      <c r="D98" s="11">
        <v>500</v>
      </c>
      <c r="E98" s="11">
        <v>3000</v>
      </c>
      <c r="F98" s="21">
        <f t="shared" si="5"/>
        <v>1500000</v>
      </c>
      <c r="G98" s="8"/>
      <c r="H98" s="8"/>
    </row>
    <row r="99" spans="1:8" s="1" customFormat="1" ht="12.75">
      <c r="A99" s="19" t="s">
        <v>49</v>
      </c>
      <c r="B99" s="8" t="s">
        <v>47</v>
      </c>
      <c r="C99" s="8" t="s">
        <v>27</v>
      </c>
      <c r="D99" s="8">
        <v>200</v>
      </c>
      <c r="E99" s="11">
        <v>3000</v>
      </c>
      <c r="F99" s="21">
        <f t="shared" si="5"/>
        <v>600000</v>
      </c>
      <c r="G99" s="8"/>
      <c r="H99" s="8"/>
    </row>
    <row r="100" spans="1:8" s="1" customFormat="1" ht="12.75">
      <c r="A100" s="19" t="s">
        <v>51</v>
      </c>
      <c r="B100" s="8" t="s">
        <v>26</v>
      </c>
      <c r="C100" s="8" t="s">
        <v>27</v>
      </c>
      <c r="D100" s="8">
        <v>100</v>
      </c>
      <c r="E100" s="11">
        <v>3000</v>
      </c>
      <c r="F100" s="21">
        <f t="shared" si="5"/>
        <v>300000</v>
      </c>
      <c r="G100" s="8"/>
      <c r="H100" s="8"/>
    </row>
    <row r="101" spans="1:8" s="1" customFormat="1" ht="25.5">
      <c r="A101" s="19" t="s">
        <v>77</v>
      </c>
      <c r="B101" s="8" t="s">
        <v>50</v>
      </c>
      <c r="C101" s="8" t="s">
        <v>9</v>
      </c>
      <c r="D101" s="8"/>
      <c r="E101" s="8"/>
      <c r="F101" s="21">
        <v>0</v>
      </c>
      <c r="G101" s="11">
        <v>3500000</v>
      </c>
      <c r="H101" s="8"/>
    </row>
    <row r="102" spans="1:8" s="1" customFormat="1" ht="12.75">
      <c r="A102" s="19" t="s">
        <v>79</v>
      </c>
      <c r="B102" s="8" t="s">
        <v>31</v>
      </c>
      <c r="C102" s="8" t="s">
        <v>9</v>
      </c>
      <c r="D102" s="8"/>
      <c r="E102" s="8"/>
      <c r="F102" s="21">
        <v>0</v>
      </c>
      <c r="G102" s="11">
        <v>1500000</v>
      </c>
      <c r="H102" s="8"/>
    </row>
    <row r="103" spans="1:8" s="1" customFormat="1" ht="12.75">
      <c r="A103" s="19"/>
      <c r="B103" s="12" t="s">
        <v>80</v>
      </c>
      <c r="C103" s="8"/>
      <c r="D103" s="8"/>
      <c r="E103" s="8"/>
      <c r="F103" s="15">
        <f>SUM(F89:F102)</f>
        <v>23410000</v>
      </c>
      <c r="G103" s="16">
        <f>SUM(G101:G102)</f>
        <v>5000000</v>
      </c>
      <c r="H103" s="16">
        <f>G103+F103</f>
        <v>28410000</v>
      </c>
    </row>
    <row r="104" spans="1:8" s="1" customFormat="1" ht="12.75">
      <c r="A104" s="19"/>
      <c r="B104" s="8"/>
      <c r="C104" s="8"/>
      <c r="D104" s="8"/>
      <c r="E104" s="8"/>
      <c r="F104" s="21"/>
      <c r="H104" s="8"/>
    </row>
    <row r="105" spans="1:8" s="1" customFormat="1" ht="12.75">
      <c r="A105" s="7">
        <v>8</v>
      </c>
      <c r="B105" s="12" t="s">
        <v>81</v>
      </c>
      <c r="C105" s="8"/>
      <c r="D105" s="8"/>
      <c r="E105" s="8"/>
      <c r="F105" s="21">
        <f aca="true" t="shared" si="6" ref="F105:F114">D105*E105</f>
        <v>0</v>
      </c>
      <c r="G105" s="8"/>
      <c r="H105" s="8"/>
    </row>
    <row r="106" spans="1:8" s="1" customFormat="1" ht="12.75">
      <c r="A106" s="19" t="s">
        <v>16</v>
      </c>
      <c r="B106" s="8" t="s">
        <v>17</v>
      </c>
      <c r="C106" s="8" t="s">
        <v>18</v>
      </c>
      <c r="D106" s="8">
        <v>20</v>
      </c>
      <c r="E106" s="11">
        <v>30000</v>
      </c>
      <c r="F106" s="21">
        <f t="shared" si="6"/>
        <v>600000</v>
      </c>
      <c r="G106" s="8"/>
      <c r="H106" s="8"/>
    </row>
    <row r="107" spans="1:8" s="1" customFormat="1" ht="12.75">
      <c r="A107" s="19" t="s">
        <v>19</v>
      </c>
      <c r="B107" s="8" t="s">
        <v>20</v>
      </c>
      <c r="C107" s="8" t="s">
        <v>21</v>
      </c>
      <c r="D107" s="8">
        <v>1</v>
      </c>
      <c r="E107" s="11">
        <v>120000</v>
      </c>
      <c r="F107" s="21">
        <f t="shared" si="6"/>
        <v>120000</v>
      </c>
      <c r="G107" s="8"/>
      <c r="H107" s="8"/>
    </row>
    <row r="108" spans="1:8" s="1" customFormat="1" ht="12.75">
      <c r="A108" s="19" t="s">
        <v>22</v>
      </c>
      <c r="B108" s="8" t="s">
        <v>39</v>
      </c>
      <c r="C108" s="8" t="s">
        <v>21</v>
      </c>
      <c r="D108" s="8">
        <v>1</v>
      </c>
      <c r="E108" s="11">
        <v>200000</v>
      </c>
      <c r="F108" s="21">
        <f t="shared" si="6"/>
        <v>200000</v>
      </c>
      <c r="G108" s="8"/>
      <c r="H108" s="8"/>
    </row>
    <row r="109" spans="1:8" s="1" customFormat="1" ht="12.75">
      <c r="A109" s="19" t="s">
        <v>28</v>
      </c>
      <c r="B109" s="8" t="s">
        <v>74</v>
      </c>
      <c r="C109" s="8" t="s">
        <v>18</v>
      </c>
      <c r="D109" s="11">
        <v>22</v>
      </c>
      <c r="E109" s="11">
        <v>20000</v>
      </c>
      <c r="F109" s="21">
        <f t="shared" si="6"/>
        <v>440000</v>
      </c>
      <c r="G109" s="8"/>
      <c r="H109" s="8"/>
    </row>
    <row r="110" spans="1:8" s="1" customFormat="1" ht="12.75">
      <c r="A110" s="19" t="s">
        <v>30</v>
      </c>
      <c r="B110" s="8" t="s">
        <v>41</v>
      </c>
      <c r="C110" s="8" t="s">
        <v>18</v>
      </c>
      <c r="D110" s="8">
        <v>5</v>
      </c>
      <c r="E110" s="11">
        <v>5500</v>
      </c>
      <c r="F110" s="21">
        <f t="shared" si="6"/>
        <v>27500</v>
      </c>
      <c r="G110" s="8"/>
      <c r="H110" s="8"/>
    </row>
    <row r="111" spans="1:8" s="1" customFormat="1" ht="12.75">
      <c r="A111" s="19" t="s">
        <v>42</v>
      </c>
      <c r="B111" s="8" t="s">
        <v>82</v>
      </c>
      <c r="C111" s="8" t="s">
        <v>18</v>
      </c>
      <c r="D111" s="8">
        <v>30</v>
      </c>
      <c r="E111" s="11">
        <v>4000</v>
      </c>
      <c r="F111" s="21">
        <f t="shared" si="6"/>
        <v>120000</v>
      </c>
      <c r="G111" s="8"/>
      <c r="H111" s="8"/>
    </row>
    <row r="112" spans="1:8" s="1" customFormat="1" ht="12.75">
      <c r="A112" s="19" t="s">
        <v>44</v>
      </c>
      <c r="B112" s="8" t="s">
        <v>83</v>
      </c>
      <c r="C112" s="8" t="s">
        <v>18</v>
      </c>
      <c r="D112" s="8">
        <v>20</v>
      </c>
      <c r="E112" s="11">
        <v>4000</v>
      </c>
      <c r="F112" s="21">
        <f t="shared" si="6"/>
        <v>80000</v>
      </c>
      <c r="G112" s="8"/>
      <c r="H112" s="8"/>
    </row>
    <row r="113" spans="1:8" s="1" customFormat="1" ht="12.75">
      <c r="A113" s="19" t="s">
        <v>46</v>
      </c>
      <c r="B113" s="8" t="s">
        <v>47</v>
      </c>
      <c r="C113" s="8" t="s">
        <v>27</v>
      </c>
      <c r="D113" s="8">
        <v>20</v>
      </c>
      <c r="E113" s="11">
        <v>3000</v>
      </c>
      <c r="F113" s="21">
        <f t="shared" si="6"/>
        <v>60000</v>
      </c>
      <c r="G113" s="8"/>
      <c r="H113" s="8"/>
    </row>
    <row r="114" spans="1:8" s="1" customFormat="1" ht="12.75">
      <c r="A114" s="19" t="s">
        <v>48</v>
      </c>
      <c r="B114" s="8" t="s">
        <v>26</v>
      </c>
      <c r="C114" s="8" t="s">
        <v>27</v>
      </c>
      <c r="D114" s="8">
        <v>20</v>
      </c>
      <c r="E114" s="11">
        <v>3500</v>
      </c>
      <c r="F114" s="21">
        <f t="shared" si="6"/>
        <v>70000</v>
      </c>
      <c r="G114" s="8"/>
      <c r="H114" s="8"/>
    </row>
    <row r="115" spans="1:8" s="1" customFormat="1" ht="17.25" customHeight="1">
      <c r="A115" s="19" t="s">
        <v>49</v>
      </c>
      <c r="B115" s="8" t="s">
        <v>50</v>
      </c>
      <c r="C115" s="8" t="s">
        <v>27</v>
      </c>
      <c r="D115" s="8"/>
      <c r="E115" s="11"/>
      <c r="F115" s="21">
        <v>0</v>
      </c>
      <c r="G115" s="11">
        <v>400000</v>
      </c>
      <c r="H115" s="8"/>
    </row>
    <row r="116" spans="1:8" s="1" customFormat="1" ht="12.75">
      <c r="A116" s="19" t="s">
        <v>51</v>
      </c>
      <c r="B116" s="8" t="s">
        <v>31</v>
      </c>
      <c r="C116" s="8" t="s">
        <v>9</v>
      </c>
      <c r="D116" s="8"/>
      <c r="E116" s="8"/>
      <c r="F116" s="21">
        <v>0</v>
      </c>
      <c r="G116" s="11">
        <v>150000</v>
      </c>
      <c r="H116" s="8"/>
    </row>
    <row r="117" spans="1:8" s="3" customFormat="1" ht="12.75">
      <c r="A117" s="7"/>
      <c r="B117" s="12" t="s">
        <v>84</v>
      </c>
      <c r="C117" s="12"/>
      <c r="D117" s="12"/>
      <c r="E117" s="12"/>
      <c r="F117" s="15">
        <f>SUM(F106:F116)</f>
        <v>1717500</v>
      </c>
      <c r="G117" s="16">
        <f>SUM(G115:G116)</f>
        <v>550000</v>
      </c>
      <c r="H117" s="17">
        <f>F117+G117</f>
        <v>2267500</v>
      </c>
    </row>
    <row r="118" spans="1:8" s="1" customFormat="1" ht="12.75">
      <c r="A118" s="19"/>
      <c r="B118" s="8"/>
      <c r="C118" s="8"/>
      <c r="D118" s="8"/>
      <c r="E118" s="8"/>
      <c r="F118" s="9"/>
      <c r="G118" s="8"/>
      <c r="H118" s="8"/>
    </row>
    <row r="119" spans="1:8" s="1" customFormat="1" ht="12.75">
      <c r="A119" s="7">
        <v>9</v>
      </c>
      <c r="B119" s="12" t="s">
        <v>85</v>
      </c>
      <c r="C119" s="8"/>
      <c r="D119" s="8"/>
      <c r="E119" s="8"/>
      <c r="F119" s="9"/>
      <c r="G119" s="8"/>
      <c r="H119" s="8"/>
    </row>
    <row r="120" spans="1:8" s="1" customFormat="1" ht="12.75">
      <c r="A120" s="19" t="s">
        <v>16</v>
      </c>
      <c r="B120" s="8" t="s">
        <v>17</v>
      </c>
      <c r="C120" s="8" t="s">
        <v>18</v>
      </c>
      <c r="D120" s="8">
        <v>100</v>
      </c>
      <c r="E120" s="11">
        <v>30000</v>
      </c>
      <c r="F120" s="21">
        <f>D120*E120</f>
        <v>3000000</v>
      </c>
      <c r="G120" s="8"/>
      <c r="H120" s="8"/>
    </row>
    <row r="121" spans="1:8" s="1" customFormat="1" ht="12.75">
      <c r="A121" s="19" t="s">
        <v>19</v>
      </c>
      <c r="B121" s="8" t="s">
        <v>20</v>
      </c>
      <c r="C121" s="8" t="s">
        <v>21</v>
      </c>
      <c r="D121" s="8">
        <v>5</v>
      </c>
      <c r="E121" s="11">
        <v>120000</v>
      </c>
      <c r="F121" s="21">
        <f>D121*E121</f>
        <v>600000</v>
      </c>
      <c r="G121" s="8"/>
      <c r="H121" s="8"/>
    </row>
    <row r="122" spans="1:8" s="1" customFormat="1" ht="12.75">
      <c r="A122" s="19" t="s">
        <v>22</v>
      </c>
      <c r="B122" s="8" t="s">
        <v>86</v>
      </c>
      <c r="C122" s="8" t="s">
        <v>18</v>
      </c>
      <c r="D122" s="8">
        <v>15</v>
      </c>
      <c r="E122" s="11">
        <v>15000</v>
      </c>
      <c r="F122" s="21">
        <f>D122*E122</f>
        <v>225000</v>
      </c>
      <c r="G122" s="8"/>
      <c r="H122" s="8"/>
    </row>
    <row r="123" spans="1:8" s="1" customFormat="1" ht="18" customHeight="1">
      <c r="A123" s="19" t="s">
        <v>28</v>
      </c>
      <c r="B123" s="8" t="s">
        <v>87</v>
      </c>
      <c r="C123" s="8" t="s">
        <v>88</v>
      </c>
      <c r="D123" s="8" t="s">
        <v>89</v>
      </c>
      <c r="E123" s="11"/>
      <c r="F123" s="22" t="s">
        <v>89</v>
      </c>
      <c r="G123" s="8"/>
      <c r="H123" s="8"/>
    </row>
    <row r="124" spans="1:8" s="1" customFormat="1" ht="12.75">
      <c r="A124" s="19" t="s">
        <v>30</v>
      </c>
      <c r="B124" s="8" t="s">
        <v>90</v>
      </c>
      <c r="C124" s="8" t="s">
        <v>18</v>
      </c>
      <c r="D124" s="8" t="s">
        <v>89</v>
      </c>
      <c r="E124" s="8">
        <v>400</v>
      </c>
      <c r="F124" s="22" t="s">
        <v>89</v>
      </c>
      <c r="G124" s="8"/>
      <c r="H124" s="8"/>
    </row>
    <row r="125" spans="1:8" s="1" customFormat="1" ht="12.75">
      <c r="A125" s="19" t="s">
        <v>42</v>
      </c>
      <c r="B125" s="8" t="s">
        <v>91</v>
      </c>
      <c r="C125" s="8" t="s">
        <v>18</v>
      </c>
      <c r="D125" s="8" t="s">
        <v>89</v>
      </c>
      <c r="E125" s="11">
        <v>40000</v>
      </c>
      <c r="F125" s="22" t="s">
        <v>89</v>
      </c>
      <c r="G125" s="8"/>
      <c r="H125" s="8"/>
    </row>
    <row r="126" spans="1:8" s="1" customFormat="1" ht="12.75">
      <c r="A126" s="19" t="s">
        <v>44</v>
      </c>
      <c r="B126" s="8" t="s">
        <v>34</v>
      </c>
      <c r="C126" s="8"/>
      <c r="D126" s="8"/>
      <c r="E126" s="8">
        <v>0</v>
      </c>
      <c r="F126" s="21"/>
      <c r="G126" s="11">
        <v>1200000</v>
      </c>
      <c r="H126" s="8"/>
    </row>
    <row r="127" spans="1:8" s="1" customFormat="1" ht="12.75">
      <c r="A127" s="19">
        <v>9.1</v>
      </c>
      <c r="B127" s="12" t="s">
        <v>92</v>
      </c>
      <c r="C127" s="8"/>
      <c r="D127" s="8"/>
      <c r="E127" s="8">
        <v>0</v>
      </c>
      <c r="F127" s="21"/>
      <c r="G127" s="8"/>
      <c r="H127" s="8"/>
    </row>
    <row r="128" spans="1:8" s="1" customFormat="1" ht="12.75">
      <c r="A128" s="19" t="s">
        <v>16</v>
      </c>
      <c r="B128" s="8" t="s">
        <v>17</v>
      </c>
      <c r="C128" s="8" t="s">
        <v>18</v>
      </c>
      <c r="D128" s="8">
        <v>45</v>
      </c>
      <c r="E128" s="11">
        <v>30000</v>
      </c>
      <c r="F128" s="21">
        <f>D128*E128</f>
        <v>1350000</v>
      </c>
      <c r="G128" s="8"/>
      <c r="H128" s="8"/>
    </row>
    <row r="129" spans="1:8" s="1" customFormat="1" ht="12.75">
      <c r="A129" s="19" t="s">
        <v>19</v>
      </c>
      <c r="B129" s="8" t="s">
        <v>20</v>
      </c>
      <c r="C129" s="8" t="s">
        <v>21</v>
      </c>
      <c r="D129" s="8">
        <v>3</v>
      </c>
      <c r="E129" s="11">
        <v>120000</v>
      </c>
      <c r="F129" s="21">
        <f>D129*E129</f>
        <v>360000</v>
      </c>
      <c r="G129" s="8"/>
      <c r="H129" s="8"/>
    </row>
    <row r="130" spans="1:8" s="1" customFormat="1" ht="12.75">
      <c r="A130" s="19" t="s">
        <v>22</v>
      </c>
      <c r="B130" s="8" t="s">
        <v>93</v>
      </c>
      <c r="C130" s="8" t="s">
        <v>94</v>
      </c>
      <c r="D130" s="8" t="s">
        <v>89</v>
      </c>
      <c r="E130" s="11">
        <v>40000</v>
      </c>
      <c r="F130" s="22" t="s">
        <v>89</v>
      </c>
      <c r="G130" s="8"/>
      <c r="H130" s="8"/>
    </row>
    <row r="131" spans="1:8" s="1" customFormat="1" ht="12.75">
      <c r="A131" s="19" t="s">
        <v>28</v>
      </c>
      <c r="B131" s="8" t="s">
        <v>95</v>
      </c>
      <c r="C131" s="8" t="s">
        <v>18</v>
      </c>
      <c r="D131" s="8" t="s">
        <v>89</v>
      </c>
      <c r="E131" s="11">
        <v>40000</v>
      </c>
      <c r="F131" s="22" t="s">
        <v>89</v>
      </c>
      <c r="G131" s="8"/>
      <c r="H131" s="8"/>
    </row>
    <row r="132" spans="1:8" s="1" customFormat="1" ht="12.75">
      <c r="A132" s="19"/>
      <c r="B132" s="8" t="s">
        <v>96</v>
      </c>
      <c r="C132" s="8" t="s">
        <v>18</v>
      </c>
      <c r="D132" s="8" t="s">
        <v>89</v>
      </c>
      <c r="E132" s="11">
        <v>1200</v>
      </c>
      <c r="F132" s="22" t="s">
        <v>89</v>
      </c>
      <c r="G132" s="8"/>
      <c r="H132" s="8"/>
    </row>
    <row r="133" spans="1:8" s="1" customFormat="1" ht="12.75">
      <c r="A133" s="19" t="s">
        <v>30</v>
      </c>
      <c r="B133" s="8" t="s">
        <v>34</v>
      </c>
      <c r="C133" s="8" t="s">
        <v>9</v>
      </c>
      <c r="D133" s="8"/>
      <c r="E133" s="8"/>
      <c r="F133" s="21"/>
      <c r="G133" s="11">
        <v>500000</v>
      </c>
      <c r="H133" s="8"/>
    </row>
    <row r="134" spans="1:8" s="3" customFormat="1" ht="12.75">
      <c r="A134" s="7"/>
      <c r="B134" s="12" t="s">
        <v>59</v>
      </c>
      <c r="C134" s="12"/>
      <c r="D134" s="12"/>
      <c r="E134" s="16"/>
      <c r="F134" s="15">
        <f>SUM(F120:F133)</f>
        <v>5535000</v>
      </c>
      <c r="G134" s="16">
        <f>SUM(G126:G133)</f>
        <v>1700000</v>
      </c>
      <c r="H134" s="17">
        <f>F134+G134</f>
        <v>7235000</v>
      </c>
    </row>
    <row r="135" spans="1:8" s="1" customFormat="1" ht="12.75">
      <c r="A135" s="19"/>
      <c r="B135" s="8"/>
      <c r="C135" s="8"/>
      <c r="D135" s="8"/>
      <c r="E135" s="8"/>
      <c r="F135" s="21"/>
      <c r="G135" s="8"/>
      <c r="H135" s="8"/>
    </row>
    <row r="136" spans="1:8" s="1" customFormat="1" ht="12.75">
      <c r="A136" s="19"/>
      <c r="B136" s="12" t="s">
        <v>97</v>
      </c>
      <c r="C136" s="8"/>
      <c r="D136" s="8"/>
      <c r="E136" s="8"/>
      <c r="F136" s="21">
        <f>D136*E136</f>
        <v>0</v>
      </c>
      <c r="G136" s="8"/>
      <c r="H136" s="8"/>
    </row>
    <row r="137" spans="1:8" s="1" customFormat="1" ht="12.75">
      <c r="A137" s="19" t="s">
        <v>16</v>
      </c>
      <c r="B137" s="8" t="s">
        <v>17</v>
      </c>
      <c r="C137" s="8" t="s">
        <v>18</v>
      </c>
      <c r="D137" s="8">
        <v>30</v>
      </c>
      <c r="E137" s="11">
        <v>30000</v>
      </c>
      <c r="F137" s="21">
        <f>D137*E137</f>
        <v>900000</v>
      </c>
      <c r="G137" s="8"/>
      <c r="H137" s="8"/>
    </row>
    <row r="138" spans="1:8" s="1" customFormat="1" ht="12.75">
      <c r="A138" s="19" t="s">
        <v>19</v>
      </c>
      <c r="B138" s="8" t="s">
        <v>20</v>
      </c>
      <c r="C138" s="8" t="s">
        <v>21</v>
      </c>
      <c r="D138" s="8">
        <v>2</v>
      </c>
      <c r="E138" s="11">
        <v>120000</v>
      </c>
      <c r="F138" s="21">
        <f>D138*E138</f>
        <v>240000</v>
      </c>
      <c r="G138" s="8"/>
      <c r="H138" s="8"/>
    </row>
    <row r="139" spans="1:8" s="1" customFormat="1" ht="12.75">
      <c r="A139" s="19" t="s">
        <v>22</v>
      </c>
      <c r="B139" s="8" t="s">
        <v>86</v>
      </c>
      <c r="C139" s="8" t="s">
        <v>18</v>
      </c>
      <c r="D139" s="8">
        <v>10</v>
      </c>
      <c r="E139" s="11">
        <v>15000</v>
      </c>
      <c r="F139" s="21">
        <f>D139*E139</f>
        <v>150000</v>
      </c>
      <c r="G139" s="8"/>
      <c r="H139" s="8"/>
    </row>
    <row r="140" spans="1:8" s="1" customFormat="1" ht="12.75">
      <c r="A140" s="19" t="s">
        <v>28</v>
      </c>
      <c r="B140" s="8" t="s">
        <v>34</v>
      </c>
      <c r="C140" s="8" t="s">
        <v>9</v>
      </c>
      <c r="D140" s="8"/>
      <c r="E140" s="8"/>
      <c r="F140" s="21">
        <v>0</v>
      </c>
      <c r="G140" s="11">
        <v>1100000</v>
      </c>
      <c r="H140" s="8"/>
    </row>
    <row r="141" spans="1:8" s="1" customFormat="1" ht="12.75">
      <c r="A141" s="19"/>
      <c r="B141" s="12" t="s">
        <v>98</v>
      </c>
      <c r="C141" s="8"/>
      <c r="D141" s="8"/>
      <c r="E141" s="8"/>
      <c r="F141" s="15">
        <f>SUM(F137:F140)</f>
        <v>1290000</v>
      </c>
      <c r="G141" s="16">
        <v>1100000</v>
      </c>
      <c r="H141" s="17">
        <f>F141+G141</f>
        <v>2390000</v>
      </c>
    </row>
    <row r="142" spans="1:8" s="1" customFormat="1" ht="12.75">
      <c r="A142" s="19"/>
      <c r="B142" s="8"/>
      <c r="C142" s="8"/>
      <c r="D142" s="8"/>
      <c r="E142" s="8"/>
      <c r="F142" s="21">
        <f aca="true" t="shared" si="7" ref="F142:F149">D142*E142</f>
        <v>0</v>
      </c>
      <c r="G142" s="8"/>
      <c r="H142" s="8"/>
    </row>
    <row r="143" spans="1:8" s="1" customFormat="1" ht="12.75">
      <c r="A143" s="19">
        <v>10</v>
      </c>
      <c r="B143" s="12" t="s">
        <v>99</v>
      </c>
      <c r="C143" s="8"/>
      <c r="D143" s="8"/>
      <c r="E143" s="8"/>
      <c r="F143" s="21">
        <f t="shared" si="7"/>
        <v>0</v>
      </c>
      <c r="G143" s="8"/>
      <c r="H143" s="8"/>
    </row>
    <row r="144" spans="1:8" s="1" customFormat="1" ht="38.25">
      <c r="A144" s="19" t="s">
        <v>16</v>
      </c>
      <c r="B144" s="8" t="s">
        <v>185</v>
      </c>
      <c r="C144" s="8" t="s">
        <v>18</v>
      </c>
      <c r="D144" s="8">
        <v>8</v>
      </c>
      <c r="E144" s="11">
        <v>225000</v>
      </c>
      <c r="F144" s="21">
        <f t="shared" si="7"/>
        <v>1800000</v>
      </c>
      <c r="G144" s="8"/>
      <c r="H144" s="8"/>
    </row>
    <row r="145" spans="1:8" s="1" customFormat="1" ht="12.75">
      <c r="A145" s="19" t="s">
        <v>19</v>
      </c>
      <c r="B145" s="8" t="s">
        <v>186</v>
      </c>
      <c r="C145" s="8" t="s">
        <v>18</v>
      </c>
      <c r="D145" s="8">
        <v>8</v>
      </c>
      <c r="E145" s="11">
        <v>15000</v>
      </c>
      <c r="F145" s="21">
        <f t="shared" si="7"/>
        <v>120000</v>
      </c>
      <c r="G145" s="8"/>
      <c r="H145" s="8"/>
    </row>
    <row r="146" spans="1:8" s="1" customFormat="1" ht="63.75">
      <c r="A146" s="19" t="s">
        <v>22</v>
      </c>
      <c r="B146" s="8" t="s">
        <v>187</v>
      </c>
      <c r="C146" s="8" t="s">
        <v>18</v>
      </c>
      <c r="D146" s="8">
        <v>3</v>
      </c>
      <c r="E146" s="11">
        <v>120000</v>
      </c>
      <c r="F146" s="21">
        <f t="shared" si="7"/>
        <v>360000</v>
      </c>
      <c r="G146" s="8"/>
      <c r="H146" s="8"/>
    </row>
    <row r="147" spans="1:8" s="1" customFormat="1" ht="15.75" customHeight="1">
      <c r="A147" s="19" t="s">
        <v>28</v>
      </c>
      <c r="B147" s="8" t="s">
        <v>100</v>
      </c>
      <c r="C147" s="8" t="s">
        <v>18</v>
      </c>
      <c r="D147" s="8">
        <v>3</v>
      </c>
      <c r="E147" s="11">
        <v>15000</v>
      </c>
      <c r="F147" s="21">
        <f t="shared" si="7"/>
        <v>45000</v>
      </c>
      <c r="G147" s="8"/>
      <c r="H147" s="8"/>
    </row>
    <row r="148" spans="1:8" s="1" customFormat="1" ht="51">
      <c r="A148" s="19" t="s">
        <v>30</v>
      </c>
      <c r="B148" s="8" t="s">
        <v>101</v>
      </c>
      <c r="C148" s="8" t="s">
        <v>18</v>
      </c>
      <c r="D148" s="8">
        <v>1</v>
      </c>
      <c r="E148" s="11">
        <v>350000</v>
      </c>
      <c r="F148" s="21">
        <f t="shared" si="7"/>
        <v>350000</v>
      </c>
      <c r="G148" s="8"/>
      <c r="H148" s="8"/>
    </row>
    <row r="149" spans="1:8" s="1" customFormat="1" ht="39.75" customHeight="1">
      <c r="A149" s="19" t="s">
        <v>42</v>
      </c>
      <c r="B149" s="8" t="s">
        <v>102</v>
      </c>
      <c r="C149" s="8" t="s">
        <v>18</v>
      </c>
      <c r="D149" s="8">
        <v>14</v>
      </c>
      <c r="E149" s="11">
        <v>300000</v>
      </c>
      <c r="F149" s="21">
        <f t="shared" si="7"/>
        <v>4200000</v>
      </c>
      <c r="G149" s="8"/>
      <c r="H149" s="8"/>
    </row>
    <row r="150" spans="1:8" s="1" customFormat="1" ht="12.75">
      <c r="A150" s="19"/>
      <c r="B150" s="8" t="s">
        <v>34</v>
      </c>
      <c r="C150" s="8"/>
      <c r="D150" s="8"/>
      <c r="E150" s="8"/>
      <c r="F150" s="21">
        <v>0</v>
      </c>
      <c r="G150" s="11">
        <v>500000</v>
      </c>
      <c r="H150" s="8"/>
    </row>
    <row r="151" spans="1:8" s="3" customFormat="1" ht="12.75">
      <c r="A151" s="7"/>
      <c r="B151" s="12" t="s">
        <v>103</v>
      </c>
      <c r="C151" s="12"/>
      <c r="D151" s="12"/>
      <c r="E151" s="12"/>
      <c r="F151" s="15">
        <f>SUM(F144:F150)</f>
        <v>6875000</v>
      </c>
      <c r="G151" s="16">
        <v>500000</v>
      </c>
      <c r="H151" s="16">
        <f>F151+G151</f>
        <v>7375000</v>
      </c>
    </row>
    <row r="152" spans="1:8" s="1" customFormat="1" ht="12.75">
      <c r="A152" s="19"/>
      <c r="B152" s="8"/>
      <c r="C152" s="8"/>
      <c r="D152" s="8"/>
      <c r="E152" s="8"/>
      <c r="F152" s="21">
        <f aca="true" t="shared" si="8" ref="F152:F157">D152*E152</f>
        <v>0</v>
      </c>
      <c r="G152" s="8"/>
      <c r="H152" s="8"/>
    </row>
    <row r="153" spans="1:8" s="1" customFormat="1" ht="12.75">
      <c r="A153" s="7">
        <v>11</v>
      </c>
      <c r="B153" s="12" t="s">
        <v>104</v>
      </c>
      <c r="C153" s="8"/>
      <c r="D153" s="8"/>
      <c r="E153" s="8"/>
      <c r="F153" s="21">
        <f t="shared" si="8"/>
        <v>0</v>
      </c>
      <c r="G153" s="8"/>
      <c r="H153" s="8"/>
    </row>
    <row r="154" spans="1:8" s="1" customFormat="1" ht="12.75">
      <c r="A154" s="19"/>
      <c r="B154" s="8" t="s">
        <v>33</v>
      </c>
      <c r="C154" s="8" t="s">
        <v>18</v>
      </c>
      <c r="D154" s="11">
        <v>3000</v>
      </c>
      <c r="E154" s="8">
        <v>130</v>
      </c>
      <c r="F154" s="21">
        <f t="shared" si="8"/>
        <v>390000</v>
      </c>
      <c r="G154" s="8"/>
      <c r="H154" s="8"/>
    </row>
    <row r="155" spans="1:8" s="1" customFormat="1" ht="12.75">
      <c r="A155" s="19"/>
      <c r="B155" s="8" t="s">
        <v>17</v>
      </c>
      <c r="C155" s="8" t="s">
        <v>18</v>
      </c>
      <c r="D155" s="8">
        <v>25</v>
      </c>
      <c r="E155" s="11">
        <v>30000</v>
      </c>
      <c r="F155" s="21">
        <f t="shared" si="8"/>
        <v>750000</v>
      </c>
      <c r="G155" s="8"/>
      <c r="H155" s="8"/>
    </row>
    <row r="156" spans="1:8" s="1" customFormat="1" ht="12.75">
      <c r="A156" s="19"/>
      <c r="B156" s="8" t="s">
        <v>20</v>
      </c>
      <c r="C156" s="8" t="s">
        <v>21</v>
      </c>
      <c r="D156" s="8">
        <v>2</v>
      </c>
      <c r="E156" s="11">
        <v>120000</v>
      </c>
      <c r="F156" s="21">
        <f t="shared" si="8"/>
        <v>240000</v>
      </c>
      <c r="G156" s="8"/>
      <c r="H156" s="8"/>
    </row>
    <row r="157" spans="1:8" s="1" customFormat="1" ht="12.75">
      <c r="A157" s="19"/>
      <c r="B157" s="8" t="s">
        <v>39</v>
      </c>
      <c r="C157" s="8" t="s">
        <v>21</v>
      </c>
      <c r="D157" s="8">
        <v>1</v>
      </c>
      <c r="E157" s="11">
        <v>200000</v>
      </c>
      <c r="F157" s="21">
        <f t="shared" si="8"/>
        <v>200000</v>
      </c>
      <c r="G157" s="8"/>
      <c r="H157" s="8"/>
    </row>
    <row r="158" spans="1:8" s="1" customFormat="1" ht="12.75">
      <c r="A158" s="19"/>
      <c r="B158" s="8" t="s">
        <v>34</v>
      </c>
      <c r="C158" s="8"/>
      <c r="D158" s="8"/>
      <c r="E158" s="8"/>
      <c r="F158" s="21">
        <v>0</v>
      </c>
      <c r="G158" s="11">
        <v>400000</v>
      </c>
      <c r="H158" s="8"/>
    </row>
    <row r="159" spans="1:8" s="3" customFormat="1" ht="12.75">
      <c r="A159" s="7"/>
      <c r="B159" s="12" t="s">
        <v>103</v>
      </c>
      <c r="C159" s="12"/>
      <c r="D159" s="12"/>
      <c r="E159" s="12"/>
      <c r="F159" s="15">
        <f>SUM(F154:F158)</f>
        <v>1580000</v>
      </c>
      <c r="G159" s="16">
        <v>400000</v>
      </c>
      <c r="H159" s="16">
        <f>F159+G159</f>
        <v>1980000</v>
      </c>
    </row>
    <row r="160" spans="1:8" s="1" customFormat="1" ht="12.75">
      <c r="A160" s="19"/>
      <c r="B160" s="8"/>
      <c r="C160" s="8"/>
      <c r="D160" s="8"/>
      <c r="E160" s="8"/>
      <c r="F160" s="21">
        <f>D160*E160</f>
        <v>0</v>
      </c>
      <c r="G160" s="8"/>
      <c r="H160" s="8"/>
    </row>
    <row r="161" spans="1:8" s="1" customFormat="1" ht="12.75">
      <c r="A161" s="7">
        <v>12</v>
      </c>
      <c r="B161" s="12" t="s">
        <v>105</v>
      </c>
      <c r="C161" s="8"/>
      <c r="D161" s="8"/>
      <c r="E161" s="8"/>
      <c r="F161" s="21">
        <f>D161*E161</f>
        <v>0</v>
      </c>
      <c r="G161" s="8"/>
      <c r="H161" s="8"/>
    </row>
    <row r="162" spans="1:8" s="1" customFormat="1" ht="12.75">
      <c r="A162" s="19" t="s">
        <v>16</v>
      </c>
      <c r="B162" s="8" t="s">
        <v>106</v>
      </c>
      <c r="C162" s="8" t="s">
        <v>18</v>
      </c>
      <c r="D162" s="8">
        <v>3</v>
      </c>
      <c r="E162" s="11">
        <v>225000</v>
      </c>
      <c r="F162" s="22">
        <f>D162*E162</f>
        <v>675000</v>
      </c>
      <c r="G162" s="8"/>
      <c r="H162" s="8"/>
    </row>
    <row r="163" spans="1:8" s="1" customFormat="1" ht="12.75">
      <c r="A163" s="19" t="s">
        <v>19</v>
      </c>
      <c r="B163" s="8" t="s">
        <v>188</v>
      </c>
      <c r="C163" s="8" t="s">
        <v>18</v>
      </c>
      <c r="D163" s="8">
        <v>1</v>
      </c>
      <c r="E163" s="11">
        <v>120000</v>
      </c>
      <c r="F163" s="22">
        <f>D163*E163</f>
        <v>120000</v>
      </c>
      <c r="G163" s="8"/>
      <c r="H163" s="8"/>
    </row>
    <row r="164" spans="1:8" s="1" customFormat="1" ht="12.75">
      <c r="A164" s="19" t="s">
        <v>22</v>
      </c>
      <c r="B164" s="8" t="s">
        <v>107</v>
      </c>
      <c r="C164" s="8" t="s">
        <v>108</v>
      </c>
      <c r="D164" s="8" t="s">
        <v>89</v>
      </c>
      <c r="E164" s="11"/>
      <c r="F164" s="22" t="s">
        <v>89</v>
      </c>
      <c r="G164" s="8"/>
      <c r="H164" s="8"/>
    </row>
    <row r="165" spans="1:8" s="1" customFormat="1" ht="12.75">
      <c r="A165" s="19" t="s">
        <v>28</v>
      </c>
      <c r="B165" s="8" t="s">
        <v>189</v>
      </c>
      <c r="C165" s="8" t="s">
        <v>9</v>
      </c>
      <c r="D165" s="8" t="s">
        <v>89</v>
      </c>
      <c r="E165" s="11"/>
      <c r="F165" s="22">
        <v>500000</v>
      </c>
      <c r="G165" s="8"/>
      <c r="H165" s="8"/>
    </row>
    <row r="166" spans="1:8" s="1" customFormat="1" ht="12.75">
      <c r="A166" s="19" t="s">
        <v>30</v>
      </c>
      <c r="B166" s="8" t="s">
        <v>109</v>
      </c>
      <c r="C166" s="8" t="s">
        <v>9</v>
      </c>
      <c r="D166" s="8"/>
      <c r="E166" s="8"/>
      <c r="F166" s="21">
        <v>500000</v>
      </c>
      <c r="G166" s="8"/>
      <c r="H166" s="8"/>
    </row>
    <row r="167" spans="1:8" s="1" customFormat="1" ht="12.75">
      <c r="A167" s="19" t="s">
        <v>42</v>
      </c>
      <c r="B167" s="8" t="s">
        <v>34</v>
      </c>
      <c r="C167" s="8" t="s">
        <v>9</v>
      </c>
      <c r="D167" s="8"/>
      <c r="E167" s="8"/>
      <c r="F167" s="21">
        <f>D167*E167</f>
        <v>0</v>
      </c>
      <c r="G167" s="11">
        <v>300000</v>
      </c>
      <c r="H167" s="8"/>
    </row>
    <row r="168" spans="1:8" s="1" customFormat="1" ht="12.75">
      <c r="A168" s="19"/>
      <c r="B168" s="12" t="s">
        <v>103</v>
      </c>
      <c r="C168" s="8"/>
      <c r="D168" s="8"/>
      <c r="E168" s="8"/>
      <c r="F168" s="15">
        <f>SUM(F162:F167)</f>
        <v>1795000</v>
      </c>
      <c r="G168" s="16">
        <v>300000</v>
      </c>
      <c r="H168" s="17">
        <f>F168+G168</f>
        <v>2095000</v>
      </c>
    </row>
    <row r="169" spans="1:8" s="1" customFormat="1" ht="12.75">
      <c r="A169" s="19"/>
      <c r="B169" s="8"/>
      <c r="C169" s="8"/>
      <c r="D169" s="8"/>
      <c r="E169" s="8"/>
      <c r="F169" s="21"/>
      <c r="G169" s="8"/>
      <c r="H169" s="8"/>
    </row>
    <row r="170" spans="1:8" s="1" customFormat="1" ht="12.75">
      <c r="A170" s="7">
        <v>15</v>
      </c>
      <c r="B170" s="12" t="s">
        <v>110</v>
      </c>
      <c r="C170" s="8"/>
      <c r="D170" s="8"/>
      <c r="E170" s="8"/>
      <c r="F170" s="21"/>
      <c r="G170" s="8"/>
      <c r="H170" s="8"/>
    </row>
    <row r="171" spans="1:8" s="1" customFormat="1" ht="12.75">
      <c r="A171" s="19" t="s">
        <v>16</v>
      </c>
      <c r="B171" s="8" t="s">
        <v>111</v>
      </c>
      <c r="C171" s="8" t="s">
        <v>18</v>
      </c>
      <c r="D171" s="8">
        <v>10</v>
      </c>
      <c r="E171" s="11">
        <v>40000</v>
      </c>
      <c r="F171" s="21">
        <f>D171*E171</f>
        <v>400000</v>
      </c>
      <c r="G171" s="8"/>
      <c r="H171" s="8"/>
    </row>
    <row r="172" spans="1:8" s="1" customFormat="1" ht="12.75">
      <c r="A172" s="19" t="s">
        <v>19</v>
      </c>
      <c r="B172" s="8" t="s">
        <v>112</v>
      </c>
      <c r="C172" s="8" t="s">
        <v>18</v>
      </c>
      <c r="D172" s="8">
        <v>15</v>
      </c>
      <c r="E172" s="11">
        <v>21000</v>
      </c>
      <c r="F172" s="21">
        <f>D172*E172</f>
        <v>315000</v>
      </c>
      <c r="G172" s="8"/>
      <c r="H172" s="8"/>
    </row>
    <row r="173" spans="1:8" s="1" customFormat="1" ht="12.75">
      <c r="A173" s="19" t="s">
        <v>22</v>
      </c>
      <c r="B173" s="8" t="s">
        <v>113</v>
      </c>
      <c r="C173" s="8" t="s">
        <v>18</v>
      </c>
      <c r="D173" s="8">
        <v>10</v>
      </c>
      <c r="E173" s="11">
        <v>8000</v>
      </c>
      <c r="F173" s="21">
        <f>D173*E173</f>
        <v>80000</v>
      </c>
      <c r="G173" s="8"/>
      <c r="H173" s="8"/>
    </row>
    <row r="174" spans="1:8" s="1" customFormat="1" ht="12.75">
      <c r="A174" s="19" t="s">
        <v>28</v>
      </c>
      <c r="B174" s="8" t="s">
        <v>114</v>
      </c>
      <c r="C174" s="8" t="s">
        <v>18</v>
      </c>
      <c r="D174" s="8">
        <v>72</v>
      </c>
      <c r="E174" s="11">
        <v>1500</v>
      </c>
      <c r="F174" s="21">
        <f>D174*E174</f>
        <v>108000</v>
      </c>
      <c r="G174" s="8"/>
      <c r="H174" s="8"/>
    </row>
    <row r="175" spans="1:8" s="1" customFormat="1" ht="12.75">
      <c r="A175" s="19" t="s">
        <v>30</v>
      </c>
      <c r="B175" s="8" t="s">
        <v>115</v>
      </c>
      <c r="C175" s="8" t="s">
        <v>9</v>
      </c>
      <c r="D175" s="8"/>
      <c r="E175" s="8"/>
      <c r="F175" s="21">
        <v>200000</v>
      </c>
      <c r="G175" s="8"/>
      <c r="H175" s="8"/>
    </row>
    <row r="176" spans="1:8" s="1" customFormat="1" ht="12.75">
      <c r="A176" s="19" t="s">
        <v>42</v>
      </c>
      <c r="B176" s="8" t="s">
        <v>34</v>
      </c>
      <c r="C176" s="8" t="s">
        <v>9</v>
      </c>
      <c r="D176" s="8"/>
      <c r="E176" s="8"/>
      <c r="F176" s="21">
        <v>0</v>
      </c>
      <c r="G176" s="11">
        <v>700000</v>
      </c>
      <c r="H176" s="8"/>
    </row>
    <row r="177" spans="1:8" s="3" customFormat="1" ht="12.75">
      <c r="A177" s="7"/>
      <c r="B177" s="12" t="s">
        <v>116</v>
      </c>
      <c r="C177" s="12"/>
      <c r="D177" s="12"/>
      <c r="E177" s="12"/>
      <c r="F177" s="15">
        <f>SUM(F171:F176)</f>
        <v>1103000</v>
      </c>
      <c r="G177" s="16">
        <v>700000</v>
      </c>
      <c r="H177" s="17">
        <f>F177+G177</f>
        <v>1803000</v>
      </c>
    </row>
    <row r="178" spans="1:8" s="1" customFormat="1" ht="12.75">
      <c r="A178" s="19"/>
      <c r="B178" s="8"/>
      <c r="C178" s="8"/>
      <c r="D178" s="8"/>
      <c r="E178" s="8"/>
      <c r="F178" s="21"/>
      <c r="G178" s="8"/>
      <c r="H178" s="8"/>
    </row>
    <row r="179" spans="1:8" s="1" customFormat="1" ht="12.75">
      <c r="A179" s="7">
        <v>16</v>
      </c>
      <c r="B179" s="12" t="s">
        <v>117</v>
      </c>
      <c r="C179" s="8"/>
      <c r="D179" s="8"/>
      <c r="E179" s="8"/>
      <c r="F179" s="21"/>
      <c r="G179" s="8"/>
      <c r="H179" s="8"/>
    </row>
    <row r="180" spans="1:8" s="1" customFormat="1" ht="25.5">
      <c r="A180" s="19" t="s">
        <v>16</v>
      </c>
      <c r="B180" s="8" t="s">
        <v>118</v>
      </c>
      <c r="C180" s="8" t="s">
        <v>9</v>
      </c>
      <c r="D180" s="8"/>
      <c r="E180" s="8"/>
      <c r="F180" s="21"/>
      <c r="G180" s="11">
        <v>800000</v>
      </c>
      <c r="H180" s="8"/>
    </row>
    <row r="181" spans="1:8" s="1" customFormat="1" ht="12.75">
      <c r="A181" s="19" t="s">
        <v>19</v>
      </c>
      <c r="B181" s="8" t="s">
        <v>33</v>
      </c>
      <c r="C181" s="8" t="s">
        <v>18</v>
      </c>
      <c r="D181" s="11">
        <v>4000</v>
      </c>
      <c r="E181" s="8">
        <v>130</v>
      </c>
      <c r="F181" s="21">
        <f aca="true" t="shared" si="9" ref="F181:F191">D181*E181</f>
        <v>520000</v>
      </c>
      <c r="G181" s="8"/>
      <c r="H181" s="8"/>
    </row>
    <row r="182" spans="1:8" s="1" customFormat="1" ht="12.75">
      <c r="A182" s="19" t="s">
        <v>22</v>
      </c>
      <c r="B182" s="8" t="s">
        <v>17</v>
      </c>
      <c r="C182" s="8" t="s">
        <v>18</v>
      </c>
      <c r="D182" s="8">
        <v>40</v>
      </c>
      <c r="E182" s="11">
        <v>30000</v>
      </c>
      <c r="F182" s="21">
        <f t="shared" si="9"/>
        <v>1200000</v>
      </c>
      <c r="G182" s="8"/>
      <c r="H182" s="8"/>
    </row>
    <row r="183" spans="1:8" s="1" customFormat="1" ht="12.75">
      <c r="A183" s="19" t="s">
        <v>28</v>
      </c>
      <c r="B183" s="8" t="s">
        <v>20</v>
      </c>
      <c r="C183" s="8" t="s">
        <v>21</v>
      </c>
      <c r="D183" s="8">
        <v>2</v>
      </c>
      <c r="E183" s="11">
        <v>120000</v>
      </c>
      <c r="F183" s="21">
        <f t="shared" si="9"/>
        <v>240000</v>
      </c>
      <c r="G183" s="8"/>
      <c r="H183" s="8"/>
    </row>
    <row r="184" spans="1:8" s="1" customFormat="1" ht="12.75">
      <c r="A184" s="19" t="s">
        <v>30</v>
      </c>
      <c r="B184" s="8" t="s">
        <v>39</v>
      </c>
      <c r="C184" s="8" t="s">
        <v>21</v>
      </c>
      <c r="D184" s="8">
        <v>2</v>
      </c>
      <c r="E184" s="11">
        <v>200000</v>
      </c>
      <c r="F184" s="21">
        <f t="shared" si="9"/>
        <v>400000</v>
      </c>
      <c r="G184" s="8"/>
      <c r="H184" s="8"/>
    </row>
    <row r="185" spans="1:8" s="1" customFormat="1" ht="12.75">
      <c r="A185" s="19" t="s">
        <v>42</v>
      </c>
      <c r="B185" s="8" t="s">
        <v>74</v>
      </c>
      <c r="C185" s="8" t="s">
        <v>18</v>
      </c>
      <c r="D185" s="8">
        <v>12</v>
      </c>
      <c r="E185" s="11">
        <v>21000</v>
      </c>
      <c r="F185" s="21">
        <f t="shared" si="9"/>
        <v>252000</v>
      </c>
      <c r="G185" s="8"/>
      <c r="H185" s="8"/>
    </row>
    <row r="186" spans="1:8" s="1" customFormat="1" ht="12.75">
      <c r="A186" s="19" t="s">
        <v>44</v>
      </c>
      <c r="B186" s="8" t="s">
        <v>119</v>
      </c>
      <c r="C186" s="8" t="s">
        <v>18</v>
      </c>
      <c r="D186" s="8">
        <v>10</v>
      </c>
      <c r="E186" s="11">
        <v>5500</v>
      </c>
      <c r="F186" s="21">
        <f t="shared" si="9"/>
        <v>55000</v>
      </c>
      <c r="G186" s="8"/>
      <c r="H186" s="8"/>
    </row>
    <row r="187" spans="1:8" s="1" customFormat="1" ht="12.75">
      <c r="A187" s="19" t="s">
        <v>46</v>
      </c>
      <c r="B187" s="8" t="s">
        <v>82</v>
      </c>
      <c r="C187" s="8" t="s">
        <v>18</v>
      </c>
      <c r="D187" s="8">
        <v>20</v>
      </c>
      <c r="E187" s="11">
        <v>4000</v>
      </c>
      <c r="F187" s="21">
        <f t="shared" si="9"/>
        <v>80000</v>
      </c>
      <c r="G187" s="8"/>
      <c r="H187" s="8"/>
    </row>
    <row r="188" spans="1:8" s="1" customFormat="1" ht="12.75">
      <c r="A188" s="19"/>
      <c r="B188" s="8" t="s">
        <v>83</v>
      </c>
      <c r="C188" s="8" t="s">
        <v>18</v>
      </c>
      <c r="D188" s="8">
        <v>8</v>
      </c>
      <c r="E188" s="11">
        <v>4000</v>
      </c>
      <c r="F188" s="21">
        <f t="shared" si="9"/>
        <v>32000</v>
      </c>
      <c r="G188" s="8"/>
      <c r="H188" s="8"/>
    </row>
    <row r="189" spans="1:8" s="1" customFormat="1" ht="12.75">
      <c r="A189" s="19" t="s">
        <v>49</v>
      </c>
      <c r="B189" s="8" t="s">
        <v>120</v>
      </c>
      <c r="C189" s="8" t="s">
        <v>18</v>
      </c>
      <c r="D189" s="8">
        <v>3</v>
      </c>
      <c r="E189" s="11">
        <v>60000</v>
      </c>
      <c r="F189" s="21">
        <f t="shared" si="9"/>
        <v>180000</v>
      </c>
      <c r="G189" s="8"/>
      <c r="H189" s="8"/>
    </row>
    <row r="190" spans="1:8" s="1" customFormat="1" ht="12.75">
      <c r="A190" s="19"/>
      <c r="B190" s="8" t="s">
        <v>47</v>
      </c>
      <c r="C190" s="8" t="s">
        <v>27</v>
      </c>
      <c r="D190" s="8">
        <v>20</v>
      </c>
      <c r="E190" s="11">
        <v>3000</v>
      </c>
      <c r="F190" s="21">
        <f t="shared" si="9"/>
        <v>60000</v>
      </c>
      <c r="G190" s="8"/>
      <c r="H190" s="8"/>
    </row>
    <row r="191" spans="1:8" s="1" customFormat="1" ht="12.75">
      <c r="A191" s="19"/>
      <c r="B191" s="8" t="s">
        <v>121</v>
      </c>
      <c r="C191" s="8" t="s">
        <v>21</v>
      </c>
      <c r="D191" s="8">
        <v>3</v>
      </c>
      <c r="E191" s="11">
        <v>150000</v>
      </c>
      <c r="F191" s="21">
        <f t="shared" si="9"/>
        <v>450000</v>
      </c>
      <c r="G191" s="8"/>
      <c r="H191" s="8"/>
    </row>
    <row r="192" spans="1:8" s="1" customFormat="1" ht="12.75">
      <c r="A192" s="19" t="s">
        <v>51</v>
      </c>
      <c r="B192" s="8" t="s">
        <v>122</v>
      </c>
      <c r="C192" s="8" t="s">
        <v>9</v>
      </c>
      <c r="D192" s="8"/>
      <c r="E192" s="8"/>
      <c r="F192" s="21">
        <v>500000</v>
      </c>
      <c r="G192" s="11"/>
      <c r="H192" s="8"/>
    </row>
    <row r="193" spans="1:8" s="1" customFormat="1" ht="12.75">
      <c r="A193" s="19" t="s">
        <v>77</v>
      </c>
      <c r="B193" s="8" t="s">
        <v>34</v>
      </c>
      <c r="C193" s="8" t="s">
        <v>9</v>
      </c>
      <c r="D193" s="8"/>
      <c r="E193" s="8"/>
      <c r="F193" s="21">
        <v>0</v>
      </c>
      <c r="G193" s="11">
        <v>1000000</v>
      </c>
      <c r="H193" s="8"/>
    </row>
    <row r="194" spans="1:8" s="1" customFormat="1" ht="12.75">
      <c r="A194" s="19"/>
      <c r="B194" s="12" t="s">
        <v>123</v>
      </c>
      <c r="C194" s="8"/>
      <c r="D194" s="8"/>
      <c r="E194" s="8"/>
      <c r="F194" s="15">
        <f>SUM(F181:F193)</f>
        <v>3969000</v>
      </c>
      <c r="G194" s="16">
        <v>1000000</v>
      </c>
      <c r="H194" s="16">
        <f>F194+G194</f>
        <v>4969000</v>
      </c>
    </row>
    <row r="195" spans="1:8" s="1" customFormat="1" ht="12.75">
      <c r="A195" s="19"/>
      <c r="B195" s="12"/>
      <c r="C195" s="8"/>
      <c r="D195" s="8"/>
      <c r="E195" s="8"/>
      <c r="F195" s="15"/>
      <c r="G195" s="16"/>
      <c r="H195" s="16"/>
    </row>
    <row r="196" spans="1:8" s="1" customFormat="1" ht="12.75">
      <c r="A196" s="19">
        <v>17</v>
      </c>
      <c r="B196" s="8" t="s">
        <v>124</v>
      </c>
      <c r="C196" s="8" t="s">
        <v>133</v>
      </c>
      <c r="D196" s="8"/>
      <c r="E196" s="8"/>
      <c r="F196" s="21">
        <v>2000000</v>
      </c>
      <c r="G196" s="11"/>
      <c r="H196" s="16">
        <v>2000000</v>
      </c>
    </row>
    <row r="197" spans="1:8" s="1" customFormat="1" ht="12.75">
      <c r="A197" s="19"/>
      <c r="B197" s="8"/>
      <c r="C197" s="8"/>
      <c r="D197" s="8"/>
      <c r="E197" s="8"/>
      <c r="F197" s="21"/>
      <c r="G197" s="11"/>
      <c r="H197" s="11"/>
    </row>
    <row r="198" spans="1:8" s="3" customFormat="1" ht="12.75">
      <c r="A198" s="7"/>
      <c r="B198" s="12" t="s">
        <v>191</v>
      </c>
      <c r="C198" s="12"/>
      <c r="D198" s="12"/>
      <c r="E198" s="12"/>
      <c r="F198" s="15"/>
      <c r="G198" s="12"/>
      <c r="H198" s="17">
        <f>H196+H194+H177+H168+H159+H151+H141+H134+H117+H103+H86+H71+H50+H41+H27+H7</f>
        <v>133839500</v>
      </c>
    </row>
    <row r="199" spans="1:8" s="1" customFormat="1" ht="12.75">
      <c r="A199" s="19"/>
      <c r="B199" s="8"/>
      <c r="C199" s="8"/>
      <c r="D199" s="8"/>
      <c r="E199" s="8"/>
      <c r="F199" s="21"/>
      <c r="G199" s="8"/>
      <c r="H199" s="8"/>
    </row>
    <row r="200" spans="1:8" s="1" customFormat="1" ht="12.75">
      <c r="A200" s="19"/>
      <c r="B200" s="12" t="s">
        <v>190</v>
      </c>
      <c r="C200" s="8"/>
      <c r="D200" s="8" t="s">
        <v>192</v>
      </c>
      <c r="E200" s="8"/>
      <c r="F200" s="21"/>
      <c r="G200" s="8"/>
      <c r="H200" s="8"/>
    </row>
    <row r="201" spans="1:8" s="1" customFormat="1" ht="12.75">
      <c r="A201" s="19"/>
      <c r="B201" s="12"/>
      <c r="C201" s="8"/>
      <c r="D201" s="8"/>
      <c r="E201" s="8"/>
      <c r="F201" s="21"/>
      <c r="G201" s="8"/>
      <c r="H201" s="8"/>
    </row>
    <row r="202" spans="1:8" s="1" customFormat="1" ht="12.75">
      <c r="A202" s="7">
        <v>18</v>
      </c>
      <c r="B202" s="12" t="s">
        <v>38</v>
      </c>
      <c r="C202" s="8"/>
      <c r="D202" s="8"/>
      <c r="E202" s="8"/>
      <c r="F202" s="21"/>
      <c r="G202" s="8"/>
      <c r="H202" s="8"/>
    </row>
    <row r="203" spans="1:8" s="1" customFormat="1" ht="12.75">
      <c r="A203" s="19" t="s">
        <v>16</v>
      </c>
      <c r="B203" s="8" t="s">
        <v>17</v>
      </c>
      <c r="C203" s="8" t="s">
        <v>18</v>
      </c>
      <c r="D203" s="8">
        <v>40</v>
      </c>
      <c r="E203" s="11">
        <v>30000</v>
      </c>
      <c r="F203" s="21">
        <f aca="true" t="shared" si="10" ref="F203:F211">D203*E203</f>
        <v>1200000</v>
      </c>
      <c r="G203" s="8"/>
      <c r="H203" s="8"/>
    </row>
    <row r="204" spans="1:8" s="1" customFormat="1" ht="12.75">
      <c r="A204" s="19" t="s">
        <v>19</v>
      </c>
      <c r="B204" s="8" t="s">
        <v>20</v>
      </c>
      <c r="C204" s="8" t="s">
        <v>21</v>
      </c>
      <c r="D204" s="8">
        <v>2</v>
      </c>
      <c r="E204" s="11">
        <v>120000</v>
      </c>
      <c r="F204" s="21">
        <f t="shared" si="10"/>
        <v>240000</v>
      </c>
      <c r="G204" s="8"/>
      <c r="H204" s="8"/>
    </row>
    <row r="205" spans="1:8" s="1" customFormat="1" ht="12.75">
      <c r="A205" s="19" t="s">
        <v>22</v>
      </c>
      <c r="B205" s="8" t="s">
        <v>39</v>
      </c>
      <c r="C205" s="8" t="s">
        <v>21</v>
      </c>
      <c r="D205" s="8">
        <v>3</v>
      </c>
      <c r="E205" s="11">
        <v>200000</v>
      </c>
      <c r="F205" s="21">
        <f t="shared" si="10"/>
        <v>600000</v>
      </c>
      <c r="G205" s="8"/>
      <c r="H205" s="8"/>
    </row>
    <row r="206" spans="1:8" s="1" customFormat="1" ht="12.75">
      <c r="A206" s="19" t="s">
        <v>28</v>
      </c>
      <c r="B206" s="8" t="s">
        <v>40</v>
      </c>
      <c r="C206" s="8" t="s">
        <v>18</v>
      </c>
      <c r="D206" s="8">
        <v>40</v>
      </c>
      <c r="E206" s="11">
        <v>37000</v>
      </c>
      <c r="F206" s="21">
        <f t="shared" si="10"/>
        <v>1480000</v>
      </c>
      <c r="G206" s="8"/>
      <c r="H206" s="8"/>
    </row>
    <row r="207" spans="1:8" s="1" customFormat="1" ht="12.75">
      <c r="A207" s="19" t="s">
        <v>30</v>
      </c>
      <c r="B207" s="8" t="s">
        <v>126</v>
      </c>
      <c r="C207" s="8" t="s">
        <v>18</v>
      </c>
      <c r="D207" s="8">
        <v>100</v>
      </c>
      <c r="E207" s="11">
        <v>5500</v>
      </c>
      <c r="F207" s="21">
        <f t="shared" si="10"/>
        <v>550000</v>
      </c>
      <c r="G207" s="8"/>
      <c r="H207" s="8"/>
    </row>
    <row r="208" spans="1:8" s="1" customFormat="1" ht="12.75">
      <c r="A208" s="19" t="s">
        <v>42</v>
      </c>
      <c r="B208" s="8" t="s">
        <v>43</v>
      </c>
      <c r="C208" s="8" t="s">
        <v>18</v>
      </c>
      <c r="D208" s="8">
        <v>120</v>
      </c>
      <c r="E208" s="11">
        <v>4000</v>
      </c>
      <c r="F208" s="21">
        <f t="shared" si="10"/>
        <v>480000</v>
      </c>
      <c r="G208" s="8"/>
      <c r="H208" s="8"/>
    </row>
    <row r="209" spans="1:8" s="1" customFormat="1" ht="12.75">
      <c r="A209" s="19" t="s">
        <v>44</v>
      </c>
      <c r="B209" s="8" t="s">
        <v>83</v>
      </c>
      <c r="C209" s="8" t="s">
        <v>18</v>
      </c>
      <c r="D209" s="8">
        <v>75</v>
      </c>
      <c r="E209" s="11">
        <v>4000</v>
      </c>
      <c r="F209" s="21">
        <f t="shared" si="10"/>
        <v>300000</v>
      </c>
      <c r="G209" s="8"/>
      <c r="H209" s="8"/>
    </row>
    <row r="210" spans="1:8" s="1" customFormat="1" ht="12.75">
      <c r="A210" s="19" t="s">
        <v>46</v>
      </c>
      <c r="B210" s="8" t="s">
        <v>47</v>
      </c>
      <c r="C210" s="8" t="s">
        <v>27</v>
      </c>
      <c r="D210" s="8">
        <v>100</v>
      </c>
      <c r="E210" s="11">
        <v>3000</v>
      </c>
      <c r="F210" s="21">
        <f t="shared" si="10"/>
        <v>300000</v>
      </c>
      <c r="G210" s="8"/>
      <c r="H210" s="8"/>
    </row>
    <row r="211" spans="1:8" s="1" customFormat="1" ht="12.75">
      <c r="A211" s="19" t="s">
        <v>48</v>
      </c>
      <c r="B211" s="8" t="s">
        <v>26</v>
      </c>
      <c r="C211" s="8" t="s">
        <v>27</v>
      </c>
      <c r="D211" s="8">
        <v>80</v>
      </c>
      <c r="E211" s="11">
        <v>3500</v>
      </c>
      <c r="F211" s="21">
        <f t="shared" si="10"/>
        <v>280000</v>
      </c>
      <c r="G211" s="8"/>
      <c r="H211" s="8"/>
    </row>
    <row r="212" spans="1:8" s="1" customFormat="1" ht="25.5">
      <c r="A212" s="19" t="s">
        <v>49</v>
      </c>
      <c r="B212" s="8" t="s">
        <v>50</v>
      </c>
      <c r="C212" s="8" t="s">
        <v>9</v>
      </c>
      <c r="D212" s="8"/>
      <c r="E212" s="8"/>
      <c r="F212" s="21">
        <v>0</v>
      </c>
      <c r="G212" s="11">
        <v>800000</v>
      </c>
      <c r="H212" s="8"/>
    </row>
    <row r="213" spans="1:8" s="1" customFormat="1" ht="12.75">
      <c r="A213" s="19" t="s">
        <v>51</v>
      </c>
      <c r="B213" s="8" t="s">
        <v>31</v>
      </c>
      <c r="C213" s="8" t="s">
        <v>9</v>
      </c>
      <c r="D213" s="8"/>
      <c r="E213" s="8"/>
      <c r="F213" s="21"/>
      <c r="G213" s="11">
        <v>400000</v>
      </c>
      <c r="H213" s="8"/>
    </row>
    <row r="214" spans="1:8" s="1" customFormat="1" ht="12.75">
      <c r="A214" s="19"/>
      <c r="B214" s="12" t="s">
        <v>127</v>
      </c>
      <c r="C214" s="8"/>
      <c r="D214" s="8"/>
      <c r="E214" s="8"/>
      <c r="F214" s="15">
        <f>SUM(F203:F213)</f>
        <v>5430000</v>
      </c>
      <c r="G214" s="16">
        <f>SUM(G212:G213)</f>
        <v>1200000</v>
      </c>
      <c r="H214" s="16">
        <f>F214+G214</f>
        <v>6630000</v>
      </c>
    </row>
    <row r="215" spans="1:8" s="1" customFormat="1" ht="12.75">
      <c r="A215" s="7">
        <v>19</v>
      </c>
      <c r="B215" s="12" t="s">
        <v>60</v>
      </c>
      <c r="C215" s="8"/>
      <c r="D215" s="8"/>
      <c r="E215" s="8"/>
      <c r="F215" s="21"/>
      <c r="G215" s="8"/>
      <c r="H215" s="8"/>
    </row>
    <row r="216" spans="1:8" s="1" customFormat="1" ht="12.75">
      <c r="A216" s="19" t="s">
        <v>16</v>
      </c>
      <c r="B216" s="8" t="s">
        <v>128</v>
      </c>
      <c r="C216" s="8" t="s">
        <v>55</v>
      </c>
      <c r="D216" s="8">
        <v>12</v>
      </c>
      <c r="E216" s="11">
        <v>15000</v>
      </c>
      <c r="F216" s="21">
        <f aca="true" t="shared" si="11" ref="F216:F221">D216*E216</f>
        <v>180000</v>
      </c>
      <c r="G216" s="8"/>
      <c r="H216" s="8"/>
    </row>
    <row r="217" spans="1:8" s="1" customFormat="1" ht="12.75">
      <c r="A217" s="19" t="s">
        <v>19</v>
      </c>
      <c r="B217" s="8" t="s">
        <v>62</v>
      </c>
      <c r="C217" s="8" t="s">
        <v>18</v>
      </c>
      <c r="D217" s="11"/>
      <c r="E217" s="8"/>
      <c r="F217" s="21">
        <f t="shared" si="11"/>
        <v>0</v>
      </c>
      <c r="G217" s="8"/>
      <c r="H217" s="8"/>
    </row>
    <row r="218" spans="1:8" s="1" customFormat="1" ht="12.75">
      <c r="A218" s="19" t="s">
        <v>22</v>
      </c>
      <c r="B218" s="8" t="s">
        <v>33</v>
      </c>
      <c r="C218" s="8" t="s">
        <v>18</v>
      </c>
      <c r="D218" s="11">
        <v>40000</v>
      </c>
      <c r="E218" s="8">
        <v>130</v>
      </c>
      <c r="F218" s="21">
        <f t="shared" si="11"/>
        <v>5200000</v>
      </c>
      <c r="G218" s="8"/>
      <c r="H218" s="8"/>
    </row>
    <row r="219" spans="1:8" s="1" customFormat="1" ht="12.75">
      <c r="A219" s="19" t="s">
        <v>28</v>
      </c>
      <c r="B219" s="8" t="s">
        <v>17</v>
      </c>
      <c r="C219" s="8" t="s">
        <v>18</v>
      </c>
      <c r="D219" s="8">
        <v>120</v>
      </c>
      <c r="E219" s="11">
        <v>30000</v>
      </c>
      <c r="F219" s="21">
        <f t="shared" si="11"/>
        <v>3600000</v>
      </c>
      <c r="G219" s="8"/>
      <c r="H219" s="8"/>
    </row>
    <row r="220" spans="1:8" s="1" customFormat="1" ht="12.75">
      <c r="A220" s="19" t="s">
        <v>30</v>
      </c>
      <c r="B220" s="8" t="s">
        <v>20</v>
      </c>
      <c r="C220" s="8" t="s">
        <v>21</v>
      </c>
      <c r="D220" s="8">
        <v>8</v>
      </c>
      <c r="E220" s="11">
        <v>120000</v>
      </c>
      <c r="F220" s="21">
        <f t="shared" si="11"/>
        <v>960000</v>
      </c>
      <c r="G220" s="8"/>
      <c r="H220" s="8"/>
    </row>
    <row r="221" spans="1:8" s="1" customFormat="1" ht="12.75">
      <c r="A221" s="19" t="s">
        <v>42</v>
      </c>
      <c r="B221" s="8" t="s">
        <v>63</v>
      </c>
      <c r="C221" s="8" t="s">
        <v>18</v>
      </c>
      <c r="D221" s="11">
        <v>500</v>
      </c>
      <c r="E221" s="11">
        <v>3000</v>
      </c>
      <c r="F221" s="21">
        <f t="shared" si="11"/>
        <v>1500000</v>
      </c>
      <c r="G221" s="8"/>
      <c r="H221" s="8"/>
    </row>
    <row r="222" spans="1:8" s="1" customFormat="1" ht="12.75">
      <c r="A222" s="19" t="s">
        <v>44</v>
      </c>
      <c r="B222" s="8" t="s">
        <v>34</v>
      </c>
      <c r="C222" s="8"/>
      <c r="D222" s="8"/>
      <c r="E222" s="8"/>
      <c r="F222" s="22" t="s">
        <v>89</v>
      </c>
      <c r="G222" s="11">
        <v>3500000</v>
      </c>
      <c r="H222" s="8"/>
    </row>
    <row r="223" spans="1:8" s="1" customFormat="1" ht="12.75">
      <c r="A223" s="19"/>
      <c r="B223" s="12" t="s">
        <v>129</v>
      </c>
      <c r="C223" s="8"/>
      <c r="D223" s="8"/>
      <c r="E223" s="8"/>
      <c r="F223" s="15">
        <f>SUM(F216:F222)</f>
        <v>11440000</v>
      </c>
      <c r="G223" s="16">
        <v>3500000</v>
      </c>
      <c r="H223" s="16">
        <f>F223+G223</f>
        <v>14940000</v>
      </c>
    </row>
    <row r="224" spans="1:8" s="1" customFormat="1" ht="12.75">
      <c r="A224" s="19"/>
      <c r="B224" s="8"/>
      <c r="C224" s="8"/>
      <c r="D224" s="8"/>
      <c r="E224" s="8"/>
      <c r="F224" s="21"/>
      <c r="G224" s="8"/>
      <c r="H224" s="8"/>
    </row>
    <row r="225" spans="1:8" s="1" customFormat="1" ht="12.75">
      <c r="A225" s="7">
        <v>20</v>
      </c>
      <c r="B225" s="12" t="s">
        <v>68</v>
      </c>
      <c r="C225" s="8"/>
      <c r="D225" s="8"/>
      <c r="E225" s="8"/>
      <c r="F225" s="21"/>
      <c r="G225" s="8"/>
      <c r="H225" s="8"/>
    </row>
    <row r="226" spans="1:8" s="1" customFormat="1" ht="12.75">
      <c r="A226" s="19" t="s">
        <v>16</v>
      </c>
      <c r="B226" s="8" t="s">
        <v>17</v>
      </c>
      <c r="C226" s="8" t="s">
        <v>18</v>
      </c>
      <c r="D226" s="8">
        <v>120</v>
      </c>
      <c r="E226" s="11">
        <v>30000</v>
      </c>
      <c r="F226" s="21">
        <f aca="true" t="shared" si="12" ref="F226:F234">D226*E226</f>
        <v>3600000</v>
      </c>
      <c r="G226" s="8"/>
      <c r="H226" s="8"/>
    </row>
    <row r="227" spans="1:8" s="1" customFormat="1" ht="12.75">
      <c r="A227" s="19" t="s">
        <v>19</v>
      </c>
      <c r="B227" s="8" t="s">
        <v>20</v>
      </c>
      <c r="C227" s="8" t="s">
        <v>21</v>
      </c>
      <c r="D227" s="8">
        <v>3</v>
      </c>
      <c r="E227" s="11">
        <v>120000</v>
      </c>
      <c r="F227" s="21">
        <f t="shared" si="12"/>
        <v>360000</v>
      </c>
      <c r="G227" s="8"/>
      <c r="H227" s="8"/>
    </row>
    <row r="228" spans="1:8" s="1" customFormat="1" ht="12.75">
      <c r="A228" s="19" t="s">
        <v>22</v>
      </c>
      <c r="B228" s="8" t="s">
        <v>39</v>
      </c>
      <c r="C228" s="8" t="s">
        <v>21</v>
      </c>
      <c r="D228" s="8">
        <v>5</v>
      </c>
      <c r="E228" s="11">
        <v>200000</v>
      </c>
      <c r="F228" s="21">
        <f t="shared" si="12"/>
        <v>1000000</v>
      </c>
      <c r="G228" s="8"/>
      <c r="H228" s="8"/>
    </row>
    <row r="229" spans="1:8" s="1" customFormat="1" ht="12.75">
      <c r="A229" s="19" t="s">
        <v>28</v>
      </c>
      <c r="B229" s="8" t="s">
        <v>40</v>
      </c>
      <c r="C229" s="8" t="s">
        <v>18</v>
      </c>
      <c r="D229" s="8">
        <v>50</v>
      </c>
      <c r="E229" s="11">
        <v>37000</v>
      </c>
      <c r="F229" s="21">
        <f t="shared" si="12"/>
        <v>1850000</v>
      </c>
      <c r="G229" s="8"/>
      <c r="H229" s="8"/>
    </row>
    <row r="230" spans="1:8" s="1" customFormat="1" ht="12.75">
      <c r="A230" s="19" t="s">
        <v>30</v>
      </c>
      <c r="B230" s="8" t="s">
        <v>41</v>
      </c>
      <c r="C230" s="8" t="s">
        <v>18</v>
      </c>
      <c r="D230" s="8">
        <v>30</v>
      </c>
      <c r="E230" s="11">
        <v>37000</v>
      </c>
      <c r="F230" s="21">
        <f t="shared" si="12"/>
        <v>1110000</v>
      </c>
      <c r="G230" s="8"/>
      <c r="H230" s="8"/>
    </row>
    <row r="231" spans="1:8" s="1" customFormat="1" ht="12.75">
      <c r="A231" s="19" t="s">
        <v>42</v>
      </c>
      <c r="B231" s="8" t="s">
        <v>82</v>
      </c>
      <c r="C231" s="8" t="s">
        <v>18</v>
      </c>
      <c r="D231" s="8">
        <v>120</v>
      </c>
      <c r="E231" s="11">
        <v>6500</v>
      </c>
      <c r="F231" s="21">
        <f t="shared" si="12"/>
        <v>780000</v>
      </c>
      <c r="G231" s="8"/>
      <c r="H231" s="8"/>
    </row>
    <row r="232" spans="1:8" s="1" customFormat="1" ht="12.75">
      <c r="A232" s="19" t="s">
        <v>44</v>
      </c>
      <c r="B232" s="8" t="s">
        <v>83</v>
      </c>
      <c r="C232" s="8" t="s">
        <v>18</v>
      </c>
      <c r="D232" s="8">
        <v>150</v>
      </c>
      <c r="E232" s="11">
        <v>4000</v>
      </c>
      <c r="F232" s="21">
        <f t="shared" si="12"/>
        <v>600000</v>
      </c>
      <c r="G232" s="8"/>
      <c r="H232" s="8"/>
    </row>
    <row r="233" spans="1:8" s="1" customFormat="1" ht="12.75">
      <c r="A233" s="19" t="s">
        <v>46</v>
      </c>
      <c r="B233" s="8" t="s">
        <v>47</v>
      </c>
      <c r="C233" s="8" t="s">
        <v>18</v>
      </c>
      <c r="D233" s="8">
        <v>80</v>
      </c>
      <c r="E233" s="11">
        <v>4000</v>
      </c>
      <c r="F233" s="21">
        <f t="shared" si="12"/>
        <v>320000</v>
      </c>
      <c r="G233" s="8"/>
      <c r="H233" s="8"/>
    </row>
    <row r="234" spans="1:8" s="1" customFormat="1" ht="12.75">
      <c r="A234" s="19" t="s">
        <v>48</v>
      </c>
      <c r="B234" s="8" t="s">
        <v>26</v>
      </c>
      <c r="C234" s="8" t="s">
        <v>27</v>
      </c>
      <c r="D234" s="8">
        <v>200</v>
      </c>
      <c r="E234" s="11">
        <v>3000</v>
      </c>
      <c r="F234" s="21">
        <f t="shared" si="12"/>
        <v>600000</v>
      </c>
      <c r="G234" s="8"/>
      <c r="H234" s="8"/>
    </row>
    <row r="235" spans="1:8" s="1" customFormat="1" ht="15" customHeight="1">
      <c r="A235" s="19" t="s">
        <v>49</v>
      </c>
      <c r="B235" s="8" t="s">
        <v>50</v>
      </c>
      <c r="C235" s="8" t="s">
        <v>9</v>
      </c>
      <c r="D235" s="8"/>
      <c r="E235" s="8"/>
      <c r="F235" s="21">
        <v>0</v>
      </c>
      <c r="G235" s="11">
        <v>2500000</v>
      </c>
      <c r="H235" s="8"/>
    </row>
    <row r="236" spans="1:8" s="1" customFormat="1" ht="12.75">
      <c r="A236" s="19" t="s">
        <v>51</v>
      </c>
      <c r="B236" s="8" t="s">
        <v>31</v>
      </c>
      <c r="C236" s="8" t="s">
        <v>9</v>
      </c>
      <c r="D236" s="8"/>
      <c r="E236" s="8"/>
      <c r="F236" s="21">
        <v>0</v>
      </c>
      <c r="G236" s="11">
        <v>600000</v>
      </c>
      <c r="H236" s="8"/>
    </row>
    <row r="237" spans="1:8" s="1" customFormat="1" ht="12.75">
      <c r="A237" s="19"/>
      <c r="B237" s="12" t="s">
        <v>130</v>
      </c>
      <c r="C237" s="8"/>
      <c r="D237" s="8"/>
      <c r="E237" s="8"/>
      <c r="F237" s="17">
        <f>SUM(F226:F236)</f>
        <v>10220000</v>
      </c>
      <c r="G237" s="16">
        <f>SUM(G235:G236)</f>
        <v>3100000</v>
      </c>
      <c r="H237" s="16">
        <f>F237+G237</f>
        <v>13320000</v>
      </c>
    </row>
    <row r="238" spans="1:8" s="1" customFormat="1" ht="12.75">
      <c r="A238" s="19"/>
      <c r="B238" s="12"/>
      <c r="D238" s="8"/>
      <c r="E238" s="8"/>
      <c r="F238" s="17"/>
      <c r="G238" s="16"/>
      <c r="H238" s="16"/>
    </row>
    <row r="239" spans="1:8" s="1" customFormat="1" ht="12.75">
      <c r="A239" s="7">
        <v>21</v>
      </c>
      <c r="B239" s="12" t="s">
        <v>72</v>
      </c>
      <c r="C239" s="8"/>
      <c r="D239" s="8"/>
      <c r="E239" s="8"/>
      <c r="F239" s="21"/>
      <c r="G239" s="8"/>
      <c r="H239" s="8"/>
    </row>
    <row r="240" spans="1:8" s="1" customFormat="1" ht="12.75">
      <c r="A240" s="19" t="s">
        <v>16</v>
      </c>
      <c r="B240" s="8" t="s">
        <v>17</v>
      </c>
      <c r="C240" s="8" t="s">
        <v>18</v>
      </c>
      <c r="D240" s="8">
        <v>160</v>
      </c>
      <c r="E240" s="11">
        <v>30000</v>
      </c>
      <c r="F240" s="21">
        <f>D240*E240</f>
        <v>4800000</v>
      </c>
      <c r="G240" s="8"/>
      <c r="H240" s="8"/>
    </row>
    <row r="241" spans="1:8" s="1" customFormat="1" ht="12.75">
      <c r="A241" s="19" t="s">
        <v>19</v>
      </c>
      <c r="B241" s="8" t="s">
        <v>20</v>
      </c>
      <c r="C241" s="8" t="s">
        <v>21</v>
      </c>
      <c r="D241" s="8">
        <v>6</v>
      </c>
      <c r="E241" s="11">
        <v>120000</v>
      </c>
      <c r="F241" s="21">
        <f>D241*E241</f>
        <v>720000</v>
      </c>
      <c r="G241" s="8"/>
      <c r="H241" s="8"/>
    </row>
    <row r="242" spans="1:8" s="1" customFormat="1" ht="12.75">
      <c r="A242" s="19" t="s">
        <v>22</v>
      </c>
      <c r="B242" s="8" t="s">
        <v>39</v>
      </c>
      <c r="C242" s="8" t="s">
        <v>21</v>
      </c>
      <c r="D242" s="8">
        <v>10</v>
      </c>
      <c r="E242" s="11">
        <v>200000</v>
      </c>
      <c r="F242" s="21">
        <f>D242*E242</f>
        <v>2000000</v>
      </c>
      <c r="G242" s="8"/>
      <c r="H242" s="8"/>
    </row>
    <row r="243" spans="1:8" s="1" customFormat="1" ht="12.75">
      <c r="A243" s="19" t="s">
        <v>28</v>
      </c>
      <c r="B243" s="8" t="s">
        <v>73</v>
      </c>
      <c r="C243" s="8" t="s">
        <v>18</v>
      </c>
      <c r="D243" s="11">
        <v>2700</v>
      </c>
      <c r="E243" s="11">
        <v>2400</v>
      </c>
      <c r="F243" s="21">
        <f>E243*D243</f>
        <v>6480000</v>
      </c>
      <c r="G243" s="8"/>
      <c r="H243" s="8"/>
    </row>
    <row r="244" spans="1:8" s="1" customFormat="1" ht="12.75">
      <c r="A244" s="19" t="s">
        <v>30</v>
      </c>
      <c r="B244" s="8" t="s">
        <v>74</v>
      </c>
      <c r="C244" s="8" t="s">
        <v>18</v>
      </c>
      <c r="D244" s="8">
        <v>140</v>
      </c>
      <c r="E244" s="11">
        <v>20000</v>
      </c>
      <c r="F244" s="21">
        <f aca="true" t="shared" si="13" ref="F244:F251">D244*E244</f>
        <v>2800000</v>
      </c>
      <c r="G244" s="8"/>
      <c r="H244" s="8"/>
    </row>
    <row r="245" spans="1:8" s="1" customFormat="1" ht="12.75">
      <c r="A245" s="19" t="s">
        <v>42</v>
      </c>
      <c r="B245" s="8" t="s">
        <v>41</v>
      </c>
      <c r="C245" s="8" t="s">
        <v>18</v>
      </c>
      <c r="D245" s="8">
        <v>10</v>
      </c>
      <c r="E245" s="11">
        <v>15000</v>
      </c>
      <c r="F245" s="21">
        <f t="shared" si="13"/>
        <v>150000</v>
      </c>
      <c r="G245" s="8"/>
      <c r="H245" s="8"/>
    </row>
    <row r="246" spans="1:8" s="1" customFormat="1" ht="12.75">
      <c r="A246" s="19" t="s">
        <v>44</v>
      </c>
      <c r="B246" s="8" t="s">
        <v>75</v>
      </c>
      <c r="C246" s="8" t="s">
        <v>55</v>
      </c>
      <c r="D246" s="8">
        <v>6</v>
      </c>
      <c r="E246" s="11">
        <v>350000</v>
      </c>
      <c r="F246" s="21">
        <f t="shared" si="13"/>
        <v>2100000</v>
      </c>
      <c r="G246" s="8"/>
      <c r="H246" s="8"/>
    </row>
    <row r="247" spans="1:8" s="1" customFormat="1" ht="12.75">
      <c r="A247" s="19" t="s">
        <v>46</v>
      </c>
      <c r="B247" s="8" t="s">
        <v>82</v>
      </c>
      <c r="C247" s="8" t="s">
        <v>18</v>
      </c>
      <c r="D247" s="8">
        <v>300</v>
      </c>
      <c r="E247" s="11">
        <v>4000</v>
      </c>
      <c r="F247" s="21">
        <f t="shared" si="13"/>
        <v>1200000</v>
      </c>
      <c r="G247" s="8"/>
      <c r="H247" s="8"/>
    </row>
    <row r="248" spans="1:8" s="1" customFormat="1" ht="12.75">
      <c r="A248" s="19" t="s">
        <v>48</v>
      </c>
      <c r="B248" s="8" t="s">
        <v>131</v>
      </c>
      <c r="C248" s="8" t="s">
        <v>18</v>
      </c>
      <c r="D248" s="11">
        <v>100</v>
      </c>
      <c r="E248" s="11">
        <v>3000</v>
      </c>
      <c r="F248" s="21">
        <f t="shared" si="13"/>
        <v>300000</v>
      </c>
      <c r="G248" s="8"/>
      <c r="H248" s="8"/>
    </row>
    <row r="249" spans="1:8" s="1" customFormat="1" ht="12.75">
      <c r="A249" s="19"/>
      <c r="B249" s="8" t="s">
        <v>132</v>
      </c>
      <c r="C249" s="8" t="s">
        <v>18</v>
      </c>
      <c r="D249" s="11">
        <v>500</v>
      </c>
      <c r="E249" s="11">
        <v>3000</v>
      </c>
      <c r="F249" s="21">
        <f t="shared" si="13"/>
        <v>1500000</v>
      </c>
      <c r="G249" s="8"/>
      <c r="H249" s="8"/>
    </row>
    <row r="250" spans="1:8" s="1" customFormat="1" ht="12.75">
      <c r="A250" s="19" t="s">
        <v>49</v>
      </c>
      <c r="B250" s="8" t="s">
        <v>47</v>
      </c>
      <c r="C250" s="8" t="s">
        <v>27</v>
      </c>
      <c r="D250" s="8">
        <v>200</v>
      </c>
      <c r="E250" s="11">
        <v>3000</v>
      </c>
      <c r="F250" s="21">
        <f t="shared" si="13"/>
        <v>600000</v>
      </c>
      <c r="G250" s="8"/>
      <c r="H250" s="8"/>
    </row>
    <row r="251" spans="1:8" s="1" customFormat="1" ht="12.75">
      <c r="A251" s="19" t="s">
        <v>51</v>
      </c>
      <c r="B251" s="8" t="s">
        <v>26</v>
      </c>
      <c r="C251" s="8" t="s">
        <v>27</v>
      </c>
      <c r="D251" s="8">
        <v>100</v>
      </c>
      <c r="E251" s="11">
        <v>3000</v>
      </c>
      <c r="F251" s="21">
        <f t="shared" si="13"/>
        <v>300000</v>
      </c>
      <c r="G251" s="8"/>
      <c r="H251" s="8"/>
    </row>
    <row r="252" spans="1:8" s="1" customFormat="1" ht="15" customHeight="1">
      <c r="A252" s="19" t="s">
        <v>77</v>
      </c>
      <c r="B252" s="8" t="s">
        <v>50</v>
      </c>
      <c r="C252" s="8" t="s">
        <v>133</v>
      </c>
      <c r="D252" s="8"/>
      <c r="E252" s="8"/>
      <c r="F252" s="21">
        <v>0</v>
      </c>
      <c r="G252" s="11">
        <v>3500000</v>
      </c>
      <c r="H252" s="8"/>
    </row>
    <row r="253" spans="1:8" s="1" customFormat="1" ht="12.75">
      <c r="A253" s="19" t="s">
        <v>79</v>
      </c>
      <c r="B253" s="8" t="s">
        <v>31</v>
      </c>
      <c r="C253" s="8" t="s">
        <v>133</v>
      </c>
      <c r="D253" s="8"/>
      <c r="E253" s="8"/>
      <c r="F253" s="21">
        <v>0</v>
      </c>
      <c r="G253" s="11">
        <v>1500000</v>
      </c>
      <c r="H253" s="8"/>
    </row>
    <row r="254" spans="1:8" s="1" customFormat="1" ht="12.75">
      <c r="A254" s="19"/>
      <c r="B254" s="12" t="s">
        <v>134</v>
      </c>
      <c r="C254" s="8"/>
      <c r="D254" s="8"/>
      <c r="E254" s="8"/>
      <c r="F254" s="15">
        <f>SUM(F240:F253)</f>
        <v>22950000</v>
      </c>
      <c r="G254" s="16">
        <f>SUM(G252:G253)</f>
        <v>5000000</v>
      </c>
      <c r="H254" s="16">
        <f>F254+G254</f>
        <v>27950000</v>
      </c>
    </row>
    <row r="255" spans="1:8" s="1" customFormat="1" ht="12.75">
      <c r="A255" s="19"/>
      <c r="B255" s="8"/>
      <c r="C255" s="8"/>
      <c r="D255" s="8"/>
      <c r="E255" s="8"/>
      <c r="F255" s="21"/>
      <c r="H255" s="8"/>
    </row>
    <row r="256" spans="1:8" s="1" customFormat="1" ht="12.75">
      <c r="A256" s="7">
        <v>22</v>
      </c>
      <c r="B256" s="12" t="s">
        <v>81</v>
      </c>
      <c r="C256" s="8"/>
      <c r="D256" s="8"/>
      <c r="E256" s="8"/>
      <c r="F256" s="21"/>
      <c r="G256" s="8"/>
      <c r="H256" s="8"/>
    </row>
    <row r="257" spans="1:8" s="1" customFormat="1" ht="12.75">
      <c r="A257" s="19" t="s">
        <v>16</v>
      </c>
      <c r="B257" s="8" t="s">
        <v>17</v>
      </c>
      <c r="C257" s="8" t="s">
        <v>18</v>
      </c>
      <c r="D257" s="8">
        <v>20</v>
      </c>
      <c r="E257" s="11">
        <v>30000</v>
      </c>
      <c r="F257" s="21">
        <f aca="true" t="shared" si="14" ref="F257:F265">D257*E257</f>
        <v>600000</v>
      </c>
      <c r="G257" s="8"/>
      <c r="H257" s="8"/>
    </row>
    <row r="258" spans="1:8" s="1" customFormat="1" ht="12.75">
      <c r="A258" s="19" t="s">
        <v>19</v>
      </c>
      <c r="B258" s="8" t="s">
        <v>20</v>
      </c>
      <c r="C258" s="8" t="s">
        <v>21</v>
      </c>
      <c r="D258" s="8">
        <v>1</v>
      </c>
      <c r="E258" s="11">
        <v>120000</v>
      </c>
      <c r="F258" s="21">
        <f t="shared" si="14"/>
        <v>120000</v>
      </c>
      <c r="G258" s="8"/>
      <c r="H258" s="8"/>
    </row>
    <row r="259" spans="1:8" s="1" customFormat="1" ht="12.75">
      <c r="A259" s="19" t="s">
        <v>22</v>
      </c>
      <c r="B259" s="8" t="s">
        <v>39</v>
      </c>
      <c r="C259" s="8" t="s">
        <v>21</v>
      </c>
      <c r="D259" s="8">
        <v>1</v>
      </c>
      <c r="E259" s="11">
        <v>200000</v>
      </c>
      <c r="F259" s="21">
        <f t="shared" si="14"/>
        <v>200000</v>
      </c>
      <c r="G259" s="8"/>
      <c r="H259" s="8"/>
    </row>
    <row r="260" spans="1:8" s="1" customFormat="1" ht="12.75">
      <c r="A260" s="19" t="s">
        <v>28</v>
      </c>
      <c r="B260" s="8" t="s">
        <v>74</v>
      </c>
      <c r="C260" s="8" t="s">
        <v>25</v>
      </c>
      <c r="D260" s="11">
        <v>22</v>
      </c>
      <c r="E260" s="11">
        <v>20000</v>
      </c>
      <c r="F260" s="21">
        <f t="shared" si="14"/>
        <v>440000</v>
      </c>
      <c r="G260" s="8"/>
      <c r="H260" s="8"/>
    </row>
    <row r="261" spans="1:8" s="1" customFormat="1" ht="12.75">
      <c r="A261" s="19" t="s">
        <v>30</v>
      </c>
      <c r="B261" s="8" t="s">
        <v>135</v>
      </c>
      <c r="C261" s="8" t="s">
        <v>18</v>
      </c>
      <c r="D261" s="8">
        <v>5</v>
      </c>
      <c r="E261" s="11">
        <v>5500</v>
      </c>
      <c r="F261" s="21">
        <f t="shared" si="14"/>
        <v>27500</v>
      </c>
      <c r="G261" s="8"/>
      <c r="H261" s="8"/>
    </row>
    <row r="262" spans="1:8" s="1" customFormat="1" ht="12.75">
      <c r="A262" s="19" t="s">
        <v>42</v>
      </c>
      <c r="B262" s="8" t="s">
        <v>82</v>
      </c>
      <c r="C262" s="8" t="s">
        <v>18</v>
      </c>
      <c r="D262" s="8">
        <v>30</v>
      </c>
      <c r="E262" s="11">
        <v>4000</v>
      </c>
      <c r="F262" s="21">
        <f t="shared" si="14"/>
        <v>120000</v>
      </c>
      <c r="G262" s="8"/>
      <c r="H262" s="8"/>
    </row>
    <row r="263" spans="1:8" s="1" customFormat="1" ht="12.75">
      <c r="A263" s="19" t="s">
        <v>44</v>
      </c>
      <c r="B263" s="8" t="s">
        <v>45</v>
      </c>
      <c r="C263" s="8" t="s">
        <v>18</v>
      </c>
      <c r="D263" s="8">
        <v>20</v>
      </c>
      <c r="E263" s="11">
        <v>4000</v>
      </c>
      <c r="F263" s="21">
        <f t="shared" si="14"/>
        <v>80000</v>
      </c>
      <c r="G263" s="8"/>
      <c r="H263" s="8"/>
    </row>
    <row r="264" spans="1:8" s="1" customFormat="1" ht="12.75">
      <c r="A264" s="19" t="s">
        <v>46</v>
      </c>
      <c r="B264" s="8" t="s">
        <v>47</v>
      </c>
      <c r="C264" s="8" t="s">
        <v>27</v>
      </c>
      <c r="D264" s="8">
        <v>20</v>
      </c>
      <c r="E264" s="11">
        <v>3000</v>
      </c>
      <c r="F264" s="21">
        <f t="shared" si="14"/>
        <v>60000</v>
      </c>
      <c r="G264" s="8"/>
      <c r="H264" s="8"/>
    </row>
    <row r="265" spans="1:8" s="1" customFormat="1" ht="12.75">
      <c r="A265" s="19" t="s">
        <v>48</v>
      </c>
      <c r="B265" s="8" t="s">
        <v>26</v>
      </c>
      <c r="C265" s="8" t="s">
        <v>27</v>
      </c>
      <c r="D265" s="8">
        <v>20</v>
      </c>
      <c r="E265" s="11">
        <v>3500</v>
      </c>
      <c r="F265" s="21">
        <f t="shared" si="14"/>
        <v>70000</v>
      </c>
      <c r="G265" s="8"/>
      <c r="H265" s="8"/>
    </row>
    <row r="266" spans="1:8" s="1" customFormat="1" ht="14.25" customHeight="1">
      <c r="A266" s="19" t="s">
        <v>49</v>
      </c>
      <c r="B266" s="8" t="s">
        <v>50</v>
      </c>
      <c r="C266" s="8" t="s">
        <v>136</v>
      </c>
      <c r="D266" s="8"/>
      <c r="E266" s="11"/>
      <c r="F266" s="21">
        <v>0</v>
      </c>
      <c r="G266" s="11">
        <v>400000</v>
      </c>
      <c r="H266" s="8"/>
    </row>
    <row r="267" spans="1:8" s="1" customFormat="1" ht="12.75">
      <c r="A267" s="19" t="s">
        <v>51</v>
      </c>
      <c r="B267" s="8" t="s">
        <v>137</v>
      </c>
      <c r="C267" s="8" t="s">
        <v>133</v>
      </c>
      <c r="D267" s="8"/>
      <c r="E267" s="8"/>
      <c r="F267" s="21">
        <v>0</v>
      </c>
      <c r="G267" s="11">
        <v>150000</v>
      </c>
      <c r="H267" s="8"/>
    </row>
    <row r="268" spans="1:8" s="3" customFormat="1" ht="12.75">
      <c r="A268" s="7"/>
      <c r="B268" s="12" t="s">
        <v>103</v>
      </c>
      <c r="C268" s="12"/>
      <c r="D268" s="12"/>
      <c r="E268" s="12"/>
      <c r="F268" s="15">
        <f>SUM(F257:F267)</f>
        <v>1717500</v>
      </c>
      <c r="G268" s="16">
        <f>SUM(G266:G267)</f>
        <v>550000</v>
      </c>
      <c r="H268" s="16">
        <f>F268+G268</f>
        <v>2267500</v>
      </c>
    </row>
    <row r="269" spans="1:8" s="1" customFormat="1" ht="9.75" customHeight="1">
      <c r="A269" s="19"/>
      <c r="B269" s="8"/>
      <c r="C269" s="8"/>
      <c r="D269" s="8"/>
      <c r="E269" s="8"/>
      <c r="F269" s="21"/>
      <c r="G269" s="8"/>
      <c r="H269" s="8"/>
    </row>
    <row r="270" spans="1:8" s="1" customFormat="1" ht="12.75">
      <c r="A270" s="7">
        <v>23</v>
      </c>
      <c r="B270" s="12" t="s">
        <v>85</v>
      </c>
      <c r="C270" s="8"/>
      <c r="D270" s="8"/>
      <c r="E270" s="8"/>
      <c r="F270" s="21"/>
      <c r="G270" s="8"/>
      <c r="H270" s="8"/>
    </row>
    <row r="271" spans="1:8" s="1" customFormat="1" ht="12.75">
      <c r="A271" s="19" t="s">
        <v>16</v>
      </c>
      <c r="B271" s="8" t="s">
        <v>17</v>
      </c>
      <c r="C271" s="8" t="s">
        <v>18</v>
      </c>
      <c r="D271" s="8">
        <v>100</v>
      </c>
      <c r="E271" s="11">
        <v>30000</v>
      </c>
      <c r="F271" s="21">
        <f>D271*E271</f>
        <v>3000000</v>
      </c>
      <c r="G271" s="8"/>
      <c r="H271" s="8"/>
    </row>
    <row r="272" spans="1:8" s="1" customFormat="1" ht="12.75">
      <c r="A272" s="19" t="s">
        <v>19</v>
      </c>
      <c r="B272" s="8" t="s">
        <v>20</v>
      </c>
      <c r="C272" s="8" t="s">
        <v>21</v>
      </c>
      <c r="D272" s="8">
        <v>5</v>
      </c>
      <c r="E272" s="11">
        <v>120000</v>
      </c>
      <c r="F272" s="21">
        <f>D272*E272</f>
        <v>600000</v>
      </c>
      <c r="G272" s="8"/>
      <c r="H272" s="8"/>
    </row>
    <row r="273" spans="1:8" s="1" customFormat="1" ht="12.75">
      <c r="A273" s="19" t="s">
        <v>22</v>
      </c>
      <c r="B273" s="8" t="s">
        <v>86</v>
      </c>
      <c r="C273" s="8" t="s">
        <v>18</v>
      </c>
      <c r="D273" s="8">
        <v>15</v>
      </c>
      <c r="E273" s="11">
        <v>15000</v>
      </c>
      <c r="F273" s="21">
        <f>D273*E273</f>
        <v>225000</v>
      </c>
      <c r="G273" s="8"/>
      <c r="H273" s="8"/>
    </row>
    <row r="274" spans="1:8" s="1" customFormat="1" ht="14.25" customHeight="1">
      <c r="A274" s="19" t="s">
        <v>28</v>
      </c>
      <c r="B274" s="8" t="s">
        <v>87</v>
      </c>
      <c r="C274" s="8" t="s">
        <v>88</v>
      </c>
      <c r="D274" s="8" t="s">
        <v>89</v>
      </c>
      <c r="E274" s="11"/>
      <c r="F274" s="22" t="s">
        <v>89</v>
      </c>
      <c r="G274" s="8"/>
      <c r="H274" s="8"/>
    </row>
    <row r="275" spans="1:8" s="1" customFormat="1" ht="12.75">
      <c r="A275" s="19" t="s">
        <v>30</v>
      </c>
      <c r="B275" s="8" t="s">
        <v>138</v>
      </c>
      <c r="C275" s="8" t="s">
        <v>18</v>
      </c>
      <c r="D275" s="8" t="s">
        <v>89</v>
      </c>
      <c r="E275" s="8">
        <v>400</v>
      </c>
      <c r="F275" s="22" t="s">
        <v>89</v>
      </c>
      <c r="G275" s="8"/>
      <c r="H275" s="8"/>
    </row>
    <row r="276" spans="1:8" s="1" customFormat="1" ht="12.75">
      <c r="A276" s="19" t="s">
        <v>42</v>
      </c>
      <c r="B276" s="8" t="s">
        <v>91</v>
      </c>
      <c r="C276" s="8" t="s">
        <v>18</v>
      </c>
      <c r="D276" s="8" t="s">
        <v>89</v>
      </c>
      <c r="E276" s="11">
        <v>40000</v>
      </c>
      <c r="F276" s="22" t="s">
        <v>89</v>
      </c>
      <c r="G276" s="8"/>
      <c r="H276" s="8"/>
    </row>
    <row r="277" spans="1:8" s="1" customFormat="1" ht="12.75">
      <c r="A277" s="19" t="s">
        <v>44</v>
      </c>
      <c r="B277" s="8" t="s">
        <v>34</v>
      </c>
      <c r="C277" s="8"/>
      <c r="D277" s="8"/>
      <c r="E277" s="8">
        <v>0</v>
      </c>
      <c r="F277" s="21"/>
      <c r="G277" s="11">
        <v>1200000</v>
      </c>
      <c r="H277" s="8"/>
    </row>
    <row r="278" spans="1:8" s="1" customFormat="1" ht="12.75">
      <c r="A278" s="19">
        <v>23.1</v>
      </c>
      <c r="B278" s="12" t="s">
        <v>92</v>
      </c>
      <c r="C278" s="8"/>
      <c r="D278" s="8"/>
      <c r="E278" s="8">
        <v>0</v>
      </c>
      <c r="F278" s="21"/>
      <c r="G278" s="8"/>
      <c r="H278" s="8"/>
    </row>
    <row r="279" spans="1:8" s="1" customFormat="1" ht="12.75">
      <c r="A279" s="19" t="s">
        <v>16</v>
      </c>
      <c r="B279" s="8" t="s">
        <v>139</v>
      </c>
      <c r="C279" s="8" t="s">
        <v>18</v>
      </c>
      <c r="D279" s="8">
        <v>45</v>
      </c>
      <c r="E279" s="11">
        <v>30000</v>
      </c>
      <c r="F279" s="21">
        <f>D279*E279</f>
        <v>1350000</v>
      </c>
      <c r="G279" s="8"/>
      <c r="H279" s="8"/>
    </row>
    <row r="280" spans="1:8" s="1" customFormat="1" ht="12.75">
      <c r="A280" s="19" t="s">
        <v>19</v>
      </c>
      <c r="B280" s="8" t="s">
        <v>20</v>
      </c>
      <c r="C280" s="8" t="s">
        <v>21</v>
      </c>
      <c r="D280" s="8">
        <v>3</v>
      </c>
      <c r="E280" s="11">
        <v>120000</v>
      </c>
      <c r="F280" s="21">
        <f>D280*E280</f>
        <v>360000</v>
      </c>
      <c r="G280" s="8"/>
      <c r="H280" s="8"/>
    </row>
    <row r="281" spans="1:8" s="1" customFormat="1" ht="12.75">
      <c r="A281" s="19" t="s">
        <v>22</v>
      </c>
      <c r="B281" s="8" t="s">
        <v>93</v>
      </c>
      <c r="C281" s="8" t="s">
        <v>94</v>
      </c>
      <c r="D281" s="8" t="s">
        <v>89</v>
      </c>
      <c r="E281" s="11">
        <v>40000</v>
      </c>
      <c r="F281" s="22" t="s">
        <v>89</v>
      </c>
      <c r="G281" s="8"/>
      <c r="H281" s="8"/>
    </row>
    <row r="282" spans="1:8" s="1" customFormat="1" ht="12.75">
      <c r="A282" s="19" t="s">
        <v>28</v>
      </c>
      <c r="B282" s="8" t="s">
        <v>140</v>
      </c>
      <c r="C282" s="8" t="s">
        <v>18</v>
      </c>
      <c r="D282" s="8" t="s">
        <v>89</v>
      </c>
      <c r="E282" s="11">
        <v>40000</v>
      </c>
      <c r="F282" s="22" t="s">
        <v>89</v>
      </c>
      <c r="G282" s="8"/>
      <c r="H282" s="8"/>
    </row>
    <row r="283" spans="1:8" s="1" customFormat="1" ht="12.75">
      <c r="A283" s="19"/>
      <c r="B283" s="8" t="s">
        <v>96</v>
      </c>
      <c r="C283" s="8" t="s">
        <v>18</v>
      </c>
      <c r="D283" s="8" t="s">
        <v>89</v>
      </c>
      <c r="E283" s="11">
        <v>1200</v>
      </c>
      <c r="F283" s="22" t="s">
        <v>89</v>
      </c>
      <c r="G283" s="8"/>
      <c r="H283" s="8"/>
    </row>
    <row r="284" spans="1:8" s="1" customFormat="1" ht="12.75">
      <c r="A284" s="19" t="s">
        <v>30</v>
      </c>
      <c r="B284" s="8" t="s">
        <v>34</v>
      </c>
      <c r="C284" s="8" t="s">
        <v>9</v>
      </c>
      <c r="D284" s="8"/>
      <c r="E284" s="8"/>
      <c r="F284" s="21"/>
      <c r="G284" s="11">
        <v>500000</v>
      </c>
      <c r="H284" s="8"/>
    </row>
    <row r="285" spans="1:8" s="1" customFormat="1" ht="12.75">
      <c r="A285" s="19"/>
      <c r="B285" s="8" t="s">
        <v>141</v>
      </c>
      <c r="C285" s="8"/>
      <c r="D285" s="8"/>
      <c r="E285" s="8"/>
      <c r="F285" s="15">
        <f>SUM(F271:F284)</f>
        <v>5535000</v>
      </c>
      <c r="G285" s="16">
        <f>SUM(G277:G284)</f>
        <v>1700000</v>
      </c>
      <c r="H285" s="16">
        <f>F285+G285</f>
        <v>7235000</v>
      </c>
    </row>
    <row r="286" spans="1:8" s="1" customFormat="1" ht="9.75" customHeight="1">
      <c r="A286" s="19"/>
      <c r="B286" s="8"/>
      <c r="C286" s="8"/>
      <c r="D286" s="8"/>
      <c r="E286" s="8"/>
      <c r="F286" s="21">
        <f>D286*E286</f>
        <v>0</v>
      </c>
      <c r="G286" s="8"/>
      <c r="H286" s="8"/>
    </row>
    <row r="287" spans="1:8" s="1" customFormat="1" ht="12.75">
      <c r="A287" s="19">
        <v>23.2</v>
      </c>
      <c r="B287" s="12" t="s">
        <v>142</v>
      </c>
      <c r="C287" s="8"/>
      <c r="D287" s="8"/>
      <c r="E287" s="8"/>
      <c r="F287" s="21">
        <f>D287*E287</f>
        <v>0</v>
      </c>
      <c r="G287" s="8"/>
      <c r="H287" s="8"/>
    </row>
    <row r="288" spans="1:8" s="1" customFormat="1" ht="12.75">
      <c r="A288" s="19" t="s">
        <v>16</v>
      </c>
      <c r="B288" s="8" t="s">
        <v>17</v>
      </c>
      <c r="C288" s="8" t="s">
        <v>18</v>
      </c>
      <c r="D288" s="8">
        <v>30</v>
      </c>
      <c r="E288" s="11">
        <v>30000</v>
      </c>
      <c r="F288" s="21">
        <f>D288*E288</f>
        <v>900000</v>
      </c>
      <c r="G288" s="8"/>
      <c r="H288" s="8"/>
    </row>
    <row r="289" spans="1:8" s="1" customFormat="1" ht="12.75">
      <c r="A289" s="19" t="s">
        <v>19</v>
      </c>
      <c r="B289" s="8" t="s">
        <v>20</v>
      </c>
      <c r="C289" s="8" t="s">
        <v>21</v>
      </c>
      <c r="D289" s="8">
        <v>2</v>
      </c>
      <c r="E289" s="11">
        <v>120000</v>
      </c>
      <c r="F289" s="21">
        <f>D289*E289</f>
        <v>240000</v>
      </c>
      <c r="G289" s="8"/>
      <c r="H289" s="8"/>
    </row>
    <row r="290" spans="1:8" s="1" customFormat="1" ht="12.75">
      <c r="A290" s="19" t="s">
        <v>22</v>
      </c>
      <c r="B290" s="8" t="s">
        <v>86</v>
      </c>
      <c r="C290" s="8" t="s">
        <v>18</v>
      </c>
      <c r="D290" s="8">
        <v>10</v>
      </c>
      <c r="E290" s="11">
        <v>15000</v>
      </c>
      <c r="F290" s="21">
        <f>D290*E290</f>
        <v>150000</v>
      </c>
      <c r="G290" s="8"/>
      <c r="H290" s="8"/>
    </row>
    <row r="291" spans="1:8" s="1" customFormat="1" ht="12.75">
      <c r="A291" s="19" t="s">
        <v>28</v>
      </c>
      <c r="B291" s="8" t="s">
        <v>34</v>
      </c>
      <c r="C291" s="8" t="s">
        <v>9</v>
      </c>
      <c r="D291" s="8"/>
      <c r="E291" s="8"/>
      <c r="F291" s="21"/>
      <c r="G291" s="11">
        <v>1100000</v>
      </c>
      <c r="H291" s="8"/>
    </row>
    <row r="292" spans="1:8" s="1" customFormat="1" ht="12.75">
      <c r="A292" s="19"/>
      <c r="B292" s="12" t="s">
        <v>141</v>
      </c>
      <c r="C292" s="8"/>
      <c r="D292" s="8"/>
      <c r="E292" s="8"/>
      <c r="F292" s="15">
        <f>SUM(F288:F291)</f>
        <v>1290000</v>
      </c>
      <c r="G292" s="16">
        <v>1100000</v>
      </c>
      <c r="H292" s="16">
        <f>F292+G292</f>
        <v>2390000</v>
      </c>
    </row>
    <row r="293" spans="1:8" s="1" customFormat="1" ht="10.5" customHeight="1">
      <c r="A293" s="19"/>
      <c r="B293" s="8"/>
      <c r="C293" s="8"/>
      <c r="D293" s="8"/>
      <c r="E293" s="8"/>
      <c r="F293" s="21"/>
      <c r="G293" s="8"/>
      <c r="H293" s="8"/>
    </row>
    <row r="294" spans="1:8" s="1" customFormat="1" ht="12.75">
      <c r="A294" s="7">
        <v>24</v>
      </c>
      <c r="B294" s="12" t="s">
        <v>99</v>
      </c>
      <c r="C294" s="8"/>
      <c r="D294" s="8"/>
      <c r="E294" s="8"/>
      <c r="F294" s="21"/>
      <c r="G294" s="8"/>
      <c r="H294" s="8"/>
    </row>
    <row r="295" spans="1:8" s="1" customFormat="1" ht="38.25">
      <c r="A295" s="19" t="s">
        <v>16</v>
      </c>
      <c r="B295" s="8" t="s">
        <v>185</v>
      </c>
      <c r="C295" s="8" t="s">
        <v>18</v>
      </c>
      <c r="D295" s="8">
        <v>12</v>
      </c>
      <c r="E295" s="11">
        <v>225000</v>
      </c>
      <c r="F295" s="21">
        <f aca="true" t="shared" si="15" ref="F295:F300">D295*E295</f>
        <v>2700000</v>
      </c>
      <c r="G295" s="8"/>
      <c r="H295" s="8"/>
    </row>
    <row r="296" spans="1:8" s="1" customFormat="1" ht="14.25" customHeight="1">
      <c r="A296" s="19" t="s">
        <v>19</v>
      </c>
      <c r="B296" s="8" t="s">
        <v>186</v>
      </c>
      <c r="C296" s="8" t="s">
        <v>18</v>
      </c>
      <c r="D296" s="8">
        <v>12</v>
      </c>
      <c r="E296" s="11">
        <v>15000</v>
      </c>
      <c r="F296" s="21">
        <f t="shared" si="15"/>
        <v>180000</v>
      </c>
      <c r="G296" s="8"/>
      <c r="H296" s="8"/>
    </row>
    <row r="297" spans="1:8" s="1" customFormat="1" ht="67.5" customHeight="1">
      <c r="A297" s="19" t="s">
        <v>22</v>
      </c>
      <c r="B297" s="8" t="s">
        <v>187</v>
      </c>
      <c r="C297" s="8" t="s">
        <v>18</v>
      </c>
      <c r="D297" s="8">
        <v>3</v>
      </c>
      <c r="E297" s="11">
        <v>120000</v>
      </c>
      <c r="F297" s="21">
        <f t="shared" si="15"/>
        <v>360000</v>
      </c>
      <c r="G297" s="8"/>
      <c r="H297" s="8"/>
    </row>
    <row r="298" spans="1:8" s="1" customFormat="1" ht="15" customHeight="1">
      <c r="A298" s="19" t="s">
        <v>28</v>
      </c>
      <c r="B298" s="8" t="s">
        <v>100</v>
      </c>
      <c r="C298" s="8" t="s">
        <v>18</v>
      </c>
      <c r="D298" s="8">
        <v>3</v>
      </c>
      <c r="E298" s="11">
        <v>15000</v>
      </c>
      <c r="F298" s="21">
        <f t="shared" si="15"/>
        <v>45000</v>
      </c>
      <c r="G298" s="8"/>
      <c r="H298" s="8"/>
    </row>
    <row r="299" spans="1:8" s="1" customFormat="1" ht="51">
      <c r="A299" s="19" t="s">
        <v>30</v>
      </c>
      <c r="B299" s="8" t="s">
        <v>101</v>
      </c>
      <c r="C299" s="8" t="s">
        <v>18</v>
      </c>
      <c r="D299" s="8">
        <v>2</v>
      </c>
      <c r="E299" s="11">
        <v>350000</v>
      </c>
      <c r="F299" s="21">
        <f t="shared" si="15"/>
        <v>700000</v>
      </c>
      <c r="G299" s="8"/>
      <c r="H299" s="8"/>
    </row>
    <row r="300" spans="1:8" s="1" customFormat="1" ht="40.5" customHeight="1">
      <c r="A300" s="19" t="s">
        <v>42</v>
      </c>
      <c r="B300" s="8" t="s">
        <v>194</v>
      </c>
      <c r="C300" s="8" t="s">
        <v>18</v>
      </c>
      <c r="D300" s="8">
        <v>11</v>
      </c>
      <c r="E300" s="11">
        <v>300000</v>
      </c>
      <c r="F300" s="21">
        <f t="shared" si="15"/>
        <v>3300000</v>
      </c>
      <c r="G300" s="8"/>
      <c r="H300" s="8"/>
    </row>
    <row r="301" spans="1:8" s="1" customFormat="1" ht="12.75">
      <c r="A301" s="19"/>
      <c r="B301" s="8" t="s">
        <v>193</v>
      </c>
      <c r="C301" s="8"/>
      <c r="D301" s="8"/>
      <c r="E301" s="11"/>
      <c r="F301" s="21">
        <v>0</v>
      </c>
      <c r="G301" s="11">
        <v>600000</v>
      </c>
      <c r="H301" s="8"/>
    </row>
    <row r="302" spans="1:8" s="1" customFormat="1" ht="14.25" customHeight="1">
      <c r="A302" s="19"/>
      <c r="B302" s="12" t="s">
        <v>143</v>
      </c>
      <c r="C302" s="12"/>
      <c r="D302" s="8"/>
      <c r="E302" s="8"/>
      <c r="F302" s="15">
        <f>SUM(F295:F301)</f>
        <v>7285000</v>
      </c>
      <c r="G302" s="16">
        <v>600000</v>
      </c>
      <c r="H302" s="16">
        <f>F302+G302</f>
        <v>7885000</v>
      </c>
    </row>
    <row r="303" spans="1:8" s="1" customFormat="1" ht="16.5" customHeight="1">
      <c r="A303" s="19"/>
      <c r="B303" s="8"/>
      <c r="C303" s="8"/>
      <c r="D303" s="8"/>
      <c r="E303" s="8"/>
      <c r="F303" s="21"/>
      <c r="G303" s="8"/>
      <c r="H303" s="8"/>
    </row>
    <row r="304" spans="1:8" s="1" customFormat="1" ht="12.75">
      <c r="A304" s="7">
        <v>25</v>
      </c>
      <c r="B304" s="12" t="s">
        <v>105</v>
      </c>
      <c r="C304" s="8"/>
      <c r="D304" s="8"/>
      <c r="E304" s="8"/>
      <c r="F304" s="21"/>
      <c r="G304" s="8"/>
      <c r="H304" s="8"/>
    </row>
    <row r="305" spans="1:8" s="1" customFormat="1" ht="12.75">
      <c r="A305" s="19" t="s">
        <v>16</v>
      </c>
      <c r="B305" s="8" t="s">
        <v>106</v>
      </c>
      <c r="C305" s="8" t="s">
        <v>18</v>
      </c>
      <c r="D305" s="8">
        <v>3</v>
      </c>
      <c r="E305" s="11">
        <v>225000</v>
      </c>
      <c r="F305" s="22">
        <f>D305*E305</f>
        <v>675000</v>
      </c>
      <c r="G305" s="8"/>
      <c r="H305" s="8"/>
    </row>
    <row r="306" spans="1:8" s="1" customFormat="1" ht="12.75">
      <c r="A306" s="19" t="s">
        <v>19</v>
      </c>
      <c r="B306" s="8" t="s">
        <v>188</v>
      </c>
      <c r="C306" s="8" t="s">
        <v>18</v>
      </c>
      <c r="D306" s="8">
        <v>1</v>
      </c>
      <c r="E306" s="11">
        <v>120000</v>
      </c>
      <c r="F306" s="22">
        <f>D306*E306</f>
        <v>120000</v>
      </c>
      <c r="G306" s="8"/>
      <c r="H306" s="8"/>
    </row>
    <row r="307" spans="1:8" s="1" customFormat="1" ht="12.75">
      <c r="A307" s="19" t="s">
        <v>22</v>
      </c>
      <c r="B307" s="8" t="s">
        <v>107</v>
      </c>
      <c r="C307" s="8" t="s">
        <v>79</v>
      </c>
      <c r="D307" s="8" t="s">
        <v>89</v>
      </c>
      <c r="E307" s="11"/>
      <c r="F307" s="22" t="s">
        <v>89</v>
      </c>
      <c r="G307" s="8"/>
      <c r="H307" s="8"/>
    </row>
    <row r="308" spans="1:8" s="1" customFormat="1" ht="12.75">
      <c r="A308" s="19" t="s">
        <v>30</v>
      </c>
      <c r="B308" s="8" t="s">
        <v>109</v>
      </c>
      <c r="C308" s="8" t="s">
        <v>9</v>
      </c>
      <c r="D308" s="8"/>
      <c r="E308" s="8"/>
      <c r="F308" s="21">
        <v>500000</v>
      </c>
      <c r="G308" s="8"/>
      <c r="H308" s="8"/>
    </row>
    <row r="309" spans="1:8" s="1" customFormat="1" ht="12.75">
      <c r="A309" s="19" t="s">
        <v>42</v>
      </c>
      <c r="B309" s="8" t="s">
        <v>34</v>
      </c>
      <c r="C309" s="8" t="s">
        <v>133</v>
      </c>
      <c r="D309" s="8"/>
      <c r="E309" s="8"/>
      <c r="F309" s="21">
        <f>D309*E309</f>
        <v>0</v>
      </c>
      <c r="G309" s="11">
        <v>300000</v>
      </c>
      <c r="H309" s="8"/>
    </row>
    <row r="310" spans="1:8" s="1" customFormat="1" ht="12.75">
      <c r="A310" s="19"/>
      <c r="B310" s="12" t="s">
        <v>144</v>
      </c>
      <c r="C310" s="8"/>
      <c r="D310" s="8"/>
      <c r="E310" s="8"/>
      <c r="F310" s="15">
        <f>SUM(F305:F309)</f>
        <v>1295000</v>
      </c>
      <c r="G310" s="16">
        <v>300000</v>
      </c>
      <c r="H310" s="16">
        <f>F310+G310</f>
        <v>1595000</v>
      </c>
    </row>
    <row r="311" spans="1:8" s="1" customFormat="1" ht="12.75">
      <c r="A311" s="19"/>
      <c r="B311" s="12"/>
      <c r="C311" s="8"/>
      <c r="D311" s="8"/>
      <c r="E311" s="8"/>
      <c r="F311" s="15"/>
      <c r="G311" s="16"/>
      <c r="H311" s="16"/>
    </row>
    <row r="312" spans="1:8" s="1" customFormat="1" ht="12.75">
      <c r="A312" s="7">
        <v>26</v>
      </c>
      <c r="B312" s="12" t="s">
        <v>110</v>
      </c>
      <c r="C312" s="8"/>
      <c r="D312" s="8"/>
      <c r="E312" s="8"/>
      <c r="F312" s="21"/>
      <c r="G312" s="8"/>
      <c r="H312" s="8"/>
    </row>
    <row r="313" spans="1:8" s="1" customFormat="1" ht="12.75">
      <c r="A313" s="19" t="s">
        <v>16</v>
      </c>
      <c r="B313" s="8" t="s">
        <v>145</v>
      </c>
      <c r="C313" s="8" t="s">
        <v>18</v>
      </c>
      <c r="D313" s="8">
        <v>10</v>
      </c>
      <c r="E313" s="11">
        <v>40000</v>
      </c>
      <c r="F313" s="21">
        <f>D313*E313</f>
        <v>400000</v>
      </c>
      <c r="G313" s="8"/>
      <c r="H313" s="8"/>
    </row>
    <row r="314" spans="1:8" s="1" customFormat="1" ht="12.75">
      <c r="A314" s="19" t="s">
        <v>19</v>
      </c>
      <c r="B314" s="8" t="s">
        <v>146</v>
      </c>
      <c r="C314" s="8" t="s">
        <v>18</v>
      </c>
      <c r="D314" s="8">
        <v>15</v>
      </c>
      <c r="E314" s="11">
        <v>21000</v>
      </c>
      <c r="F314" s="21">
        <f>D314*E314</f>
        <v>315000</v>
      </c>
      <c r="G314" s="8"/>
      <c r="H314" s="8"/>
    </row>
    <row r="315" spans="1:8" s="1" customFormat="1" ht="12.75">
      <c r="A315" s="19" t="s">
        <v>22</v>
      </c>
      <c r="B315" s="8" t="s">
        <v>113</v>
      </c>
      <c r="C315" s="8" t="s">
        <v>18</v>
      </c>
      <c r="D315" s="8">
        <v>10</v>
      </c>
      <c r="E315" s="11">
        <v>8000</v>
      </c>
      <c r="F315" s="21">
        <f>D315*E315</f>
        <v>80000</v>
      </c>
      <c r="G315" s="8"/>
      <c r="H315" s="8"/>
    </row>
    <row r="316" spans="1:8" s="1" customFormat="1" ht="12.75">
      <c r="A316" s="19" t="s">
        <v>28</v>
      </c>
      <c r="B316" s="8" t="s">
        <v>114</v>
      </c>
      <c r="C316" s="8" t="s">
        <v>18</v>
      </c>
      <c r="D316" s="8">
        <v>72</v>
      </c>
      <c r="E316" s="11">
        <v>1500</v>
      </c>
      <c r="F316" s="21">
        <f>D316*E316</f>
        <v>108000</v>
      </c>
      <c r="G316" s="8"/>
      <c r="H316" s="8"/>
    </row>
    <row r="317" spans="1:8" s="1" customFormat="1" ht="12.75">
      <c r="A317" s="19" t="s">
        <v>30</v>
      </c>
      <c r="B317" s="8" t="s">
        <v>115</v>
      </c>
      <c r="C317" s="8" t="s">
        <v>9</v>
      </c>
      <c r="D317" s="8"/>
      <c r="E317" s="8"/>
      <c r="F317" s="21">
        <v>200000</v>
      </c>
      <c r="G317" s="8"/>
      <c r="H317" s="8"/>
    </row>
    <row r="318" spans="1:8" s="1" customFormat="1" ht="12.75">
      <c r="A318" s="19" t="s">
        <v>42</v>
      </c>
      <c r="B318" s="8" t="s">
        <v>34</v>
      </c>
      <c r="C318" s="8"/>
      <c r="D318" s="8"/>
      <c r="E318" s="8"/>
      <c r="F318" s="21"/>
      <c r="G318" s="11">
        <v>700000</v>
      </c>
      <c r="H318" s="8"/>
    </row>
    <row r="319" spans="1:8" s="3" customFormat="1" ht="12.75">
      <c r="A319" s="7"/>
      <c r="B319" s="12" t="s">
        <v>147</v>
      </c>
      <c r="C319" s="12"/>
      <c r="D319" s="12"/>
      <c r="E319" s="12"/>
      <c r="F319" s="15">
        <f>SUM(F313:F318)</f>
        <v>1103000</v>
      </c>
      <c r="G319" s="16">
        <v>700000</v>
      </c>
      <c r="H319" s="16">
        <f>F319+G319</f>
        <v>1803000</v>
      </c>
    </row>
    <row r="320" spans="1:8" s="1" customFormat="1" ht="12.75">
      <c r="A320" s="19">
        <v>27</v>
      </c>
      <c r="B320" s="8" t="s">
        <v>148</v>
      </c>
      <c r="C320" s="8"/>
      <c r="D320" s="8"/>
      <c r="E320" s="8"/>
      <c r="G320" s="11"/>
      <c r="H320" s="21">
        <v>3000000</v>
      </c>
    </row>
    <row r="321" spans="1:8" s="1" customFormat="1" ht="12.75">
      <c r="A321" s="19"/>
      <c r="B321" s="8"/>
      <c r="C321" s="8"/>
      <c r="D321" s="8"/>
      <c r="E321" s="8"/>
      <c r="F321" s="21"/>
      <c r="G321" s="11"/>
      <c r="H321" s="11"/>
    </row>
    <row r="322" spans="1:8" s="3" customFormat="1" ht="12.75">
      <c r="A322" s="7"/>
      <c r="B322" s="12" t="s">
        <v>125</v>
      </c>
      <c r="C322" s="12"/>
      <c r="D322" s="12"/>
      <c r="E322" s="12"/>
      <c r="F322" s="15"/>
      <c r="G322" s="16"/>
      <c r="H322" s="16">
        <f>H320+H319+H310+H302+H292+H285+H268+H254+H237+H223+H214</f>
        <v>89015500</v>
      </c>
    </row>
    <row r="323" spans="1:8" s="3" customFormat="1" ht="12.75">
      <c r="A323" s="7"/>
      <c r="B323" s="12"/>
      <c r="C323" s="12"/>
      <c r="D323" s="12"/>
      <c r="E323" s="12"/>
      <c r="F323" s="15"/>
      <c r="G323" s="16"/>
      <c r="H323" s="16"/>
    </row>
    <row r="324" spans="1:8" s="1" customFormat="1" ht="12.75">
      <c r="A324" s="19"/>
      <c r="B324" s="12" t="s">
        <v>195</v>
      </c>
      <c r="C324" s="8"/>
      <c r="D324" s="8"/>
      <c r="E324" s="8"/>
      <c r="F324" s="21"/>
      <c r="G324" s="8"/>
      <c r="H324" s="8"/>
    </row>
    <row r="325" spans="1:8" s="1" customFormat="1" ht="12.75">
      <c r="A325" s="19"/>
      <c r="B325" s="8"/>
      <c r="C325" s="8"/>
      <c r="D325" s="8"/>
      <c r="E325" s="8"/>
      <c r="F325" s="21"/>
      <c r="G325" s="8"/>
      <c r="H325" s="8"/>
    </row>
    <row r="326" spans="1:8" s="1" customFormat="1" ht="12.75">
      <c r="A326" s="7">
        <v>28</v>
      </c>
      <c r="B326" s="12" t="s">
        <v>38</v>
      </c>
      <c r="C326" s="8"/>
      <c r="D326" s="8"/>
      <c r="E326" s="8"/>
      <c r="F326" s="21"/>
      <c r="G326" s="8"/>
      <c r="H326" s="8"/>
    </row>
    <row r="327" spans="1:8" s="1" customFormat="1" ht="12.75">
      <c r="A327" s="19" t="s">
        <v>16</v>
      </c>
      <c r="B327" s="8" t="s">
        <v>17</v>
      </c>
      <c r="C327" s="8" t="s">
        <v>18</v>
      </c>
      <c r="D327" s="8">
        <v>40</v>
      </c>
      <c r="E327" s="11">
        <v>30000</v>
      </c>
      <c r="F327" s="21">
        <f aca="true" t="shared" si="16" ref="F327:F335">D327*E327</f>
        <v>1200000</v>
      </c>
      <c r="G327" s="8"/>
      <c r="H327" s="8"/>
    </row>
    <row r="328" spans="1:8" s="1" customFormat="1" ht="12.75">
      <c r="A328" s="19" t="s">
        <v>19</v>
      </c>
      <c r="B328" s="8" t="s">
        <v>20</v>
      </c>
      <c r="C328" s="8" t="s">
        <v>21</v>
      </c>
      <c r="D328" s="8">
        <v>2</v>
      </c>
      <c r="E328" s="11">
        <v>120000</v>
      </c>
      <c r="F328" s="21">
        <f t="shared" si="16"/>
        <v>240000</v>
      </c>
      <c r="G328" s="8"/>
      <c r="H328" s="8"/>
    </row>
    <row r="329" spans="1:8" s="1" customFormat="1" ht="12.75">
      <c r="A329" s="19" t="s">
        <v>22</v>
      </c>
      <c r="B329" s="8" t="s">
        <v>39</v>
      </c>
      <c r="C329" s="8" t="s">
        <v>21</v>
      </c>
      <c r="D329" s="8">
        <v>3</v>
      </c>
      <c r="E329" s="11">
        <v>200000</v>
      </c>
      <c r="F329" s="21">
        <f t="shared" si="16"/>
        <v>600000</v>
      </c>
      <c r="G329" s="8"/>
      <c r="H329" s="8"/>
    </row>
    <row r="330" spans="1:8" s="1" customFormat="1" ht="12.75">
      <c r="A330" s="19" t="s">
        <v>28</v>
      </c>
      <c r="B330" s="8" t="s">
        <v>149</v>
      </c>
      <c r="C330" s="8" t="s">
        <v>18</v>
      </c>
      <c r="D330" s="8">
        <v>40</v>
      </c>
      <c r="E330" s="11">
        <v>37000</v>
      </c>
      <c r="F330" s="21">
        <f t="shared" si="16"/>
        <v>1480000</v>
      </c>
      <c r="G330" s="8"/>
      <c r="H330" s="8"/>
    </row>
    <row r="331" spans="1:8" s="1" customFormat="1" ht="12.75">
      <c r="A331" s="19" t="s">
        <v>30</v>
      </c>
      <c r="B331" s="8" t="s">
        <v>126</v>
      </c>
      <c r="C331" s="8" t="s">
        <v>18</v>
      </c>
      <c r="D331" s="8">
        <v>100</v>
      </c>
      <c r="E331" s="11">
        <v>5500</v>
      </c>
      <c r="F331" s="21">
        <f t="shared" si="16"/>
        <v>550000</v>
      </c>
      <c r="G331" s="8"/>
      <c r="H331" s="8"/>
    </row>
    <row r="332" spans="1:8" s="1" customFormat="1" ht="12.75">
      <c r="A332" s="19" t="s">
        <v>42</v>
      </c>
      <c r="B332" s="8" t="s">
        <v>43</v>
      </c>
      <c r="C332" s="8" t="s">
        <v>18</v>
      </c>
      <c r="D332" s="8">
        <v>120</v>
      </c>
      <c r="E332" s="11">
        <v>4000</v>
      </c>
      <c r="F332" s="21">
        <f t="shared" si="16"/>
        <v>480000</v>
      </c>
      <c r="G332" s="8"/>
      <c r="H332" s="8"/>
    </row>
    <row r="333" spans="1:8" s="1" customFormat="1" ht="12.75">
      <c r="A333" s="19" t="s">
        <v>44</v>
      </c>
      <c r="B333" s="8" t="s">
        <v>45</v>
      </c>
      <c r="C333" s="8" t="s">
        <v>18</v>
      </c>
      <c r="D333" s="8">
        <v>75</v>
      </c>
      <c r="E333" s="11">
        <v>4000</v>
      </c>
      <c r="F333" s="21">
        <f t="shared" si="16"/>
        <v>300000</v>
      </c>
      <c r="G333" s="8"/>
      <c r="H333" s="8"/>
    </row>
    <row r="334" spans="1:8" s="1" customFormat="1" ht="12.75">
      <c r="A334" s="19" t="s">
        <v>46</v>
      </c>
      <c r="B334" s="8" t="s">
        <v>47</v>
      </c>
      <c r="C334" s="8" t="s">
        <v>27</v>
      </c>
      <c r="D334" s="8">
        <v>100</v>
      </c>
      <c r="E334" s="11">
        <v>3000</v>
      </c>
      <c r="F334" s="21">
        <f t="shared" si="16"/>
        <v>300000</v>
      </c>
      <c r="G334" s="8"/>
      <c r="H334" s="8"/>
    </row>
    <row r="335" spans="1:8" s="1" customFormat="1" ht="12.75">
      <c r="A335" s="19" t="s">
        <v>48</v>
      </c>
      <c r="B335" s="8" t="s">
        <v>26</v>
      </c>
      <c r="C335" s="8" t="s">
        <v>27</v>
      </c>
      <c r="D335" s="8">
        <v>80</v>
      </c>
      <c r="E335" s="11">
        <v>3500</v>
      </c>
      <c r="F335" s="21">
        <f t="shared" si="16"/>
        <v>280000</v>
      </c>
      <c r="G335" s="8"/>
      <c r="H335" s="8"/>
    </row>
    <row r="336" spans="1:8" s="1" customFormat="1" ht="25.5">
      <c r="A336" s="19" t="s">
        <v>49</v>
      </c>
      <c r="B336" s="8" t="s">
        <v>50</v>
      </c>
      <c r="C336" s="8" t="s">
        <v>9</v>
      </c>
      <c r="D336" s="8"/>
      <c r="E336" s="8"/>
      <c r="F336" s="21">
        <v>0</v>
      </c>
      <c r="G336" s="11">
        <v>800000</v>
      </c>
      <c r="H336" s="8"/>
    </row>
    <row r="337" spans="1:8" s="1" customFormat="1" ht="12.75">
      <c r="A337" s="19" t="s">
        <v>51</v>
      </c>
      <c r="B337" s="8" t="s">
        <v>137</v>
      </c>
      <c r="C337" s="8" t="s">
        <v>9</v>
      </c>
      <c r="D337" s="8"/>
      <c r="E337" s="8"/>
      <c r="F337" s="22" t="s">
        <v>89</v>
      </c>
      <c r="G337" s="11">
        <v>400000</v>
      </c>
      <c r="H337" s="8"/>
    </row>
    <row r="338" spans="1:8" s="3" customFormat="1" ht="12.75">
      <c r="A338" s="7"/>
      <c r="B338" s="12" t="s">
        <v>150</v>
      </c>
      <c r="C338" s="12"/>
      <c r="D338" s="8"/>
      <c r="E338" s="8"/>
      <c r="F338" s="15">
        <f>SUM(F327:F337)</f>
        <v>5430000</v>
      </c>
      <c r="G338" s="16">
        <f>SUM(G336:G337)</f>
        <v>1200000</v>
      </c>
      <c r="H338" s="16">
        <f>F338+G338</f>
        <v>6630000</v>
      </c>
    </row>
    <row r="339" spans="1:8" s="1" customFormat="1" ht="12.75">
      <c r="A339" s="19"/>
      <c r="B339" s="8"/>
      <c r="C339" s="8"/>
      <c r="D339" s="8"/>
      <c r="E339" s="8"/>
      <c r="F339" s="21"/>
      <c r="G339" s="8"/>
      <c r="H339" s="8"/>
    </row>
    <row r="340" spans="1:8" s="1" customFormat="1" ht="12.75">
      <c r="A340" s="7">
        <v>29</v>
      </c>
      <c r="B340" s="12" t="s">
        <v>60</v>
      </c>
      <c r="C340" s="8"/>
      <c r="D340" s="8"/>
      <c r="E340" s="11"/>
      <c r="F340" s="21"/>
      <c r="G340" s="8"/>
      <c r="H340" s="8"/>
    </row>
    <row r="341" spans="1:8" s="1" customFormat="1" ht="12.75">
      <c r="A341" s="19" t="s">
        <v>16</v>
      </c>
      <c r="B341" s="8" t="s">
        <v>61</v>
      </c>
      <c r="C341" s="8" t="s">
        <v>151</v>
      </c>
      <c r="D341" s="8">
        <v>12</v>
      </c>
      <c r="E341" s="11">
        <v>15000</v>
      </c>
      <c r="F341" s="21">
        <f aca="true" t="shared" si="17" ref="F341:F346">D341*E341</f>
        <v>180000</v>
      </c>
      <c r="G341" s="8"/>
      <c r="H341" s="8"/>
    </row>
    <row r="342" spans="1:8" s="1" customFormat="1" ht="12.75">
      <c r="A342" s="19" t="s">
        <v>19</v>
      </c>
      <c r="B342" s="8" t="s">
        <v>62</v>
      </c>
      <c r="C342" s="8" t="s">
        <v>18</v>
      </c>
      <c r="D342" s="11"/>
      <c r="E342" s="8"/>
      <c r="F342" s="21">
        <f t="shared" si="17"/>
        <v>0</v>
      </c>
      <c r="G342" s="8"/>
      <c r="H342" s="8"/>
    </row>
    <row r="343" spans="1:8" s="1" customFormat="1" ht="12.75">
      <c r="A343" s="19" t="s">
        <v>22</v>
      </c>
      <c r="B343" s="8" t="s">
        <v>33</v>
      </c>
      <c r="C343" s="8" t="s">
        <v>18</v>
      </c>
      <c r="D343" s="11">
        <v>40000</v>
      </c>
      <c r="E343" s="8">
        <v>130</v>
      </c>
      <c r="F343" s="21">
        <f t="shared" si="17"/>
        <v>5200000</v>
      </c>
      <c r="G343" s="8"/>
      <c r="H343" s="8"/>
    </row>
    <row r="344" spans="1:8" s="1" customFormat="1" ht="12.75">
      <c r="A344" s="19" t="s">
        <v>28</v>
      </c>
      <c r="B344" s="8" t="s">
        <v>17</v>
      </c>
      <c r="C344" s="8" t="s">
        <v>18</v>
      </c>
      <c r="D344" s="8">
        <v>120</v>
      </c>
      <c r="E344" s="11">
        <v>30000</v>
      </c>
      <c r="F344" s="21">
        <f t="shared" si="17"/>
        <v>3600000</v>
      </c>
      <c r="G344" s="8"/>
      <c r="H344" s="8"/>
    </row>
    <row r="345" spans="1:8" s="1" customFormat="1" ht="12.75">
      <c r="A345" s="19" t="s">
        <v>30</v>
      </c>
      <c r="B345" s="8" t="s">
        <v>20</v>
      </c>
      <c r="C345" s="8" t="s">
        <v>21</v>
      </c>
      <c r="D345" s="8">
        <v>8</v>
      </c>
      <c r="E345" s="11">
        <v>120000</v>
      </c>
      <c r="F345" s="21">
        <f t="shared" si="17"/>
        <v>960000</v>
      </c>
      <c r="G345" s="8"/>
      <c r="H345" s="8"/>
    </row>
    <row r="346" spans="1:8" s="1" customFormat="1" ht="12.75">
      <c r="A346" s="19" t="s">
        <v>42</v>
      </c>
      <c r="B346" s="8" t="s">
        <v>63</v>
      </c>
      <c r="C346" s="8" t="s">
        <v>18</v>
      </c>
      <c r="D346" s="11">
        <v>500</v>
      </c>
      <c r="E346" s="11">
        <v>3000</v>
      </c>
      <c r="F346" s="21">
        <f t="shared" si="17"/>
        <v>1500000</v>
      </c>
      <c r="G346" s="8"/>
      <c r="H346" s="8"/>
    </row>
    <row r="347" spans="1:8" s="1" customFormat="1" ht="12.75">
      <c r="A347" s="19" t="s">
        <v>44</v>
      </c>
      <c r="B347" s="8" t="s">
        <v>34</v>
      </c>
      <c r="C347" s="8" t="s">
        <v>9</v>
      </c>
      <c r="D347" s="8"/>
      <c r="E347" s="8"/>
      <c r="F347" s="22" t="s">
        <v>89</v>
      </c>
      <c r="G347" s="11">
        <v>3500000</v>
      </c>
      <c r="H347" s="8"/>
    </row>
    <row r="348" spans="1:8" s="3" customFormat="1" ht="12.75">
      <c r="A348" s="7"/>
      <c r="B348" s="12" t="s">
        <v>152</v>
      </c>
      <c r="C348" s="12"/>
      <c r="D348" s="8"/>
      <c r="E348" s="8"/>
      <c r="F348" s="15">
        <f>SUM(F341:F347)</f>
        <v>11440000</v>
      </c>
      <c r="G348" s="16">
        <v>3500000</v>
      </c>
      <c r="H348" s="16">
        <f>F348+G348</f>
        <v>14940000</v>
      </c>
    </row>
    <row r="349" spans="1:8" s="1" customFormat="1" ht="12.75">
      <c r="A349" s="19"/>
      <c r="B349" s="8"/>
      <c r="C349" s="8"/>
      <c r="D349" s="8"/>
      <c r="E349" s="8"/>
      <c r="F349" s="21"/>
      <c r="G349" s="8"/>
      <c r="H349" s="8"/>
    </row>
    <row r="350" spans="1:8" s="1" customFormat="1" ht="12.75">
      <c r="A350" s="7">
        <v>30</v>
      </c>
      <c r="B350" s="12" t="s">
        <v>153</v>
      </c>
      <c r="C350" s="8"/>
      <c r="D350" s="8"/>
      <c r="E350" s="11"/>
      <c r="F350" s="21"/>
      <c r="G350" s="8"/>
      <c r="H350" s="8"/>
    </row>
    <row r="351" spans="1:8" s="1" customFormat="1" ht="12.75">
      <c r="A351" s="19" t="s">
        <v>16</v>
      </c>
      <c r="B351" s="8" t="s">
        <v>17</v>
      </c>
      <c r="C351" s="8" t="s">
        <v>18</v>
      </c>
      <c r="D351" s="8">
        <v>30</v>
      </c>
      <c r="E351" s="11">
        <v>30000</v>
      </c>
      <c r="F351" s="21">
        <f aca="true" t="shared" si="18" ref="F351:F359">D351*E351</f>
        <v>900000</v>
      </c>
      <c r="G351" s="8"/>
      <c r="H351" s="8"/>
    </row>
    <row r="352" spans="1:8" s="1" customFormat="1" ht="12.75">
      <c r="A352" s="19" t="s">
        <v>19</v>
      </c>
      <c r="B352" s="8" t="s">
        <v>20</v>
      </c>
      <c r="C352" s="8" t="s">
        <v>21</v>
      </c>
      <c r="D352" s="8">
        <v>1</v>
      </c>
      <c r="E352" s="11">
        <v>120000</v>
      </c>
      <c r="F352" s="21">
        <f t="shared" si="18"/>
        <v>120000</v>
      </c>
      <c r="G352" s="8"/>
      <c r="H352" s="8"/>
    </row>
    <row r="353" spans="1:8" s="1" customFormat="1" ht="12.75">
      <c r="A353" s="19" t="s">
        <v>22</v>
      </c>
      <c r="B353" s="8" t="s">
        <v>39</v>
      </c>
      <c r="C353" s="8" t="s">
        <v>21</v>
      </c>
      <c r="D353" s="8">
        <v>2</v>
      </c>
      <c r="E353" s="11">
        <v>200000</v>
      </c>
      <c r="F353" s="21">
        <f t="shared" si="18"/>
        <v>400000</v>
      </c>
      <c r="G353" s="8"/>
      <c r="H353" s="8"/>
    </row>
    <row r="354" spans="1:8" s="1" customFormat="1" ht="12.75">
      <c r="A354" s="19" t="s">
        <v>28</v>
      </c>
      <c r="B354" s="8" t="s">
        <v>74</v>
      </c>
      <c r="C354" s="8" t="s">
        <v>18</v>
      </c>
      <c r="D354" s="8">
        <v>40</v>
      </c>
      <c r="E354" s="11">
        <v>20000</v>
      </c>
      <c r="F354" s="21">
        <f t="shared" si="18"/>
        <v>800000</v>
      </c>
      <c r="G354" s="8"/>
      <c r="H354" s="8"/>
    </row>
    <row r="355" spans="1:8" s="1" customFormat="1" ht="12.75">
      <c r="A355" s="19" t="s">
        <v>30</v>
      </c>
      <c r="B355" s="8" t="s">
        <v>41</v>
      </c>
      <c r="C355" s="8" t="s">
        <v>18</v>
      </c>
      <c r="D355" s="8">
        <v>40</v>
      </c>
      <c r="E355" s="11">
        <v>6500</v>
      </c>
      <c r="F355" s="21">
        <f t="shared" si="18"/>
        <v>260000</v>
      </c>
      <c r="G355" s="8"/>
      <c r="H355" s="8"/>
    </row>
    <row r="356" spans="1:8" s="1" customFormat="1" ht="12.75">
      <c r="A356" s="19" t="s">
        <v>42</v>
      </c>
      <c r="B356" s="8" t="s">
        <v>82</v>
      </c>
      <c r="C356" s="8" t="s">
        <v>18</v>
      </c>
      <c r="D356" s="8">
        <v>100</v>
      </c>
      <c r="E356" s="11">
        <v>4000</v>
      </c>
      <c r="F356" s="21">
        <f t="shared" si="18"/>
        <v>400000</v>
      </c>
      <c r="G356" s="8"/>
      <c r="H356" s="8"/>
    </row>
    <row r="357" spans="1:8" s="1" customFormat="1" ht="12.75">
      <c r="A357" s="19" t="s">
        <v>44</v>
      </c>
      <c r="B357" s="8" t="s">
        <v>83</v>
      </c>
      <c r="C357" s="8" t="s">
        <v>18</v>
      </c>
      <c r="D357" s="8">
        <v>40</v>
      </c>
      <c r="E357" s="11">
        <v>4000</v>
      </c>
      <c r="F357" s="21">
        <f t="shared" si="18"/>
        <v>160000</v>
      </c>
      <c r="G357" s="8"/>
      <c r="H357" s="8"/>
    </row>
    <row r="358" spans="1:8" s="1" customFormat="1" ht="12.75">
      <c r="A358" s="19" t="s">
        <v>46</v>
      </c>
      <c r="B358" s="8" t="s">
        <v>47</v>
      </c>
      <c r="C358" s="8" t="s">
        <v>27</v>
      </c>
      <c r="D358" s="8">
        <v>100</v>
      </c>
      <c r="E358" s="11">
        <v>3000</v>
      </c>
      <c r="F358" s="21">
        <f t="shared" si="18"/>
        <v>300000</v>
      </c>
      <c r="G358" s="8"/>
      <c r="H358" s="8"/>
    </row>
    <row r="359" spans="1:8" s="1" customFormat="1" ht="12.75">
      <c r="A359" s="19" t="s">
        <v>48</v>
      </c>
      <c r="B359" s="8" t="s">
        <v>26</v>
      </c>
      <c r="C359" s="8" t="s">
        <v>27</v>
      </c>
      <c r="D359" s="8">
        <v>50</v>
      </c>
      <c r="E359" s="11">
        <v>3500</v>
      </c>
      <c r="F359" s="21">
        <f t="shared" si="18"/>
        <v>175000</v>
      </c>
      <c r="G359" s="8"/>
      <c r="H359" s="8"/>
    </row>
    <row r="360" spans="1:8" s="1" customFormat="1" ht="18" customHeight="1">
      <c r="A360" s="19" t="s">
        <v>49</v>
      </c>
      <c r="B360" s="8" t="s">
        <v>50</v>
      </c>
      <c r="C360" s="8" t="s">
        <v>9</v>
      </c>
      <c r="D360" s="8"/>
      <c r="E360" s="8"/>
      <c r="F360" s="22" t="s">
        <v>89</v>
      </c>
      <c r="G360" s="11">
        <v>500000</v>
      </c>
      <c r="H360" s="8"/>
    </row>
    <row r="361" spans="1:8" s="1" customFormat="1" ht="12.75">
      <c r="A361" s="19" t="s">
        <v>51</v>
      </c>
      <c r="B361" s="8" t="s">
        <v>31</v>
      </c>
      <c r="C361" s="8" t="s">
        <v>9</v>
      </c>
      <c r="D361" s="8"/>
      <c r="E361" s="8"/>
      <c r="F361" s="22" t="s">
        <v>89</v>
      </c>
      <c r="G361" s="11">
        <v>400000</v>
      </c>
      <c r="H361" s="8"/>
    </row>
    <row r="362" spans="1:8" s="3" customFormat="1" ht="12.75">
      <c r="A362" s="7"/>
      <c r="B362" s="12" t="s">
        <v>196</v>
      </c>
      <c r="C362" s="12"/>
      <c r="D362" s="8"/>
      <c r="E362" s="8"/>
      <c r="F362" s="15">
        <f>SUM(F351:F361)</f>
        <v>3515000</v>
      </c>
      <c r="G362" s="16">
        <f>SUM(G349:G361)</f>
        <v>900000</v>
      </c>
      <c r="H362" s="16">
        <f>G362+F362</f>
        <v>4415000</v>
      </c>
    </row>
    <row r="363" spans="1:8" s="1" customFormat="1" ht="12.75">
      <c r="A363" s="19"/>
      <c r="B363" s="8"/>
      <c r="C363" s="8"/>
      <c r="D363" s="8"/>
      <c r="E363" s="8"/>
      <c r="F363" s="23"/>
      <c r="G363" s="8"/>
      <c r="H363" s="8"/>
    </row>
    <row r="364" spans="1:8" s="1" customFormat="1" ht="12.75">
      <c r="A364" s="7">
        <v>31</v>
      </c>
      <c r="B364" s="12" t="s">
        <v>198</v>
      </c>
      <c r="C364" s="8"/>
      <c r="D364" s="8"/>
      <c r="E364" s="8"/>
      <c r="F364" s="21"/>
      <c r="G364" s="8"/>
      <c r="H364" s="8"/>
    </row>
    <row r="365" spans="1:8" s="1" customFormat="1" ht="12.75">
      <c r="A365" s="19" t="s">
        <v>16</v>
      </c>
      <c r="B365" s="8" t="s">
        <v>154</v>
      </c>
      <c r="C365" s="8" t="s">
        <v>18</v>
      </c>
      <c r="D365" s="8">
        <v>50</v>
      </c>
      <c r="E365" s="11">
        <v>7000</v>
      </c>
      <c r="F365" s="21">
        <f>D365*E365</f>
        <v>350000</v>
      </c>
      <c r="G365" s="8"/>
      <c r="H365" s="8"/>
    </row>
    <row r="366" spans="1:8" s="1" customFormat="1" ht="12.75">
      <c r="A366" s="19" t="s">
        <v>19</v>
      </c>
      <c r="B366" s="8" t="s">
        <v>155</v>
      </c>
      <c r="C366" s="8" t="s">
        <v>18</v>
      </c>
      <c r="D366" s="8">
        <v>250</v>
      </c>
      <c r="E366" s="11">
        <v>7000</v>
      </c>
      <c r="F366" s="21">
        <f>D366*E366</f>
        <v>1750000</v>
      </c>
      <c r="G366" s="8"/>
      <c r="H366" s="8"/>
    </row>
    <row r="367" spans="1:8" s="1" customFormat="1" ht="12.75">
      <c r="A367" s="19" t="s">
        <v>22</v>
      </c>
      <c r="B367" s="8" t="s">
        <v>156</v>
      </c>
      <c r="C367" s="8" t="s">
        <v>18</v>
      </c>
      <c r="D367" s="8">
        <v>150</v>
      </c>
      <c r="E367" s="11">
        <v>5000</v>
      </c>
      <c r="F367" s="21">
        <f>D367*E367</f>
        <v>750000</v>
      </c>
      <c r="G367" s="8"/>
      <c r="H367" s="8"/>
    </row>
    <row r="368" spans="1:8" s="1" customFormat="1" ht="12.75">
      <c r="A368" s="19" t="s">
        <v>28</v>
      </c>
      <c r="B368" s="8" t="s">
        <v>157</v>
      </c>
      <c r="C368" s="8" t="s">
        <v>18</v>
      </c>
      <c r="D368" s="11">
        <v>350</v>
      </c>
      <c r="E368" s="11">
        <v>5000</v>
      </c>
      <c r="F368" s="21">
        <f>E368*D368</f>
        <v>1750000</v>
      </c>
      <c r="G368" s="8"/>
      <c r="H368" s="8"/>
    </row>
    <row r="369" spans="1:8" s="1" customFormat="1" ht="12.75">
      <c r="A369" s="19" t="s">
        <v>30</v>
      </c>
      <c r="B369" s="8" t="s">
        <v>158</v>
      </c>
      <c r="C369" s="8" t="s">
        <v>18</v>
      </c>
      <c r="D369" s="8">
        <v>150</v>
      </c>
      <c r="E369" s="11">
        <v>7000</v>
      </c>
      <c r="F369" s="21">
        <f aca="true" t="shared" si="19" ref="F369:F378">D369*E369</f>
        <v>1050000</v>
      </c>
      <c r="G369" s="8"/>
      <c r="H369" s="8"/>
    </row>
    <row r="370" spans="1:8" s="1" customFormat="1" ht="12.75">
      <c r="A370" s="19" t="s">
        <v>42</v>
      </c>
      <c r="B370" s="8" t="s">
        <v>47</v>
      </c>
      <c r="C370" s="8" t="s">
        <v>27</v>
      </c>
      <c r="D370" s="8">
        <v>100</v>
      </c>
      <c r="E370" s="11">
        <v>3500</v>
      </c>
      <c r="F370" s="21">
        <f t="shared" si="19"/>
        <v>350000</v>
      </c>
      <c r="G370" s="8"/>
      <c r="H370" s="8"/>
    </row>
    <row r="371" spans="1:8" s="1" customFormat="1" ht="12.75">
      <c r="A371" s="19" t="s">
        <v>44</v>
      </c>
      <c r="B371" s="8" t="s">
        <v>159</v>
      </c>
      <c r="C371" s="8" t="s">
        <v>18</v>
      </c>
      <c r="D371" s="8">
        <v>180</v>
      </c>
      <c r="E371" s="11">
        <v>38000</v>
      </c>
      <c r="F371" s="21">
        <f t="shared" si="19"/>
        <v>6840000</v>
      </c>
      <c r="G371" s="8"/>
      <c r="H371" s="8"/>
    </row>
    <row r="372" spans="1:8" s="1" customFormat="1" ht="12.75">
      <c r="A372" s="19" t="s">
        <v>46</v>
      </c>
      <c r="B372" s="8" t="s">
        <v>160</v>
      </c>
      <c r="C372" s="8" t="s">
        <v>18</v>
      </c>
      <c r="D372" s="8">
        <v>30</v>
      </c>
      <c r="E372" s="11">
        <v>37000</v>
      </c>
      <c r="F372" s="21">
        <f t="shared" si="19"/>
        <v>1110000</v>
      </c>
      <c r="G372" s="8"/>
      <c r="H372" s="8"/>
    </row>
    <row r="373" spans="1:8" s="1" customFormat="1" ht="12.75">
      <c r="A373" s="19" t="s">
        <v>48</v>
      </c>
      <c r="B373" s="8" t="s">
        <v>161</v>
      </c>
      <c r="C373" s="8" t="s">
        <v>18</v>
      </c>
      <c r="D373" s="11">
        <v>50</v>
      </c>
      <c r="E373" s="11">
        <v>8000</v>
      </c>
      <c r="F373" s="21">
        <f t="shared" si="19"/>
        <v>400000</v>
      </c>
      <c r="G373" s="8"/>
      <c r="H373" s="8"/>
    </row>
    <row r="374" spans="1:8" s="1" customFormat="1" ht="12.75">
      <c r="A374" s="19" t="s">
        <v>49</v>
      </c>
      <c r="B374" s="8" t="s">
        <v>162</v>
      </c>
      <c r="C374" s="8" t="s">
        <v>18</v>
      </c>
      <c r="D374" s="11">
        <v>100</v>
      </c>
      <c r="E374" s="11">
        <v>2000</v>
      </c>
      <c r="F374" s="21">
        <f t="shared" si="19"/>
        <v>200000</v>
      </c>
      <c r="G374" s="8"/>
      <c r="H374" s="8"/>
    </row>
    <row r="375" spans="1:8" s="1" customFormat="1" ht="12.75">
      <c r="A375" s="19" t="s">
        <v>51</v>
      </c>
      <c r="B375" s="8" t="s">
        <v>163</v>
      </c>
      <c r="C375" s="8" t="s">
        <v>18</v>
      </c>
      <c r="D375" s="8">
        <v>10</v>
      </c>
      <c r="E375" s="11">
        <v>30000</v>
      </c>
      <c r="F375" s="21">
        <f t="shared" si="19"/>
        <v>300000</v>
      </c>
      <c r="G375" s="8"/>
      <c r="H375" s="8"/>
    </row>
    <row r="376" spans="1:8" s="1" customFormat="1" ht="12.75">
      <c r="A376" s="19" t="s">
        <v>77</v>
      </c>
      <c r="B376" s="8" t="s">
        <v>164</v>
      </c>
      <c r="C376" s="8" t="s">
        <v>18</v>
      </c>
      <c r="D376" s="8">
        <v>6</v>
      </c>
      <c r="E376" s="11">
        <v>20000</v>
      </c>
      <c r="F376" s="21">
        <f t="shared" si="19"/>
        <v>120000</v>
      </c>
      <c r="G376" s="8"/>
      <c r="H376" s="8"/>
    </row>
    <row r="377" spans="1:8" s="1" customFormat="1" ht="12.75">
      <c r="A377" s="19" t="s">
        <v>79</v>
      </c>
      <c r="B377" s="8" t="s">
        <v>165</v>
      </c>
      <c r="C377" s="8" t="s">
        <v>18</v>
      </c>
      <c r="D377" s="8">
        <v>6</v>
      </c>
      <c r="E377" s="11">
        <v>20000</v>
      </c>
      <c r="F377" s="21">
        <f t="shared" si="19"/>
        <v>120000</v>
      </c>
      <c r="G377" s="11"/>
      <c r="H377" s="8"/>
    </row>
    <row r="378" spans="1:8" s="1" customFormat="1" ht="12.75">
      <c r="A378" s="19" t="s">
        <v>166</v>
      </c>
      <c r="B378" s="8" t="s">
        <v>167</v>
      </c>
      <c r="C378" s="8" t="s">
        <v>18</v>
      </c>
      <c r="D378" s="8">
        <v>30</v>
      </c>
      <c r="E378" s="11">
        <v>10000</v>
      </c>
      <c r="F378" s="21">
        <f t="shared" si="19"/>
        <v>300000</v>
      </c>
      <c r="H378" s="8"/>
    </row>
    <row r="379" spans="1:8" s="1" customFormat="1" ht="12.75">
      <c r="A379" s="19" t="s">
        <v>168</v>
      </c>
      <c r="B379" s="8" t="s">
        <v>34</v>
      </c>
      <c r="C379" s="8" t="s">
        <v>9</v>
      </c>
      <c r="D379" s="8"/>
      <c r="E379" s="8"/>
      <c r="F379" s="8" t="s">
        <v>89</v>
      </c>
      <c r="G379" s="11">
        <v>2500000</v>
      </c>
      <c r="H379" s="8"/>
    </row>
    <row r="380" spans="1:9" s="3" customFormat="1" ht="12.75">
      <c r="A380" s="7"/>
      <c r="B380" s="12" t="s">
        <v>169</v>
      </c>
      <c r="C380" s="12"/>
      <c r="D380" s="12"/>
      <c r="E380" s="12"/>
      <c r="F380" s="15">
        <f>SUM(F365:F379)</f>
        <v>15390000</v>
      </c>
      <c r="G380" s="16">
        <f>SUM(G377:G379)</f>
        <v>2500000</v>
      </c>
      <c r="H380" s="16">
        <f>F380+G380</f>
        <v>17890000</v>
      </c>
      <c r="I380" s="1"/>
    </row>
    <row r="381" spans="1:8" s="3" customFormat="1" ht="12.75">
      <c r="A381" s="7"/>
      <c r="B381" s="12"/>
      <c r="C381" s="12"/>
      <c r="D381" s="12"/>
      <c r="E381" s="12"/>
      <c r="F381" s="15"/>
      <c r="G381" s="16"/>
      <c r="H381" s="16"/>
    </row>
    <row r="382" spans="1:8" s="3" customFormat="1" ht="12.75">
      <c r="A382" s="7"/>
      <c r="B382" s="12"/>
      <c r="C382" s="12"/>
      <c r="D382" s="12"/>
      <c r="E382" s="12"/>
      <c r="F382" s="15"/>
      <c r="G382" s="16"/>
      <c r="H382" s="16"/>
    </row>
    <row r="383" spans="1:8" s="1" customFormat="1" ht="16.5" customHeight="1">
      <c r="A383" s="7">
        <v>32</v>
      </c>
      <c r="B383" s="12" t="s">
        <v>99</v>
      </c>
      <c r="C383" s="8"/>
      <c r="D383" s="8"/>
      <c r="E383" s="8"/>
      <c r="F383" s="21"/>
      <c r="G383" s="8"/>
      <c r="H383" s="8"/>
    </row>
    <row r="384" spans="1:8" s="1" customFormat="1" ht="38.25">
      <c r="A384" s="19" t="s">
        <v>16</v>
      </c>
      <c r="B384" s="8" t="s">
        <v>185</v>
      </c>
      <c r="C384" s="8" t="s">
        <v>18</v>
      </c>
      <c r="D384" s="8">
        <v>11</v>
      </c>
      <c r="E384" s="11">
        <v>225000</v>
      </c>
      <c r="F384" s="21">
        <f aca="true" t="shared" si="20" ref="F384:F389">D384*E384</f>
        <v>2475000</v>
      </c>
      <c r="G384" s="8"/>
      <c r="H384" s="8"/>
    </row>
    <row r="385" spans="1:8" s="1" customFormat="1" ht="12.75">
      <c r="A385" s="19" t="s">
        <v>19</v>
      </c>
      <c r="B385" s="8" t="s">
        <v>186</v>
      </c>
      <c r="C385" s="8" t="s">
        <v>18</v>
      </c>
      <c r="D385" s="8">
        <v>11</v>
      </c>
      <c r="E385" s="11">
        <v>15000</v>
      </c>
      <c r="F385" s="21">
        <f t="shared" si="20"/>
        <v>165000</v>
      </c>
      <c r="G385" s="8"/>
      <c r="H385" s="8"/>
    </row>
    <row r="386" spans="1:8" s="1" customFormat="1" ht="63.75">
      <c r="A386" s="19" t="s">
        <v>22</v>
      </c>
      <c r="B386" s="8" t="s">
        <v>187</v>
      </c>
      <c r="C386" s="8" t="s">
        <v>18</v>
      </c>
      <c r="D386" s="8">
        <v>8</v>
      </c>
      <c r="E386" s="11">
        <v>120000</v>
      </c>
      <c r="F386" s="21">
        <f t="shared" si="20"/>
        <v>960000</v>
      </c>
      <c r="G386" s="8"/>
      <c r="H386" s="8"/>
    </row>
    <row r="387" spans="1:8" s="1" customFormat="1" ht="16.5" customHeight="1">
      <c r="A387" s="19" t="s">
        <v>28</v>
      </c>
      <c r="B387" s="8" t="s">
        <v>100</v>
      </c>
      <c r="C387" s="8" t="s">
        <v>18</v>
      </c>
      <c r="D387" s="8">
        <v>8</v>
      </c>
      <c r="E387" s="11">
        <v>15000</v>
      </c>
      <c r="F387" s="21">
        <f t="shared" si="20"/>
        <v>120000</v>
      </c>
      <c r="G387" s="8"/>
      <c r="H387" s="8"/>
    </row>
    <row r="388" spans="1:8" s="1" customFormat="1" ht="51">
      <c r="A388" s="19" t="s">
        <v>30</v>
      </c>
      <c r="B388" s="8" t="s">
        <v>101</v>
      </c>
      <c r="C388" s="8" t="s">
        <v>18</v>
      </c>
      <c r="D388" s="8">
        <v>1</v>
      </c>
      <c r="E388" s="11">
        <v>350000</v>
      </c>
      <c r="F388" s="21">
        <f t="shared" si="20"/>
        <v>350000</v>
      </c>
      <c r="G388" s="8"/>
      <c r="H388" s="8"/>
    </row>
    <row r="389" spans="1:8" s="1" customFormat="1" ht="38.25">
      <c r="A389" s="19" t="s">
        <v>42</v>
      </c>
      <c r="B389" s="8" t="s">
        <v>102</v>
      </c>
      <c r="C389" s="8" t="s">
        <v>18</v>
      </c>
      <c r="D389" s="8">
        <v>16</v>
      </c>
      <c r="E389" s="11">
        <v>300000</v>
      </c>
      <c r="F389" s="21">
        <f t="shared" si="20"/>
        <v>4800000</v>
      </c>
      <c r="G389" s="8"/>
      <c r="H389" s="8"/>
    </row>
    <row r="390" spans="1:8" s="1" customFormat="1" ht="12.75">
      <c r="A390" s="19" t="s">
        <v>44</v>
      </c>
      <c r="B390" s="8" t="s">
        <v>34</v>
      </c>
      <c r="C390" s="8"/>
      <c r="D390" s="8"/>
      <c r="E390" s="8"/>
      <c r="F390" s="21">
        <v>0</v>
      </c>
      <c r="G390" s="11">
        <v>600000</v>
      </c>
      <c r="H390" s="8"/>
    </row>
    <row r="391" spans="1:8" s="1" customFormat="1" ht="12.75">
      <c r="A391" s="19"/>
      <c r="B391" s="12" t="s">
        <v>103</v>
      </c>
      <c r="C391" s="12"/>
      <c r="D391" s="12"/>
      <c r="E391" s="12"/>
      <c r="F391" s="15">
        <f>SUM(F384:F390)</f>
        <v>8870000</v>
      </c>
      <c r="G391" s="16">
        <v>600000</v>
      </c>
      <c r="H391" s="16">
        <f>F391+G391</f>
        <v>9470000</v>
      </c>
    </row>
    <row r="392" spans="1:8" s="1" customFormat="1" ht="12.75">
      <c r="A392" s="19"/>
      <c r="B392" s="8"/>
      <c r="C392" s="8"/>
      <c r="D392" s="8"/>
      <c r="E392" s="11"/>
      <c r="F392" s="21"/>
      <c r="G392" s="8"/>
      <c r="H392" s="8"/>
    </row>
    <row r="393" spans="1:8" s="1" customFormat="1" ht="25.5">
      <c r="A393" s="7">
        <v>33</v>
      </c>
      <c r="B393" s="12" t="s">
        <v>170</v>
      </c>
      <c r="C393" s="8"/>
      <c r="D393" s="8"/>
      <c r="E393" s="8"/>
      <c r="F393" s="21">
        <f>D393*E393</f>
        <v>0</v>
      </c>
      <c r="G393" s="8"/>
      <c r="H393" s="8"/>
    </row>
    <row r="394" spans="1:8" s="1" customFormat="1" ht="12.75">
      <c r="A394" s="19" t="s">
        <v>16</v>
      </c>
      <c r="B394" s="8" t="s">
        <v>17</v>
      </c>
      <c r="C394" s="8" t="s">
        <v>18</v>
      </c>
      <c r="D394" s="8">
        <v>100</v>
      </c>
      <c r="E394" s="11">
        <v>30000</v>
      </c>
      <c r="F394" s="21">
        <f>D394*E394</f>
        <v>3000000</v>
      </c>
      <c r="G394" s="8"/>
      <c r="H394" s="8"/>
    </row>
    <row r="395" spans="1:8" s="1" customFormat="1" ht="12.75">
      <c r="A395" s="19" t="s">
        <v>19</v>
      </c>
      <c r="B395" s="8" t="s">
        <v>20</v>
      </c>
      <c r="C395" s="8" t="s">
        <v>21</v>
      </c>
      <c r="D395" s="8">
        <v>5</v>
      </c>
      <c r="E395" s="11">
        <v>120000</v>
      </c>
      <c r="F395" s="21">
        <f>D395*E395</f>
        <v>600000</v>
      </c>
      <c r="G395" s="8"/>
      <c r="H395" s="8"/>
    </row>
    <row r="396" spans="1:8" s="1" customFormat="1" ht="12.75">
      <c r="A396" s="19" t="s">
        <v>22</v>
      </c>
      <c r="B396" s="8" t="s">
        <v>86</v>
      </c>
      <c r="C396" s="8" t="s">
        <v>18</v>
      </c>
      <c r="D396" s="8">
        <v>15</v>
      </c>
      <c r="E396" s="11">
        <v>15000</v>
      </c>
      <c r="F396" s="21">
        <f>D396*E396</f>
        <v>225000</v>
      </c>
      <c r="G396" s="8"/>
      <c r="H396" s="8"/>
    </row>
    <row r="397" spans="1:8" s="1" customFormat="1" ht="25.5">
      <c r="A397" s="19" t="s">
        <v>28</v>
      </c>
      <c r="B397" s="8" t="s">
        <v>87</v>
      </c>
      <c r="C397" s="8" t="s">
        <v>88</v>
      </c>
      <c r="D397" s="8" t="s">
        <v>89</v>
      </c>
      <c r="E397" s="11"/>
      <c r="F397" s="22" t="s">
        <v>89</v>
      </c>
      <c r="G397" s="8"/>
      <c r="H397" s="8"/>
    </row>
    <row r="398" spans="1:8" s="1" customFormat="1" ht="12.75">
      <c r="A398" s="19" t="s">
        <v>30</v>
      </c>
      <c r="B398" s="8" t="s">
        <v>138</v>
      </c>
      <c r="C398" s="8" t="s">
        <v>18</v>
      </c>
      <c r="D398" s="8" t="s">
        <v>89</v>
      </c>
      <c r="E398" s="8">
        <v>400</v>
      </c>
      <c r="F398" s="22" t="s">
        <v>89</v>
      </c>
      <c r="G398" s="8"/>
      <c r="H398" s="8"/>
    </row>
    <row r="399" spans="1:8" s="1" customFormat="1" ht="12.75">
      <c r="A399" s="19" t="s">
        <v>42</v>
      </c>
      <c r="B399" s="8" t="s">
        <v>91</v>
      </c>
      <c r="C399" s="8" t="s">
        <v>18</v>
      </c>
      <c r="D399" s="8" t="s">
        <v>89</v>
      </c>
      <c r="E399" s="11">
        <v>40000</v>
      </c>
      <c r="F399" s="22" t="s">
        <v>89</v>
      </c>
      <c r="G399" s="8"/>
      <c r="H399" s="8"/>
    </row>
    <row r="400" spans="1:8" s="1" customFormat="1" ht="12.75">
      <c r="A400" s="19" t="s">
        <v>44</v>
      </c>
      <c r="B400" s="8" t="s">
        <v>34</v>
      </c>
      <c r="C400" s="8"/>
      <c r="D400" s="8"/>
      <c r="E400" s="8">
        <v>0</v>
      </c>
      <c r="F400" s="21"/>
      <c r="G400" s="11">
        <v>1200000</v>
      </c>
      <c r="H400" s="8"/>
    </row>
    <row r="401" spans="1:8" s="1" customFormat="1" ht="12.75">
      <c r="A401" s="7">
        <v>33.1</v>
      </c>
      <c r="B401" s="12" t="s">
        <v>92</v>
      </c>
      <c r="C401" s="8"/>
      <c r="D401" s="8"/>
      <c r="E401" s="8">
        <v>0</v>
      </c>
      <c r="F401" s="21"/>
      <c r="G401" s="8"/>
      <c r="H401" s="8"/>
    </row>
    <row r="402" spans="1:8" s="1" customFormat="1" ht="12.75">
      <c r="A402" s="19" t="s">
        <v>16</v>
      </c>
      <c r="B402" s="8" t="s">
        <v>17</v>
      </c>
      <c r="C402" s="8" t="s">
        <v>18</v>
      </c>
      <c r="D402" s="8">
        <v>45</v>
      </c>
      <c r="E402" s="11">
        <v>30000</v>
      </c>
      <c r="F402" s="21">
        <f>D402*E402</f>
        <v>1350000</v>
      </c>
      <c r="G402" s="8"/>
      <c r="H402" s="8"/>
    </row>
    <row r="403" spans="1:8" s="1" customFormat="1" ht="12.75">
      <c r="A403" s="19" t="s">
        <v>19</v>
      </c>
      <c r="B403" s="8" t="s">
        <v>20</v>
      </c>
      <c r="C403" s="8" t="s">
        <v>21</v>
      </c>
      <c r="D403" s="8">
        <v>3</v>
      </c>
      <c r="E403" s="11">
        <v>120000</v>
      </c>
      <c r="F403" s="21">
        <f>D403*E403</f>
        <v>360000</v>
      </c>
      <c r="G403" s="8"/>
      <c r="H403" s="8"/>
    </row>
    <row r="404" spans="1:8" s="1" customFormat="1" ht="12.75">
      <c r="A404" s="19" t="s">
        <v>22</v>
      </c>
      <c r="B404" s="8" t="s">
        <v>93</v>
      </c>
      <c r="C404" s="8" t="s">
        <v>94</v>
      </c>
      <c r="D404" s="8" t="s">
        <v>89</v>
      </c>
      <c r="E404" s="11">
        <v>40000</v>
      </c>
      <c r="F404" s="22" t="s">
        <v>89</v>
      </c>
      <c r="G404" s="8"/>
      <c r="H404" s="8"/>
    </row>
    <row r="405" spans="1:8" s="1" customFormat="1" ht="12.75">
      <c r="A405" s="19" t="s">
        <v>28</v>
      </c>
      <c r="B405" s="8" t="s">
        <v>95</v>
      </c>
      <c r="C405" s="8" t="s">
        <v>18</v>
      </c>
      <c r="D405" s="8" t="s">
        <v>89</v>
      </c>
      <c r="E405" s="11">
        <v>40000</v>
      </c>
      <c r="F405" s="22" t="s">
        <v>89</v>
      </c>
      <c r="G405" s="8"/>
      <c r="H405" s="8"/>
    </row>
    <row r="406" spans="1:8" s="1" customFormat="1" ht="12.75">
      <c r="A406" s="19"/>
      <c r="B406" s="8" t="s">
        <v>96</v>
      </c>
      <c r="C406" s="8" t="s">
        <v>18</v>
      </c>
      <c r="D406" s="8" t="s">
        <v>89</v>
      </c>
      <c r="E406" s="11">
        <v>1200</v>
      </c>
      <c r="F406" s="22" t="s">
        <v>89</v>
      </c>
      <c r="G406" s="8"/>
      <c r="H406" s="8"/>
    </row>
    <row r="407" spans="1:8" s="1" customFormat="1" ht="12.75">
      <c r="A407" s="19" t="s">
        <v>30</v>
      </c>
      <c r="B407" s="8" t="s">
        <v>34</v>
      </c>
      <c r="C407" s="8" t="s">
        <v>9</v>
      </c>
      <c r="D407" s="8"/>
      <c r="E407" s="8"/>
      <c r="F407" s="21"/>
      <c r="G407" s="11">
        <v>500000</v>
      </c>
      <c r="H407" s="8"/>
    </row>
    <row r="408" spans="1:8" s="1" customFormat="1" ht="12.75">
      <c r="A408" s="19"/>
      <c r="B408" s="12" t="s">
        <v>171</v>
      </c>
      <c r="C408" s="8"/>
      <c r="D408" s="8"/>
      <c r="E408" s="8"/>
      <c r="F408" s="15">
        <f>SUM(F394:F407)</f>
        <v>5535000</v>
      </c>
      <c r="G408" s="16">
        <f>SUM(G400:G407)</f>
        <v>1700000</v>
      </c>
      <c r="H408" s="16">
        <f>F408+G408</f>
        <v>7235000</v>
      </c>
    </row>
    <row r="409" spans="1:8" s="1" customFormat="1" ht="12.75">
      <c r="A409" s="19"/>
      <c r="B409" s="8"/>
      <c r="C409" s="8"/>
      <c r="D409" s="8"/>
      <c r="E409" s="8"/>
      <c r="F409" s="21"/>
      <c r="G409" s="8"/>
      <c r="H409" s="8"/>
    </row>
    <row r="410" spans="1:8" s="1" customFormat="1" ht="12.75">
      <c r="A410" s="7">
        <v>34</v>
      </c>
      <c r="B410" s="12" t="s">
        <v>97</v>
      </c>
      <c r="C410" s="8"/>
      <c r="D410" s="8"/>
      <c r="E410" s="8"/>
      <c r="F410" s="21"/>
      <c r="G410" s="8"/>
      <c r="H410" s="8"/>
    </row>
    <row r="411" spans="1:8" s="1" customFormat="1" ht="16.5" customHeight="1">
      <c r="A411" s="19" t="s">
        <v>16</v>
      </c>
      <c r="B411" s="8" t="s">
        <v>172</v>
      </c>
      <c r="C411" s="8" t="s">
        <v>18</v>
      </c>
      <c r="D411" s="8">
        <v>400</v>
      </c>
      <c r="E411" s="11">
        <v>5000</v>
      </c>
      <c r="F411" s="21">
        <f aca="true" t="shared" si="21" ref="F411:F416">D411*E411</f>
        <v>2000000</v>
      </c>
      <c r="G411" s="8"/>
      <c r="H411" s="8"/>
    </row>
    <row r="412" spans="1:8" s="1" customFormat="1" ht="16.5" customHeight="1">
      <c r="A412" s="19" t="s">
        <v>19</v>
      </c>
      <c r="B412" s="8" t="s">
        <v>173</v>
      </c>
      <c r="C412" s="8" t="s">
        <v>18</v>
      </c>
      <c r="D412" s="8">
        <v>300</v>
      </c>
      <c r="E412" s="11">
        <v>3200</v>
      </c>
      <c r="F412" s="21">
        <f t="shared" si="21"/>
        <v>960000</v>
      </c>
      <c r="G412" s="8"/>
      <c r="H412" s="8"/>
    </row>
    <row r="413" spans="1:8" s="1" customFormat="1" ht="13.5" customHeight="1">
      <c r="A413" s="19" t="s">
        <v>22</v>
      </c>
      <c r="B413" s="8" t="s">
        <v>47</v>
      </c>
      <c r="C413" s="8" t="s">
        <v>27</v>
      </c>
      <c r="D413" s="8">
        <v>200</v>
      </c>
      <c r="E413" s="11">
        <v>3000</v>
      </c>
      <c r="F413" s="21">
        <f t="shared" si="21"/>
        <v>600000</v>
      </c>
      <c r="G413" s="8"/>
      <c r="H413" s="8"/>
    </row>
    <row r="414" spans="1:8" s="1" customFormat="1" ht="16.5" customHeight="1">
      <c r="A414" s="19" t="s">
        <v>28</v>
      </c>
      <c r="B414" s="8" t="s">
        <v>17</v>
      </c>
      <c r="C414" s="8" t="s">
        <v>18</v>
      </c>
      <c r="D414" s="8">
        <v>80</v>
      </c>
      <c r="E414" s="11">
        <v>30000</v>
      </c>
      <c r="F414" s="21">
        <f t="shared" si="21"/>
        <v>2400000</v>
      </c>
      <c r="G414" s="8"/>
      <c r="H414" s="8"/>
    </row>
    <row r="415" spans="1:8" s="1" customFormat="1" ht="18.75" customHeight="1">
      <c r="A415" s="19" t="s">
        <v>30</v>
      </c>
      <c r="B415" s="8" t="s">
        <v>20</v>
      </c>
      <c r="C415" s="8" t="s">
        <v>21</v>
      </c>
      <c r="D415" s="8">
        <v>4</v>
      </c>
      <c r="E415" s="11">
        <v>120000</v>
      </c>
      <c r="F415" s="21">
        <f t="shared" si="21"/>
        <v>480000</v>
      </c>
      <c r="G415" s="8"/>
      <c r="H415" s="8"/>
    </row>
    <row r="416" spans="1:8" s="1" customFormat="1" ht="15.75" customHeight="1">
      <c r="A416" s="19" t="s">
        <v>42</v>
      </c>
      <c r="B416" s="8" t="s">
        <v>86</v>
      </c>
      <c r="C416" s="8" t="s">
        <v>18</v>
      </c>
      <c r="D416" s="8">
        <v>15</v>
      </c>
      <c r="E416" s="11">
        <v>15000</v>
      </c>
      <c r="F416" s="21">
        <f t="shared" si="21"/>
        <v>225000</v>
      </c>
      <c r="G416" s="8"/>
      <c r="H416" s="8"/>
    </row>
    <row r="417" spans="1:8" s="1" customFormat="1" ht="16.5" customHeight="1">
      <c r="A417" s="19" t="s">
        <v>44</v>
      </c>
      <c r="B417" s="8" t="s">
        <v>34</v>
      </c>
      <c r="C417" s="8" t="s">
        <v>9</v>
      </c>
      <c r="D417" s="8"/>
      <c r="E417" s="8"/>
      <c r="F417" s="21">
        <v>0</v>
      </c>
      <c r="G417" s="11">
        <v>2000000</v>
      </c>
      <c r="H417" s="8"/>
    </row>
    <row r="418" spans="1:8" s="1" customFormat="1" ht="16.5" customHeight="1">
      <c r="A418" s="19"/>
      <c r="B418" s="12" t="s">
        <v>174</v>
      </c>
      <c r="C418" s="8"/>
      <c r="D418" s="8"/>
      <c r="E418" s="8"/>
      <c r="F418" s="15">
        <f>SUM(F411:F417)</f>
        <v>6665000</v>
      </c>
      <c r="G418" s="16">
        <v>2000000</v>
      </c>
      <c r="H418" s="17">
        <f>F418+G418</f>
        <v>8665000</v>
      </c>
    </row>
    <row r="419" spans="1:8" s="1" customFormat="1" ht="16.5" customHeight="1">
      <c r="A419" s="8"/>
      <c r="B419" s="8"/>
      <c r="C419" s="8"/>
      <c r="D419" s="8"/>
      <c r="E419" s="8"/>
      <c r="F419" s="21"/>
      <c r="G419" s="8"/>
      <c r="H419" s="8"/>
    </row>
    <row r="420" spans="1:8" s="1" customFormat="1" ht="15" customHeight="1">
      <c r="A420" s="12">
        <v>35</v>
      </c>
      <c r="B420" s="12" t="s">
        <v>105</v>
      </c>
      <c r="C420" s="8"/>
      <c r="D420" s="8"/>
      <c r="E420" s="8"/>
      <c r="F420" s="21"/>
      <c r="G420" s="8"/>
      <c r="H420" s="8"/>
    </row>
    <row r="421" spans="1:8" s="1" customFormat="1" ht="15" customHeight="1">
      <c r="A421" s="19" t="s">
        <v>16</v>
      </c>
      <c r="B421" s="8" t="s">
        <v>175</v>
      </c>
      <c r="C421" s="8" t="s">
        <v>18</v>
      </c>
      <c r="D421" s="8">
        <v>8</v>
      </c>
      <c r="E421" s="11">
        <v>225000</v>
      </c>
      <c r="F421" s="21">
        <f>D421*E421</f>
        <v>1800000</v>
      </c>
      <c r="G421" s="8"/>
      <c r="H421" s="8"/>
    </row>
    <row r="422" spans="1:8" s="1" customFormat="1" ht="15" customHeight="1">
      <c r="A422" s="19" t="s">
        <v>19</v>
      </c>
      <c r="B422" s="8" t="s">
        <v>188</v>
      </c>
      <c r="C422" s="8" t="s">
        <v>18</v>
      </c>
      <c r="D422" s="8">
        <v>8</v>
      </c>
      <c r="E422" s="11">
        <v>120000</v>
      </c>
      <c r="F422" s="21">
        <f>D422*E422</f>
        <v>960000</v>
      </c>
      <c r="G422" s="8"/>
      <c r="H422" s="8"/>
    </row>
    <row r="423" spans="1:8" s="1" customFormat="1" ht="17.25" customHeight="1">
      <c r="A423" s="19" t="s">
        <v>22</v>
      </c>
      <c r="B423" s="8" t="s">
        <v>109</v>
      </c>
      <c r="C423" s="8" t="s">
        <v>9</v>
      </c>
      <c r="D423" s="8"/>
      <c r="E423" s="11"/>
      <c r="F423" s="21">
        <v>1000000</v>
      </c>
      <c r="G423" s="8"/>
      <c r="H423" s="8"/>
    </row>
    <row r="424" spans="1:8" s="1" customFormat="1" ht="16.5" customHeight="1">
      <c r="A424" s="19" t="s">
        <v>28</v>
      </c>
      <c r="B424" s="8" t="s">
        <v>34</v>
      </c>
      <c r="C424" s="8"/>
      <c r="D424" s="8"/>
      <c r="E424" s="8"/>
      <c r="F424" s="21">
        <v>0</v>
      </c>
      <c r="G424" s="11">
        <v>1500000</v>
      </c>
      <c r="H424" s="8"/>
    </row>
    <row r="425" spans="1:8" s="1" customFormat="1" ht="16.5" customHeight="1">
      <c r="A425" s="19"/>
      <c r="B425" s="12" t="s">
        <v>176</v>
      </c>
      <c r="C425" s="8"/>
      <c r="D425" s="8"/>
      <c r="E425" s="8"/>
      <c r="F425" s="15">
        <f>SUM(F421:F424)</f>
        <v>3760000</v>
      </c>
      <c r="G425" s="16">
        <v>1500000</v>
      </c>
      <c r="H425" s="17">
        <f>F425+G425</f>
        <v>5260000</v>
      </c>
    </row>
    <row r="426" spans="1:8" s="1" customFormat="1" ht="16.5" customHeight="1">
      <c r="A426" s="7">
        <v>36</v>
      </c>
      <c r="B426" s="12" t="s">
        <v>110</v>
      </c>
      <c r="C426" s="8"/>
      <c r="D426" s="8"/>
      <c r="E426" s="8"/>
      <c r="F426" s="21">
        <f>D426*E426</f>
        <v>0</v>
      </c>
      <c r="G426" s="8"/>
      <c r="H426" s="8"/>
    </row>
    <row r="427" spans="1:8" s="1" customFormat="1" ht="18" customHeight="1">
      <c r="A427" s="19" t="s">
        <v>16</v>
      </c>
      <c r="B427" s="8" t="s">
        <v>177</v>
      </c>
      <c r="C427" s="8" t="s">
        <v>18</v>
      </c>
      <c r="D427" s="8">
        <v>50</v>
      </c>
      <c r="E427" s="11">
        <v>40000</v>
      </c>
      <c r="F427" s="21">
        <f>D427*E427</f>
        <v>2000000</v>
      </c>
      <c r="G427" s="8"/>
      <c r="H427" s="8"/>
    </row>
    <row r="428" spans="1:8" s="1" customFormat="1" ht="15.75" customHeight="1">
      <c r="A428" s="19" t="s">
        <v>19</v>
      </c>
      <c r="B428" s="8" t="s">
        <v>112</v>
      </c>
      <c r="C428" s="8" t="s">
        <v>18</v>
      </c>
      <c r="D428" s="8">
        <v>60</v>
      </c>
      <c r="E428" s="11">
        <v>21000</v>
      </c>
      <c r="F428" s="21">
        <f>D428*E428</f>
        <v>1260000</v>
      </c>
      <c r="G428" s="8"/>
      <c r="H428" s="8"/>
    </row>
    <row r="429" spans="1:8" s="1" customFormat="1" ht="12.75">
      <c r="A429" s="19" t="s">
        <v>22</v>
      </c>
      <c r="B429" s="8" t="s">
        <v>178</v>
      </c>
      <c r="C429" s="8" t="s">
        <v>18</v>
      </c>
      <c r="D429" s="8">
        <v>10</v>
      </c>
      <c r="E429" s="11">
        <v>8000</v>
      </c>
      <c r="F429" s="21">
        <f>D429*E429</f>
        <v>80000</v>
      </c>
      <c r="G429" s="8"/>
      <c r="H429" s="8"/>
    </row>
    <row r="430" spans="1:8" s="1" customFormat="1" ht="16.5" customHeight="1">
      <c r="A430" s="19" t="s">
        <v>28</v>
      </c>
      <c r="B430" s="8" t="s">
        <v>114</v>
      </c>
      <c r="C430" s="8" t="s">
        <v>18</v>
      </c>
      <c r="D430" s="8">
        <v>100</v>
      </c>
      <c r="E430" s="11">
        <v>1500</v>
      </c>
      <c r="F430" s="21">
        <f>D430*E430</f>
        <v>150000</v>
      </c>
      <c r="G430" s="8"/>
      <c r="H430" s="8"/>
    </row>
    <row r="431" spans="1:8" s="1" customFormat="1" ht="15.75" customHeight="1">
      <c r="A431" s="19" t="s">
        <v>30</v>
      </c>
      <c r="B431" s="8" t="s">
        <v>115</v>
      </c>
      <c r="C431" s="8" t="s">
        <v>9</v>
      </c>
      <c r="D431" s="8"/>
      <c r="E431" s="8"/>
      <c r="F431" s="21">
        <v>200000</v>
      </c>
      <c r="G431" s="8"/>
      <c r="H431" s="8"/>
    </row>
    <row r="432" spans="1:8" s="1" customFormat="1" ht="14.25" customHeight="1">
      <c r="A432" s="19" t="s">
        <v>42</v>
      </c>
      <c r="B432" s="8" t="s">
        <v>34</v>
      </c>
      <c r="C432" s="8" t="s">
        <v>9</v>
      </c>
      <c r="D432" s="8"/>
      <c r="E432" s="8"/>
      <c r="F432" s="21">
        <v>0</v>
      </c>
      <c r="G432" s="11">
        <v>1000000</v>
      </c>
      <c r="H432" s="8"/>
    </row>
    <row r="433" spans="1:8" s="1" customFormat="1" ht="16.5" customHeight="1">
      <c r="A433" s="19"/>
      <c r="B433" s="12" t="s">
        <v>179</v>
      </c>
      <c r="C433" s="8"/>
      <c r="D433" s="8"/>
      <c r="E433" s="8"/>
      <c r="F433" s="15">
        <f>SUM(F427:F432)</f>
        <v>3690000</v>
      </c>
      <c r="G433" s="16">
        <v>1000000</v>
      </c>
      <c r="H433" s="16">
        <f>F433+G433</f>
        <v>4690000</v>
      </c>
    </row>
    <row r="434" spans="1:8" s="1" customFormat="1" ht="12.75">
      <c r="A434" s="19"/>
      <c r="B434" s="8"/>
      <c r="C434" s="8"/>
      <c r="D434" s="8"/>
      <c r="E434" s="8"/>
      <c r="F434" s="21"/>
      <c r="G434" s="8"/>
      <c r="H434" s="8"/>
    </row>
    <row r="435" spans="1:8" s="1" customFormat="1" ht="18" customHeight="1">
      <c r="A435" s="19">
        <v>12</v>
      </c>
      <c r="B435" s="8" t="s">
        <v>180</v>
      </c>
      <c r="C435" s="8"/>
      <c r="D435" s="8"/>
      <c r="E435" s="8"/>
      <c r="F435" s="21"/>
      <c r="G435" s="11"/>
      <c r="H435" s="16">
        <v>2000000</v>
      </c>
    </row>
    <row r="436" spans="1:8" s="1" customFormat="1" ht="18" customHeight="1">
      <c r="A436" s="19"/>
      <c r="B436" s="8"/>
      <c r="C436" s="8"/>
      <c r="D436" s="8"/>
      <c r="E436" s="8"/>
      <c r="F436" s="21"/>
      <c r="G436" s="8"/>
      <c r="H436" s="8"/>
    </row>
    <row r="437" spans="1:8" s="3" customFormat="1" ht="18.75" customHeight="1">
      <c r="A437" s="7"/>
      <c r="B437" s="12" t="s">
        <v>197</v>
      </c>
      <c r="C437" s="12"/>
      <c r="D437" s="12"/>
      <c r="E437" s="12"/>
      <c r="F437" s="15"/>
      <c r="G437" s="12"/>
      <c r="H437" s="20">
        <f>H435+H433+H425+H418+H408+H391+H380+H362+H348+H338</f>
        <v>81195000</v>
      </c>
    </row>
    <row r="438" spans="1:8" s="3" customFormat="1" ht="18.75" customHeight="1">
      <c r="A438" s="7"/>
      <c r="B438" s="12"/>
      <c r="C438" s="12"/>
      <c r="D438" s="12"/>
      <c r="E438" s="12"/>
      <c r="F438" s="15"/>
      <c r="G438" s="12"/>
      <c r="H438" s="12"/>
    </row>
    <row r="439" spans="1:8" s="3" customFormat="1" ht="27.75" customHeight="1">
      <c r="A439" s="7"/>
      <c r="B439" s="12" t="s">
        <v>199</v>
      </c>
      <c r="C439" s="12"/>
      <c r="D439" s="12"/>
      <c r="E439" s="12"/>
      <c r="F439" s="15"/>
      <c r="G439" s="12"/>
      <c r="H439" s="20">
        <f>H437+H322+H198</f>
        <v>304050000</v>
      </c>
    </row>
    <row r="440" spans="1:8" s="1" customFormat="1" ht="15.75" customHeight="1">
      <c r="A440" s="19"/>
      <c r="B440" s="8" t="s">
        <v>200</v>
      </c>
      <c r="C440" s="8"/>
      <c r="D440" s="8"/>
      <c r="E440" s="8"/>
      <c r="F440" s="21"/>
      <c r="G440" s="8"/>
      <c r="H440" s="11">
        <v>30000000</v>
      </c>
    </row>
    <row r="441" spans="1:8" s="3" customFormat="1" ht="18.75" customHeight="1">
      <c r="A441" s="12"/>
      <c r="B441" s="12" t="s">
        <v>181</v>
      </c>
      <c r="C441" s="12"/>
      <c r="D441" s="12"/>
      <c r="E441" s="12"/>
      <c r="F441" s="15"/>
      <c r="G441" s="12"/>
      <c r="H441" s="20">
        <f>SUM(H439:H440)</f>
        <v>334050000</v>
      </c>
    </row>
    <row r="442" s="1" customFormat="1" ht="12.75">
      <c r="F442" s="24"/>
    </row>
    <row r="443" s="1" customFormat="1" ht="12.75">
      <c r="F443" s="24"/>
    </row>
    <row r="444" s="1" customFormat="1" ht="12.75">
      <c r="F444" s="24"/>
    </row>
    <row r="445" s="1" customFormat="1" ht="12.75">
      <c r="F445" s="24"/>
    </row>
    <row r="446" s="1" customFormat="1" ht="12.75">
      <c r="F446" s="24"/>
    </row>
    <row r="447" s="1" customFormat="1" ht="12.75">
      <c r="F447" s="24"/>
    </row>
    <row r="448" s="1" customFormat="1" ht="12.75">
      <c r="F448" s="24"/>
    </row>
    <row r="449" s="1" customFormat="1" ht="12.75">
      <c r="F449" s="24"/>
    </row>
    <row r="450" s="1" customFormat="1" ht="12.75">
      <c r="F450" s="24"/>
    </row>
    <row r="451" s="1" customFormat="1" ht="12.75">
      <c r="F451" s="5"/>
    </row>
    <row r="452" s="1" customFormat="1" ht="12.75">
      <c r="F452" s="5"/>
    </row>
    <row r="453" s="1" customFormat="1" ht="12.75">
      <c r="F453" s="5"/>
    </row>
    <row r="454" s="1" customFormat="1" ht="12.75">
      <c r="F454" s="5"/>
    </row>
    <row r="455" s="1" customFormat="1" ht="12.75">
      <c r="F455" s="5"/>
    </row>
    <row r="456" s="1" customFormat="1" ht="12.75">
      <c r="F456" s="5"/>
    </row>
    <row r="457" s="1" customFormat="1" ht="12.75">
      <c r="F457" s="5"/>
    </row>
    <row r="458" s="1" customFormat="1" ht="12.75">
      <c r="F458" s="5"/>
    </row>
    <row r="459" s="1" customFormat="1" ht="12.75">
      <c r="F459" s="5"/>
    </row>
    <row r="460" s="1" customFormat="1" ht="12.75">
      <c r="F460" s="5"/>
    </row>
    <row r="461" s="1" customFormat="1" ht="12.75">
      <c r="F461" s="5"/>
    </row>
    <row r="462" s="1" customFormat="1" ht="12.75">
      <c r="F462" s="5"/>
    </row>
    <row r="463" s="1" customFormat="1" ht="12.75">
      <c r="F463" s="5"/>
    </row>
    <row r="464" s="1" customFormat="1" ht="12.75">
      <c r="F464" s="5"/>
    </row>
    <row r="465" s="1" customFormat="1" ht="12.75">
      <c r="F465" s="5"/>
    </row>
    <row r="466" s="1" customFormat="1" ht="12.75">
      <c r="F466" s="5"/>
    </row>
    <row r="467" s="1" customFormat="1" ht="12.75">
      <c r="F467" s="5"/>
    </row>
    <row r="468" s="1" customFormat="1" ht="12.75">
      <c r="F468" s="5"/>
    </row>
    <row r="469" s="1" customFormat="1" ht="12.75">
      <c r="F469" s="5"/>
    </row>
    <row r="470" s="1" customFormat="1" ht="12.75">
      <c r="F470" s="5"/>
    </row>
    <row r="471" s="1" customFormat="1" ht="12.75">
      <c r="F471" s="5"/>
    </row>
    <row r="472" s="1" customFormat="1" ht="12.75">
      <c r="F472" s="5"/>
    </row>
    <row r="473" s="1" customFormat="1" ht="12.75">
      <c r="F473" s="5"/>
    </row>
    <row r="474" s="1" customFormat="1" ht="12.75">
      <c r="F474" s="5"/>
    </row>
    <row r="475" s="1" customFormat="1" ht="12.75">
      <c r="F475" s="5"/>
    </row>
    <row r="476" s="1" customFormat="1" ht="12.75">
      <c r="F476" s="5"/>
    </row>
    <row r="477" s="1" customFormat="1" ht="12.75">
      <c r="F477" s="5"/>
    </row>
    <row r="478" s="1" customFormat="1" ht="12.75">
      <c r="F478" s="5"/>
    </row>
    <row r="479" s="1" customFormat="1" ht="12.75">
      <c r="F479" s="5"/>
    </row>
    <row r="480" s="1" customFormat="1" ht="12.75">
      <c r="F480" s="5"/>
    </row>
    <row r="481" s="1" customFormat="1" ht="12.75">
      <c r="F481" s="5"/>
    </row>
    <row r="482" s="1" customFormat="1" ht="12.75">
      <c r="F482" s="5"/>
    </row>
    <row r="483" s="1" customFormat="1" ht="12.75">
      <c r="F483" s="5"/>
    </row>
    <row r="484" s="1" customFormat="1" ht="12.75">
      <c r="F484" s="5"/>
    </row>
    <row r="485" s="1" customFormat="1" ht="12.75">
      <c r="F485" s="5"/>
    </row>
    <row r="486" s="1" customFormat="1" ht="12.75">
      <c r="F486" s="5"/>
    </row>
    <row r="487" s="1" customFormat="1" ht="12.75">
      <c r="F487" s="5"/>
    </row>
    <row r="488" s="1" customFormat="1" ht="12.75">
      <c r="F488" s="5"/>
    </row>
    <row r="489" s="1" customFormat="1" ht="12.75">
      <c r="F489" s="5"/>
    </row>
    <row r="490" s="1" customFormat="1" ht="12.75">
      <c r="F490" s="5"/>
    </row>
    <row r="491" s="1" customFormat="1" ht="12.75">
      <c r="F491" s="5"/>
    </row>
    <row r="492" s="1" customFormat="1" ht="12.75">
      <c r="F492" s="5"/>
    </row>
    <row r="493" s="1" customFormat="1" ht="12.75">
      <c r="F493" s="5"/>
    </row>
    <row r="494" s="1" customFormat="1" ht="12.75">
      <c r="F494" s="5"/>
    </row>
    <row r="495" s="1" customFormat="1" ht="12.75">
      <c r="F495" s="5"/>
    </row>
    <row r="496" s="1" customFormat="1" ht="12.75">
      <c r="F496" s="5"/>
    </row>
    <row r="497" s="1" customFormat="1" ht="12.75">
      <c r="F497" s="5"/>
    </row>
    <row r="498" s="1" customFormat="1" ht="12.75">
      <c r="F498" s="5"/>
    </row>
    <row r="499" s="1" customFormat="1" ht="12.75">
      <c r="F499" s="5"/>
    </row>
    <row r="500" s="1" customFormat="1" ht="12.75">
      <c r="F500" s="5"/>
    </row>
    <row r="501" s="1" customFormat="1" ht="12.75">
      <c r="F501" s="5"/>
    </row>
    <row r="502" s="1" customFormat="1" ht="12.75">
      <c r="F502" s="5"/>
    </row>
    <row r="503" s="1" customFormat="1" ht="12.75">
      <c r="F503" s="5"/>
    </row>
    <row r="504" s="1" customFormat="1" ht="12.75">
      <c r="F504" s="5"/>
    </row>
    <row r="505" s="1" customFormat="1" ht="12.75">
      <c r="F505" s="5"/>
    </row>
    <row r="506" s="1" customFormat="1" ht="12.75">
      <c r="F506" s="5"/>
    </row>
    <row r="507" s="1" customFormat="1" ht="12.75">
      <c r="F507" s="5"/>
    </row>
    <row r="508" s="1" customFormat="1" ht="12.75">
      <c r="F508" s="5"/>
    </row>
    <row r="509" s="1" customFormat="1" ht="12.75">
      <c r="F509" s="5"/>
    </row>
    <row r="510" s="1" customFormat="1" ht="12.75">
      <c r="F510" s="5"/>
    </row>
    <row r="511" s="1" customFormat="1" ht="12.75">
      <c r="F511" s="5"/>
    </row>
    <row r="512" s="1" customFormat="1" ht="12.75">
      <c r="F512" s="5"/>
    </row>
    <row r="513" s="1" customFormat="1" ht="12.75">
      <c r="F513" s="5"/>
    </row>
    <row r="514" s="1" customFormat="1" ht="12.75">
      <c r="F514" s="5"/>
    </row>
    <row r="515" s="1" customFormat="1" ht="12.75">
      <c r="F515" s="5"/>
    </row>
    <row r="516" s="1" customFormat="1" ht="12.75">
      <c r="F516" s="5"/>
    </row>
    <row r="517" s="1" customFormat="1" ht="12.75">
      <c r="F517" s="5"/>
    </row>
    <row r="518" s="1" customFormat="1" ht="12.75">
      <c r="F518" s="5"/>
    </row>
    <row r="519" s="1" customFormat="1" ht="12.75">
      <c r="F519" s="5"/>
    </row>
    <row r="520" s="1" customFormat="1" ht="12.75">
      <c r="F520" s="5"/>
    </row>
    <row r="521" s="1" customFormat="1" ht="12.75">
      <c r="F521" s="5"/>
    </row>
    <row r="522" s="1" customFormat="1" ht="12.75">
      <c r="F522" s="5"/>
    </row>
    <row r="523" s="1" customFormat="1" ht="12.75">
      <c r="F523" s="5"/>
    </row>
    <row r="524" s="1" customFormat="1" ht="12.75">
      <c r="F524" s="5"/>
    </row>
    <row r="525" s="1" customFormat="1" ht="12.75">
      <c r="F525" s="5"/>
    </row>
    <row r="526" s="1" customFormat="1" ht="12.75">
      <c r="F526" s="5"/>
    </row>
    <row r="527" s="1" customFormat="1" ht="12.75">
      <c r="F527" s="5"/>
    </row>
    <row r="528" s="1" customFormat="1" ht="12.75">
      <c r="F528" s="5"/>
    </row>
    <row r="529" s="1" customFormat="1" ht="12.75">
      <c r="F529" s="5"/>
    </row>
    <row r="530" s="1" customFormat="1" ht="12.75">
      <c r="F530" s="5"/>
    </row>
    <row r="531" s="1" customFormat="1" ht="12.75">
      <c r="F531" s="5"/>
    </row>
    <row r="532" s="1" customFormat="1" ht="12.75">
      <c r="F532" s="5"/>
    </row>
    <row r="533" s="1" customFormat="1" ht="12.75">
      <c r="F533" s="5"/>
    </row>
    <row r="534" s="1" customFormat="1" ht="12.75">
      <c r="F534" s="5"/>
    </row>
    <row r="535" s="1" customFormat="1" ht="12.75">
      <c r="F535" s="5"/>
    </row>
    <row r="536" s="1" customFormat="1" ht="12.75">
      <c r="F536" s="5"/>
    </row>
    <row r="537" s="1" customFormat="1" ht="12.75">
      <c r="F537" s="5"/>
    </row>
    <row r="538" s="1" customFormat="1" ht="12.75">
      <c r="F538" s="5"/>
    </row>
  </sheetData>
  <sheetProtection/>
  <mergeCells count="1">
    <mergeCell ref="A1:H1"/>
  </mergeCells>
  <printOptions/>
  <pageMargins left="0.33" right="0.26" top="0.56" bottom="0.57" header="0.41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1"/>
  <sheetViews>
    <sheetView zoomScalePageLayoutView="0" workbookViewId="0" topLeftCell="A1">
      <selection activeCell="A1" sqref="A1:H1"/>
    </sheetView>
  </sheetViews>
  <sheetFormatPr defaultColWidth="8.8515625" defaultRowHeight="12.75"/>
  <cols>
    <col min="1" max="1" width="5.421875" style="0" customWidth="1"/>
    <col min="2" max="2" width="33.140625" style="0" customWidth="1"/>
    <col min="3" max="3" width="6.140625" style="0" customWidth="1"/>
    <col min="4" max="4" width="7.00390625" style="0" customWidth="1"/>
    <col min="5" max="5" width="10.140625" style="0" customWidth="1"/>
    <col min="6" max="6" width="12.8515625" style="6" customWidth="1"/>
    <col min="7" max="7" width="11.28125" style="0" customWidth="1"/>
    <col min="8" max="8" width="13.421875" style="0" customWidth="1"/>
  </cols>
  <sheetData>
    <row r="1" spans="1:8" s="1" customFormat="1" ht="45" customHeight="1">
      <c r="A1" s="69" t="s">
        <v>201</v>
      </c>
      <c r="B1" s="69"/>
      <c r="C1" s="69"/>
      <c r="D1" s="69"/>
      <c r="E1" s="69"/>
      <c r="F1" s="69"/>
      <c r="G1" s="69"/>
      <c r="H1" s="69"/>
    </row>
    <row r="2" spans="1:8" s="2" customFormat="1" ht="38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183</v>
      </c>
      <c r="G2" s="7" t="s">
        <v>5</v>
      </c>
      <c r="H2" s="7" t="s">
        <v>6</v>
      </c>
    </row>
    <row r="3" spans="1:8" s="1" customFormat="1" ht="12.75">
      <c r="A3" s="7">
        <v>1</v>
      </c>
      <c r="B3" s="12" t="s">
        <v>7</v>
      </c>
      <c r="C3" s="8"/>
      <c r="D3" s="8"/>
      <c r="E3" s="8"/>
      <c r="F3" s="9"/>
      <c r="G3" s="8"/>
      <c r="H3" s="8"/>
    </row>
    <row r="4" spans="1:8" s="1" customFormat="1" ht="25.5">
      <c r="A4" s="19">
        <v>1.1</v>
      </c>
      <c r="B4" s="8" t="s">
        <v>202</v>
      </c>
      <c r="C4" s="8" t="s">
        <v>9</v>
      </c>
      <c r="D4" s="8"/>
      <c r="E4" s="8"/>
      <c r="F4" s="10"/>
      <c r="G4" s="11">
        <v>300000</v>
      </c>
      <c r="H4" s="8"/>
    </row>
    <row r="5" spans="1:8" s="1" customFormat="1" ht="12.75">
      <c r="A5" s="19">
        <v>1.2</v>
      </c>
      <c r="B5" s="8" t="s">
        <v>10</v>
      </c>
      <c r="C5" s="8" t="s">
        <v>9</v>
      </c>
      <c r="D5" s="8"/>
      <c r="E5" s="8"/>
      <c r="F5" s="9"/>
      <c r="G5" s="11">
        <v>250000</v>
      </c>
      <c r="H5" s="8"/>
    </row>
    <row r="6" spans="1:8" s="1" customFormat="1" ht="12.75">
      <c r="A6" s="19">
        <v>1.3</v>
      </c>
      <c r="B6" s="8" t="s">
        <v>11</v>
      </c>
      <c r="C6" s="8" t="s">
        <v>9</v>
      </c>
      <c r="D6" s="8"/>
      <c r="E6" s="8"/>
      <c r="F6" s="10">
        <v>500000</v>
      </c>
      <c r="G6" s="1" t="s">
        <v>89</v>
      </c>
      <c r="H6" s="8"/>
    </row>
    <row r="7" spans="1:8" s="1" customFormat="1" ht="12.75">
      <c r="A7" s="19"/>
      <c r="B7" s="12" t="s">
        <v>103</v>
      </c>
      <c r="C7" s="8"/>
      <c r="D7" s="8"/>
      <c r="E7" s="8"/>
      <c r="F7" s="13">
        <v>500000</v>
      </c>
      <c r="G7" s="16">
        <f>SUM(G4:G6)</f>
        <v>550000</v>
      </c>
      <c r="H7" s="16">
        <f>F7+G7</f>
        <v>1050000</v>
      </c>
    </row>
    <row r="8" spans="1:8" s="1" customFormat="1" ht="12.75">
      <c r="A8" s="19"/>
      <c r="B8" s="8"/>
      <c r="C8" s="8"/>
      <c r="D8" s="8"/>
      <c r="E8" s="8"/>
      <c r="F8" s="9"/>
      <c r="G8" s="8"/>
      <c r="H8" s="8"/>
    </row>
    <row r="9" spans="1:8" s="1" customFormat="1" ht="12.75">
      <c r="A9" s="7">
        <v>2</v>
      </c>
      <c r="B9" s="12" t="s">
        <v>13</v>
      </c>
      <c r="C9" s="8"/>
      <c r="D9" s="8"/>
      <c r="E9" s="8"/>
      <c r="F9" s="9"/>
      <c r="G9" s="8"/>
      <c r="H9" s="8"/>
    </row>
    <row r="10" spans="1:8" s="1" customFormat="1" ht="25.5">
      <c r="A10" s="19">
        <v>2.1</v>
      </c>
      <c r="B10" s="8" t="s">
        <v>14</v>
      </c>
      <c r="C10" s="8" t="s">
        <v>9</v>
      </c>
      <c r="D10" s="8"/>
      <c r="E10" s="8"/>
      <c r="F10" s="9"/>
      <c r="G10" s="11">
        <v>400000</v>
      </c>
      <c r="H10" s="8"/>
    </row>
    <row r="11" spans="1:8" s="1" customFormat="1" ht="25.5">
      <c r="A11" s="7">
        <v>2.2</v>
      </c>
      <c r="B11" s="12" t="s">
        <v>15</v>
      </c>
      <c r="C11" s="8"/>
      <c r="D11" s="8"/>
      <c r="E11" s="8"/>
      <c r="F11" s="9"/>
      <c r="G11" s="8"/>
      <c r="H11" s="8"/>
    </row>
    <row r="12" spans="1:8" s="1" customFormat="1" ht="12.75">
      <c r="A12" s="19" t="s">
        <v>16</v>
      </c>
      <c r="B12" s="8" t="s">
        <v>17</v>
      </c>
      <c r="C12" s="8" t="s">
        <v>18</v>
      </c>
      <c r="D12" s="8">
        <v>40</v>
      </c>
      <c r="E12" s="11">
        <v>30000</v>
      </c>
      <c r="F12" s="14">
        <f>D12*E12</f>
        <v>1200000</v>
      </c>
      <c r="G12" s="8"/>
      <c r="H12" s="8"/>
    </row>
    <row r="13" spans="1:8" s="1" customFormat="1" ht="12.75">
      <c r="A13" s="19" t="s">
        <v>19</v>
      </c>
      <c r="B13" s="8" t="s">
        <v>20</v>
      </c>
      <c r="C13" s="8" t="s">
        <v>21</v>
      </c>
      <c r="D13" s="8">
        <v>6</v>
      </c>
      <c r="E13" s="11">
        <v>120000</v>
      </c>
      <c r="F13" s="14">
        <f aca="true" t="shared" si="0" ref="F13:F77">D13*E13</f>
        <v>720000</v>
      </c>
      <c r="G13" s="8"/>
      <c r="H13" s="8"/>
    </row>
    <row r="14" spans="1:8" s="1" customFormat="1" ht="12.75">
      <c r="A14" s="19" t="s">
        <v>22</v>
      </c>
      <c r="B14" s="8" t="s">
        <v>23</v>
      </c>
      <c r="C14" s="8" t="s">
        <v>21</v>
      </c>
      <c r="D14" s="8">
        <v>4</v>
      </c>
      <c r="E14" s="11">
        <v>200000</v>
      </c>
      <c r="F14" s="14">
        <f t="shared" si="0"/>
        <v>800000</v>
      </c>
      <c r="G14" s="8"/>
      <c r="H14" s="8"/>
    </row>
    <row r="15" spans="1:8" s="1" customFormat="1" ht="12.75">
      <c r="A15" s="19"/>
      <c r="B15" s="8" t="s">
        <v>203</v>
      </c>
      <c r="C15" s="8" t="s">
        <v>25</v>
      </c>
      <c r="D15" s="8">
        <v>44</v>
      </c>
      <c r="E15" s="11">
        <v>20000</v>
      </c>
      <c r="F15" s="14">
        <f t="shared" si="0"/>
        <v>880000</v>
      </c>
      <c r="G15" s="8"/>
      <c r="H15" s="8"/>
    </row>
    <row r="16" spans="1:8" s="1" customFormat="1" ht="12.75">
      <c r="A16" s="19"/>
      <c r="B16" s="8" t="s">
        <v>26</v>
      </c>
      <c r="C16" s="8" t="s">
        <v>27</v>
      </c>
      <c r="D16" s="8">
        <v>80</v>
      </c>
      <c r="E16" s="11">
        <v>3500</v>
      </c>
      <c r="F16" s="14">
        <f t="shared" si="0"/>
        <v>280000</v>
      </c>
      <c r="G16" s="8"/>
      <c r="H16" s="8"/>
    </row>
    <row r="17" spans="1:8" s="1" customFormat="1" ht="12.75">
      <c r="A17" s="19" t="s">
        <v>28</v>
      </c>
      <c r="B17" s="8" t="s">
        <v>29</v>
      </c>
      <c r="C17" s="8" t="s">
        <v>9</v>
      </c>
      <c r="D17" s="8"/>
      <c r="E17" s="8"/>
      <c r="F17" s="14"/>
      <c r="G17" s="11">
        <v>600000</v>
      </c>
      <c r="H17" s="8"/>
    </row>
    <row r="18" spans="1:8" s="1" customFormat="1" ht="12.75">
      <c r="A18" s="19" t="s">
        <v>30</v>
      </c>
      <c r="B18" s="8" t="s">
        <v>31</v>
      </c>
      <c r="C18" s="8" t="s">
        <v>9</v>
      </c>
      <c r="D18" s="8"/>
      <c r="E18" s="8"/>
      <c r="F18" s="14"/>
      <c r="G18" s="11">
        <v>1200000</v>
      </c>
      <c r="H18" s="8"/>
    </row>
    <row r="19" spans="1:8" s="1" customFormat="1" ht="25.5" customHeight="1">
      <c r="A19" s="7">
        <v>2.3</v>
      </c>
      <c r="B19" s="12" t="s">
        <v>32</v>
      </c>
      <c r="C19" s="8"/>
      <c r="D19" s="8"/>
      <c r="E19" s="8"/>
      <c r="F19" s="14"/>
      <c r="G19" s="11"/>
      <c r="H19" s="8"/>
    </row>
    <row r="20" spans="1:8" s="1" customFormat="1" ht="12.75">
      <c r="A20" s="19"/>
      <c r="B20" s="8" t="s">
        <v>33</v>
      </c>
      <c r="C20" s="8" t="s">
        <v>18</v>
      </c>
      <c r="D20" s="11">
        <v>9000</v>
      </c>
      <c r="E20" s="8">
        <v>130</v>
      </c>
      <c r="F20" s="14">
        <f t="shared" si="0"/>
        <v>1170000</v>
      </c>
      <c r="G20" s="8"/>
      <c r="H20" s="8"/>
    </row>
    <row r="21" spans="1:8" s="1" customFormat="1" ht="12.75">
      <c r="A21" s="19"/>
      <c r="B21" s="8" t="s">
        <v>17</v>
      </c>
      <c r="C21" s="8" t="s">
        <v>18</v>
      </c>
      <c r="D21" s="8">
        <v>35</v>
      </c>
      <c r="E21" s="11">
        <v>30000</v>
      </c>
      <c r="F21" s="14">
        <f t="shared" si="0"/>
        <v>1050000</v>
      </c>
      <c r="G21" s="8"/>
      <c r="H21" s="8"/>
    </row>
    <row r="22" spans="1:8" s="1" customFormat="1" ht="12.75">
      <c r="A22" s="19"/>
      <c r="B22" s="8" t="s">
        <v>20</v>
      </c>
      <c r="C22" s="8" t="s">
        <v>21</v>
      </c>
      <c r="D22" s="8">
        <v>2</v>
      </c>
      <c r="E22" s="11">
        <v>120000</v>
      </c>
      <c r="F22" s="14">
        <f t="shared" si="0"/>
        <v>240000</v>
      </c>
      <c r="G22" s="8"/>
      <c r="H22" s="8"/>
    </row>
    <row r="23" spans="1:8" s="1" customFormat="1" ht="12.75">
      <c r="A23" s="19"/>
      <c r="B23" s="8" t="s">
        <v>34</v>
      </c>
      <c r="C23" s="8" t="s">
        <v>9</v>
      </c>
      <c r="D23" s="8"/>
      <c r="E23" s="8"/>
      <c r="F23" s="14"/>
      <c r="G23" s="11">
        <v>600000</v>
      </c>
      <c r="H23" s="8"/>
    </row>
    <row r="24" spans="1:8" s="1" customFormat="1" ht="12.75">
      <c r="A24" s="19">
        <v>2.4</v>
      </c>
      <c r="B24" s="8" t="s">
        <v>35</v>
      </c>
      <c r="C24" s="8" t="s">
        <v>21</v>
      </c>
      <c r="D24" s="8">
        <v>6</v>
      </c>
      <c r="E24" s="11">
        <v>150000</v>
      </c>
      <c r="F24" s="14">
        <f t="shared" si="0"/>
        <v>900000</v>
      </c>
      <c r="G24" s="8"/>
      <c r="H24" s="8"/>
    </row>
    <row r="25" spans="1:8" s="1" customFormat="1" ht="12.75">
      <c r="A25" s="19">
        <v>2.5</v>
      </c>
      <c r="B25" s="8" t="s">
        <v>36</v>
      </c>
      <c r="C25" s="8" t="s">
        <v>21</v>
      </c>
      <c r="D25" s="8">
        <v>5</v>
      </c>
      <c r="E25" s="11">
        <v>30000</v>
      </c>
      <c r="F25" s="14">
        <f t="shared" si="0"/>
        <v>150000</v>
      </c>
      <c r="G25" s="8"/>
      <c r="H25" s="8"/>
    </row>
    <row r="26" spans="1:8" s="1" customFormat="1" ht="12.75">
      <c r="A26" s="19"/>
      <c r="B26" s="8" t="s">
        <v>34</v>
      </c>
      <c r="C26" s="8" t="s">
        <v>9</v>
      </c>
      <c r="D26" s="8"/>
      <c r="E26" s="8"/>
      <c r="F26" s="14">
        <v>0</v>
      </c>
      <c r="G26" s="11">
        <v>200000</v>
      </c>
      <c r="H26" s="8"/>
    </row>
    <row r="27" spans="1:8" s="1" customFormat="1" ht="12.75">
      <c r="A27" s="19"/>
      <c r="B27" s="12" t="s">
        <v>116</v>
      </c>
      <c r="C27" s="8"/>
      <c r="D27" s="8"/>
      <c r="E27" s="8"/>
      <c r="F27" s="15">
        <f>SUM(F19:F25)</f>
        <v>3510000</v>
      </c>
      <c r="G27" s="16">
        <f>SUM(G10:G26)</f>
        <v>3000000</v>
      </c>
      <c r="H27" s="17">
        <f>F27+G27</f>
        <v>6510000</v>
      </c>
    </row>
    <row r="28" spans="1:8" s="1" customFormat="1" ht="12.75">
      <c r="A28" s="19"/>
      <c r="B28" s="8"/>
      <c r="C28" s="8"/>
      <c r="D28" s="8"/>
      <c r="E28" s="8"/>
      <c r="F28" s="14"/>
      <c r="G28" s="8"/>
      <c r="H28" s="8"/>
    </row>
    <row r="29" spans="1:8" s="1" customFormat="1" ht="12.75">
      <c r="A29" s="7">
        <v>3</v>
      </c>
      <c r="B29" s="12" t="s">
        <v>38</v>
      </c>
      <c r="C29" s="8"/>
      <c r="D29" s="8"/>
      <c r="E29" s="8"/>
      <c r="F29" s="14">
        <f t="shared" si="0"/>
        <v>0</v>
      </c>
      <c r="G29" s="8"/>
      <c r="H29" s="8"/>
    </row>
    <row r="30" spans="1:8" s="1" customFormat="1" ht="12.75">
      <c r="A30" s="19" t="s">
        <v>16</v>
      </c>
      <c r="B30" s="8" t="s">
        <v>17</v>
      </c>
      <c r="C30" s="8" t="s">
        <v>18</v>
      </c>
      <c r="D30" s="8">
        <v>29</v>
      </c>
      <c r="E30" s="11">
        <v>30000</v>
      </c>
      <c r="F30" s="14">
        <f t="shared" si="0"/>
        <v>870000</v>
      </c>
      <c r="G30" s="8"/>
      <c r="H30" s="8"/>
    </row>
    <row r="31" spans="1:8" s="1" customFormat="1" ht="12.75">
      <c r="A31" s="19" t="s">
        <v>19</v>
      </c>
      <c r="B31" s="8" t="s">
        <v>20</v>
      </c>
      <c r="C31" s="8" t="s">
        <v>21</v>
      </c>
      <c r="D31" s="8">
        <v>2</v>
      </c>
      <c r="E31" s="11">
        <v>120000</v>
      </c>
      <c r="F31" s="14">
        <f t="shared" si="0"/>
        <v>240000</v>
      </c>
      <c r="G31" s="8"/>
      <c r="H31" s="8"/>
    </row>
    <row r="32" spans="1:8" s="1" customFormat="1" ht="12.75">
      <c r="A32" s="19" t="s">
        <v>22</v>
      </c>
      <c r="B32" s="8" t="s">
        <v>39</v>
      </c>
      <c r="C32" s="8" t="s">
        <v>21</v>
      </c>
      <c r="D32" s="8">
        <v>2</v>
      </c>
      <c r="E32" s="11">
        <v>200000</v>
      </c>
      <c r="F32" s="14">
        <f t="shared" si="0"/>
        <v>400000</v>
      </c>
      <c r="G32" s="8"/>
      <c r="H32" s="8"/>
    </row>
    <row r="33" spans="1:8" s="1" customFormat="1" ht="12.75">
      <c r="A33" s="19" t="s">
        <v>28</v>
      </c>
      <c r="B33" s="8" t="s">
        <v>40</v>
      </c>
      <c r="C33" s="8" t="s">
        <v>18</v>
      </c>
      <c r="D33" s="8">
        <v>35</v>
      </c>
      <c r="E33" s="11">
        <v>37000</v>
      </c>
      <c r="F33" s="14">
        <f t="shared" si="0"/>
        <v>1295000</v>
      </c>
      <c r="G33" s="8"/>
      <c r="H33" s="8"/>
    </row>
    <row r="34" spans="1:8" s="1" customFormat="1" ht="12.75">
      <c r="A34" s="19" t="s">
        <v>30</v>
      </c>
      <c r="B34" s="8" t="s">
        <v>41</v>
      </c>
      <c r="C34" s="8" t="s">
        <v>18</v>
      </c>
      <c r="D34" s="8">
        <v>40</v>
      </c>
      <c r="E34" s="11">
        <v>6500</v>
      </c>
      <c r="F34" s="14">
        <f t="shared" si="0"/>
        <v>260000</v>
      </c>
      <c r="G34" s="8"/>
      <c r="H34" s="8"/>
    </row>
    <row r="35" spans="1:8" s="1" customFormat="1" ht="12.75">
      <c r="A35" s="19" t="s">
        <v>42</v>
      </c>
      <c r="B35" s="8" t="s">
        <v>43</v>
      </c>
      <c r="C35" s="8" t="s">
        <v>18</v>
      </c>
      <c r="D35" s="8">
        <v>110</v>
      </c>
      <c r="E35" s="11">
        <v>4000</v>
      </c>
      <c r="F35" s="14">
        <f t="shared" si="0"/>
        <v>440000</v>
      </c>
      <c r="G35" s="8"/>
      <c r="H35" s="8"/>
    </row>
    <row r="36" spans="1:8" s="1" customFormat="1" ht="12.75">
      <c r="A36" s="19" t="s">
        <v>44</v>
      </c>
      <c r="B36" s="8" t="s">
        <v>45</v>
      </c>
      <c r="C36" s="8" t="s">
        <v>18</v>
      </c>
      <c r="D36" s="8">
        <v>40</v>
      </c>
      <c r="E36" s="11">
        <v>4500</v>
      </c>
      <c r="F36" s="14">
        <f t="shared" si="0"/>
        <v>180000</v>
      </c>
      <c r="G36" s="8"/>
      <c r="H36" s="8"/>
    </row>
    <row r="37" spans="1:8" s="1" customFormat="1" ht="12.75">
      <c r="A37" s="19" t="s">
        <v>46</v>
      </c>
      <c r="B37" s="8" t="s">
        <v>47</v>
      </c>
      <c r="C37" s="8" t="s">
        <v>27</v>
      </c>
      <c r="D37" s="8">
        <v>100</v>
      </c>
      <c r="E37" s="11">
        <v>3000</v>
      </c>
      <c r="F37" s="14">
        <f t="shared" si="0"/>
        <v>300000</v>
      </c>
      <c r="G37" s="8"/>
      <c r="H37" s="8"/>
    </row>
    <row r="38" spans="1:8" s="1" customFormat="1" ht="15" customHeight="1">
      <c r="A38" s="19" t="s">
        <v>48</v>
      </c>
      <c r="B38" s="8" t="s">
        <v>26</v>
      </c>
      <c r="C38" s="8" t="s">
        <v>27</v>
      </c>
      <c r="D38" s="8">
        <v>50</v>
      </c>
      <c r="E38" s="11">
        <v>3500</v>
      </c>
      <c r="F38" s="14">
        <f t="shared" si="0"/>
        <v>175000</v>
      </c>
      <c r="G38" s="8"/>
      <c r="H38" s="8"/>
    </row>
    <row r="39" spans="1:8" s="1" customFormat="1" ht="15.75" customHeight="1">
      <c r="A39" s="19" t="s">
        <v>49</v>
      </c>
      <c r="B39" s="8" t="s">
        <v>50</v>
      </c>
      <c r="C39" s="8" t="s">
        <v>9</v>
      </c>
      <c r="D39" s="8"/>
      <c r="E39" s="8"/>
      <c r="F39" s="14">
        <v>0</v>
      </c>
      <c r="G39" s="11">
        <v>450000</v>
      </c>
      <c r="H39" s="8"/>
    </row>
    <row r="40" spans="1:8" s="1" customFormat="1" ht="14.25" customHeight="1">
      <c r="A40" s="19" t="s">
        <v>51</v>
      </c>
      <c r="B40" s="8" t="s">
        <v>31</v>
      </c>
      <c r="C40" s="8"/>
      <c r="D40" s="8"/>
      <c r="E40" s="8"/>
      <c r="F40" s="14">
        <v>0</v>
      </c>
      <c r="G40" s="11">
        <v>350000</v>
      </c>
      <c r="H40" s="8"/>
    </row>
    <row r="41" spans="1:8" s="3" customFormat="1" ht="12" customHeight="1">
      <c r="A41" s="7"/>
      <c r="B41" s="12" t="s">
        <v>103</v>
      </c>
      <c r="C41" s="12"/>
      <c r="D41" s="12"/>
      <c r="E41" s="12"/>
      <c r="F41" s="15">
        <f>SUM(F30:F40)</f>
        <v>4160000</v>
      </c>
      <c r="G41" s="16">
        <f>SUM(G39:G40)</f>
        <v>800000</v>
      </c>
      <c r="H41" s="17">
        <f>F41+G41</f>
        <v>4960000</v>
      </c>
    </row>
    <row r="42" spans="1:8" s="1" customFormat="1" ht="12.75">
      <c r="A42" s="19"/>
      <c r="B42" s="8"/>
      <c r="C42" s="8"/>
      <c r="D42" s="8"/>
      <c r="E42" s="8"/>
      <c r="F42" s="14">
        <f t="shared" si="0"/>
        <v>0</v>
      </c>
      <c r="G42" s="8"/>
      <c r="H42" s="8"/>
    </row>
    <row r="43" spans="1:8" s="1" customFormat="1" ht="12.75">
      <c r="A43" s="19">
        <v>4</v>
      </c>
      <c r="B43" s="12" t="s">
        <v>53</v>
      </c>
      <c r="C43" s="8"/>
      <c r="D43" s="8"/>
      <c r="E43" s="8"/>
      <c r="F43" s="14">
        <f t="shared" si="0"/>
        <v>0</v>
      </c>
      <c r="G43" s="8"/>
      <c r="H43" s="8"/>
    </row>
    <row r="44" spans="1:8" s="1" customFormat="1" ht="12.75">
      <c r="A44" s="19" t="s">
        <v>16</v>
      </c>
      <c r="B44" s="8" t="s">
        <v>54</v>
      </c>
      <c r="C44" s="8" t="s">
        <v>55</v>
      </c>
      <c r="D44" s="8">
        <v>3</v>
      </c>
      <c r="E44" s="11">
        <v>350000</v>
      </c>
      <c r="F44" s="14">
        <f t="shared" si="0"/>
        <v>1050000</v>
      </c>
      <c r="G44" s="8"/>
      <c r="H44" s="8"/>
    </row>
    <row r="45" spans="1:8" s="1" customFormat="1" ht="12.75">
      <c r="A45" s="19" t="s">
        <v>19</v>
      </c>
      <c r="B45" s="8" t="s">
        <v>56</v>
      </c>
      <c r="C45" s="8" t="s">
        <v>57</v>
      </c>
      <c r="D45" s="8">
        <v>210</v>
      </c>
      <c r="E45" s="11">
        <v>3000</v>
      </c>
      <c r="F45" s="14">
        <f t="shared" si="0"/>
        <v>630000</v>
      </c>
      <c r="G45" s="8"/>
      <c r="H45" s="8"/>
    </row>
    <row r="46" spans="1:8" s="1" customFormat="1" ht="12.75">
      <c r="A46" s="19" t="s">
        <v>22</v>
      </c>
      <c r="B46" s="8" t="s">
        <v>58</v>
      </c>
      <c r="C46" s="8" t="s">
        <v>18</v>
      </c>
      <c r="D46" s="8">
        <v>55</v>
      </c>
      <c r="E46" s="11">
        <v>30000</v>
      </c>
      <c r="F46" s="14">
        <f t="shared" si="0"/>
        <v>1650000</v>
      </c>
      <c r="G46" s="8"/>
      <c r="H46" s="8"/>
    </row>
    <row r="47" spans="1:8" s="1" customFormat="1" ht="12.75">
      <c r="A47" s="19" t="s">
        <v>28</v>
      </c>
      <c r="B47" s="8" t="s">
        <v>20</v>
      </c>
      <c r="C47" s="8" t="s">
        <v>21</v>
      </c>
      <c r="D47" s="8">
        <v>4</v>
      </c>
      <c r="E47" s="11">
        <v>120000</v>
      </c>
      <c r="F47" s="14">
        <f t="shared" si="0"/>
        <v>480000</v>
      </c>
      <c r="G47" s="8"/>
      <c r="H47" s="8"/>
    </row>
    <row r="48" spans="1:8" s="1" customFormat="1" ht="12.75">
      <c r="A48" s="19" t="s">
        <v>30</v>
      </c>
      <c r="B48" s="8" t="s">
        <v>39</v>
      </c>
      <c r="C48" s="8" t="s">
        <v>21</v>
      </c>
      <c r="D48" s="8">
        <v>6</v>
      </c>
      <c r="E48" s="11">
        <v>200000</v>
      </c>
      <c r="F48" s="14">
        <f t="shared" si="0"/>
        <v>1200000</v>
      </c>
      <c r="G48" s="8"/>
      <c r="H48" s="8"/>
    </row>
    <row r="49" spans="1:8" s="1" customFormat="1" ht="12.75">
      <c r="A49" s="19" t="s">
        <v>42</v>
      </c>
      <c r="B49" s="8" t="s">
        <v>34</v>
      </c>
      <c r="C49" s="8"/>
      <c r="D49" s="8"/>
      <c r="E49" s="8"/>
      <c r="F49" s="14">
        <v>0</v>
      </c>
      <c r="G49" s="11">
        <v>750000</v>
      </c>
      <c r="H49" s="8"/>
    </row>
    <row r="50" spans="1:8" s="3" customFormat="1" ht="12.75">
      <c r="A50" s="7"/>
      <c r="B50" s="12" t="s">
        <v>59</v>
      </c>
      <c r="C50" s="12"/>
      <c r="D50" s="12"/>
      <c r="E50" s="12"/>
      <c r="F50" s="15">
        <f>SUM(F44:F49)</f>
        <v>5010000</v>
      </c>
      <c r="G50" s="16">
        <v>750000</v>
      </c>
      <c r="H50" s="16">
        <f>F50+G50</f>
        <v>5760000</v>
      </c>
    </row>
    <row r="51" spans="1:8" s="3" customFormat="1" ht="12.75">
      <c r="A51" s="7"/>
      <c r="B51" s="12"/>
      <c r="C51" s="12"/>
      <c r="D51" s="12"/>
      <c r="E51" s="12"/>
      <c r="F51" s="15"/>
      <c r="G51" s="16"/>
      <c r="H51" s="16"/>
    </row>
    <row r="52" spans="1:8" s="1" customFormat="1" ht="15" customHeight="1">
      <c r="A52" s="7">
        <v>5</v>
      </c>
      <c r="B52" s="12" t="s">
        <v>60</v>
      </c>
      <c r="C52" s="8"/>
      <c r="D52" s="8"/>
      <c r="E52" s="8"/>
      <c r="F52" s="14">
        <f t="shared" si="0"/>
        <v>0</v>
      </c>
      <c r="G52" s="8"/>
      <c r="H52" s="8"/>
    </row>
    <row r="53" spans="1:8" s="1" customFormat="1" ht="15" customHeight="1">
      <c r="A53" s="19"/>
      <c r="B53" s="8" t="s">
        <v>61</v>
      </c>
      <c r="C53" s="8" t="s">
        <v>55</v>
      </c>
      <c r="D53" s="8">
        <v>4</v>
      </c>
      <c r="E53" s="11">
        <v>15000</v>
      </c>
      <c r="F53" s="14">
        <f t="shared" si="0"/>
        <v>60000</v>
      </c>
      <c r="G53" s="8"/>
      <c r="H53" s="8"/>
    </row>
    <row r="54" spans="1:8" s="1" customFormat="1" ht="13.5" customHeight="1">
      <c r="A54" s="19"/>
      <c r="B54" s="8" t="s">
        <v>62</v>
      </c>
      <c r="C54" s="8" t="s">
        <v>18</v>
      </c>
      <c r="D54" s="11"/>
      <c r="E54" s="8"/>
      <c r="F54" s="14">
        <f>D54*E54</f>
        <v>0</v>
      </c>
      <c r="G54" s="8"/>
      <c r="H54" s="8"/>
    </row>
    <row r="55" spans="1:8" s="1" customFormat="1" ht="14.25" customHeight="1">
      <c r="A55" s="19" t="s">
        <v>16</v>
      </c>
      <c r="B55" s="8" t="s">
        <v>33</v>
      </c>
      <c r="C55" s="8" t="s">
        <v>18</v>
      </c>
      <c r="D55" s="11">
        <v>40000</v>
      </c>
      <c r="E55" s="8">
        <v>130</v>
      </c>
      <c r="F55" s="14">
        <f t="shared" si="0"/>
        <v>5200000</v>
      </c>
      <c r="G55" s="8"/>
      <c r="H55" s="8"/>
    </row>
    <row r="56" spans="1:8" s="1" customFormat="1" ht="14.25" customHeight="1">
      <c r="A56" s="19" t="s">
        <v>19</v>
      </c>
      <c r="B56" s="8" t="s">
        <v>17</v>
      </c>
      <c r="C56" s="8" t="s">
        <v>18</v>
      </c>
      <c r="D56" s="8">
        <v>120</v>
      </c>
      <c r="E56" s="11">
        <v>30000</v>
      </c>
      <c r="F56" s="14">
        <f t="shared" si="0"/>
        <v>3600000</v>
      </c>
      <c r="G56" s="8"/>
      <c r="H56" s="8"/>
    </row>
    <row r="57" spans="1:8" s="1" customFormat="1" ht="13.5" customHeight="1">
      <c r="A57" s="19" t="s">
        <v>22</v>
      </c>
      <c r="B57" s="8" t="s">
        <v>20</v>
      </c>
      <c r="C57" s="8" t="s">
        <v>21</v>
      </c>
      <c r="D57" s="8">
        <v>8</v>
      </c>
      <c r="E57" s="11">
        <v>120000</v>
      </c>
      <c r="F57" s="14">
        <f t="shared" si="0"/>
        <v>960000</v>
      </c>
      <c r="G57" s="8"/>
      <c r="H57" s="8"/>
    </row>
    <row r="58" spans="1:8" s="1" customFormat="1" ht="12.75">
      <c r="A58" s="19"/>
      <c r="B58" s="8" t="s">
        <v>63</v>
      </c>
      <c r="C58" s="8" t="s">
        <v>64</v>
      </c>
      <c r="D58" s="8">
        <v>50</v>
      </c>
      <c r="E58" s="11">
        <v>3000</v>
      </c>
      <c r="F58" s="14">
        <f t="shared" si="0"/>
        <v>150000</v>
      </c>
      <c r="G58" s="8"/>
      <c r="H58" s="8"/>
    </row>
    <row r="59" spans="1:8" s="1" customFormat="1" ht="12.75">
      <c r="A59" s="19"/>
      <c r="B59" s="8"/>
      <c r="C59" s="8"/>
      <c r="D59" s="8"/>
      <c r="E59" s="11"/>
      <c r="F59" s="14"/>
      <c r="G59" s="8"/>
      <c r="H59" s="8"/>
    </row>
    <row r="60" spans="1:8" s="1" customFormat="1" ht="12.75">
      <c r="A60" s="19" t="s">
        <v>28</v>
      </c>
      <c r="B60" s="8" t="s">
        <v>34</v>
      </c>
      <c r="C60" s="8" t="s">
        <v>9</v>
      </c>
      <c r="D60" s="8"/>
      <c r="E60" s="8"/>
      <c r="F60" s="14"/>
      <c r="G60" s="11">
        <v>1800000</v>
      </c>
      <c r="H60" s="8"/>
    </row>
    <row r="61" spans="1:8" s="1" customFormat="1" ht="12.75">
      <c r="A61" s="19"/>
      <c r="B61" s="12" t="s">
        <v>65</v>
      </c>
      <c r="C61" s="8"/>
      <c r="D61" s="8"/>
      <c r="E61" s="8"/>
      <c r="F61" s="14"/>
      <c r="G61" s="8"/>
      <c r="H61" s="8"/>
    </row>
    <row r="62" spans="1:8" s="1" customFormat="1" ht="12.75">
      <c r="A62" s="19" t="s">
        <v>16</v>
      </c>
      <c r="B62" s="8" t="s">
        <v>17</v>
      </c>
      <c r="C62" s="8" t="s">
        <v>18</v>
      </c>
      <c r="D62" s="8">
        <v>30</v>
      </c>
      <c r="E62" s="11">
        <v>30000</v>
      </c>
      <c r="F62" s="14">
        <f t="shared" si="0"/>
        <v>900000</v>
      </c>
      <c r="G62" s="8"/>
      <c r="H62" s="8"/>
    </row>
    <row r="63" spans="1:8" s="1" customFormat="1" ht="12.75">
      <c r="A63" s="19" t="s">
        <v>19</v>
      </c>
      <c r="B63" s="8" t="s">
        <v>20</v>
      </c>
      <c r="C63" s="8" t="s">
        <v>21</v>
      </c>
      <c r="D63" s="8">
        <v>1</v>
      </c>
      <c r="E63" s="11">
        <v>120000</v>
      </c>
      <c r="F63" s="14">
        <f t="shared" si="0"/>
        <v>120000</v>
      </c>
      <c r="G63" s="8"/>
      <c r="H63" s="8"/>
    </row>
    <row r="64" spans="1:8" s="1" customFormat="1" ht="12.75">
      <c r="A64" s="19" t="s">
        <v>22</v>
      </c>
      <c r="B64" s="8" t="s">
        <v>39</v>
      </c>
      <c r="C64" s="8" t="s">
        <v>21</v>
      </c>
      <c r="D64" s="8">
        <v>2</v>
      </c>
      <c r="E64" s="11">
        <v>200000</v>
      </c>
      <c r="F64" s="14">
        <f t="shared" si="0"/>
        <v>400000</v>
      </c>
      <c r="G64" s="8"/>
      <c r="H64" s="8"/>
    </row>
    <row r="65" spans="1:8" s="1" customFormat="1" ht="12.75">
      <c r="A65" s="19" t="s">
        <v>28</v>
      </c>
      <c r="B65" s="8" t="s">
        <v>66</v>
      </c>
      <c r="C65" s="8" t="s">
        <v>18</v>
      </c>
      <c r="D65" s="8">
        <v>30</v>
      </c>
      <c r="E65" s="11">
        <v>20000</v>
      </c>
      <c r="F65" s="14">
        <f t="shared" si="0"/>
        <v>600000</v>
      </c>
      <c r="G65" s="8"/>
      <c r="H65" s="8"/>
    </row>
    <row r="66" spans="1:8" s="1" customFormat="1" ht="12.75">
      <c r="A66" s="19" t="s">
        <v>30</v>
      </c>
      <c r="B66" s="8" t="s">
        <v>41</v>
      </c>
      <c r="C66" s="8" t="s">
        <v>18</v>
      </c>
      <c r="D66" s="8">
        <v>40</v>
      </c>
      <c r="E66" s="11">
        <v>6500</v>
      </c>
      <c r="F66" s="14">
        <f t="shared" si="0"/>
        <v>260000</v>
      </c>
      <c r="G66" s="8"/>
      <c r="H66" s="8"/>
    </row>
    <row r="67" spans="1:8" s="1" customFormat="1" ht="12.75">
      <c r="A67" s="19" t="s">
        <v>42</v>
      </c>
      <c r="B67" s="8" t="s">
        <v>43</v>
      </c>
      <c r="C67" s="8" t="s">
        <v>18</v>
      </c>
      <c r="D67" s="8">
        <v>100</v>
      </c>
      <c r="E67" s="11">
        <v>4000</v>
      </c>
      <c r="F67" s="14">
        <f t="shared" si="0"/>
        <v>400000</v>
      </c>
      <c r="G67" s="8"/>
      <c r="H67" s="8"/>
    </row>
    <row r="68" spans="1:8" s="1" customFormat="1" ht="12.75">
      <c r="A68" s="19" t="s">
        <v>44</v>
      </c>
      <c r="B68" s="8" t="s">
        <v>45</v>
      </c>
      <c r="C68" s="8" t="s">
        <v>18</v>
      </c>
      <c r="D68" s="8">
        <v>40</v>
      </c>
      <c r="E68" s="11">
        <v>4000</v>
      </c>
      <c r="F68" s="14">
        <f t="shared" si="0"/>
        <v>160000</v>
      </c>
      <c r="G68" s="8"/>
      <c r="H68" s="8"/>
    </row>
    <row r="69" spans="1:8" s="1" customFormat="1" ht="12.75">
      <c r="A69" s="19" t="s">
        <v>46</v>
      </c>
      <c r="B69" s="8" t="s">
        <v>47</v>
      </c>
      <c r="C69" s="8" t="s">
        <v>27</v>
      </c>
      <c r="D69" s="8">
        <v>100</v>
      </c>
      <c r="E69" s="11">
        <v>3000</v>
      </c>
      <c r="F69" s="14">
        <f t="shared" si="0"/>
        <v>300000</v>
      </c>
      <c r="G69" s="8"/>
      <c r="H69" s="8"/>
    </row>
    <row r="70" spans="1:8" s="1" customFormat="1" ht="12.75">
      <c r="A70" s="19" t="s">
        <v>48</v>
      </c>
      <c r="B70" s="8" t="s">
        <v>26</v>
      </c>
      <c r="C70" s="8" t="s">
        <v>27</v>
      </c>
      <c r="D70" s="8">
        <v>50</v>
      </c>
      <c r="E70" s="11">
        <v>3500</v>
      </c>
      <c r="F70" s="14">
        <f t="shared" si="0"/>
        <v>175000</v>
      </c>
      <c r="G70" s="8"/>
      <c r="H70" s="8"/>
    </row>
    <row r="71" spans="1:8" s="1" customFormat="1" ht="15.75" customHeight="1">
      <c r="A71" s="19" t="s">
        <v>49</v>
      </c>
      <c r="B71" s="8" t="s">
        <v>50</v>
      </c>
      <c r="C71" s="8" t="s">
        <v>9</v>
      </c>
      <c r="D71" s="8"/>
      <c r="E71" s="8"/>
      <c r="F71" s="14"/>
      <c r="G71" s="11">
        <v>350000</v>
      </c>
      <c r="H71" s="8"/>
    </row>
    <row r="72" spans="1:8" s="1" customFormat="1" ht="12.75">
      <c r="A72" s="19" t="s">
        <v>51</v>
      </c>
      <c r="B72" s="8" t="s">
        <v>31</v>
      </c>
      <c r="C72" s="8" t="s">
        <v>9</v>
      </c>
      <c r="D72" s="8"/>
      <c r="E72" s="8"/>
      <c r="F72" s="14"/>
      <c r="G72" s="11">
        <v>300000</v>
      </c>
      <c r="H72" s="8"/>
    </row>
    <row r="73" spans="1:8" s="1" customFormat="1" ht="12.75">
      <c r="A73" s="19"/>
      <c r="B73" s="12" t="s">
        <v>103</v>
      </c>
      <c r="C73" s="8"/>
      <c r="D73" s="8"/>
      <c r="E73" s="8"/>
      <c r="F73" s="15">
        <v>13285000</v>
      </c>
      <c r="G73" s="16">
        <f>SUM(G59:G72)</f>
        <v>2450000</v>
      </c>
      <c r="H73" s="16">
        <f>F73+I73</f>
        <v>13285000</v>
      </c>
    </row>
    <row r="74" spans="1:8" s="1" customFormat="1" ht="12.75">
      <c r="A74" s="19"/>
      <c r="B74" s="8"/>
      <c r="C74" s="8"/>
      <c r="D74" s="8"/>
      <c r="E74" s="8"/>
      <c r="F74" s="14"/>
      <c r="H74" s="8"/>
    </row>
    <row r="75" spans="1:8" s="1" customFormat="1" ht="12.75">
      <c r="A75" s="7">
        <v>6</v>
      </c>
      <c r="B75" s="12" t="s">
        <v>68</v>
      </c>
      <c r="C75" s="8"/>
      <c r="D75" s="8"/>
      <c r="E75" s="8"/>
      <c r="F75" s="14"/>
      <c r="G75" s="8"/>
      <c r="H75" s="8"/>
    </row>
    <row r="76" spans="1:8" s="1" customFormat="1" ht="12.75">
      <c r="A76" s="19" t="s">
        <v>16</v>
      </c>
      <c r="B76" s="8" t="s">
        <v>17</v>
      </c>
      <c r="C76" s="8" t="s">
        <v>18</v>
      </c>
      <c r="D76" s="8">
        <v>120</v>
      </c>
      <c r="E76" s="11">
        <v>30000</v>
      </c>
      <c r="F76" s="14">
        <f t="shared" si="0"/>
        <v>3600000</v>
      </c>
      <c r="G76" s="8"/>
      <c r="H76" s="8"/>
    </row>
    <row r="77" spans="1:8" s="1" customFormat="1" ht="12.75">
      <c r="A77" s="19" t="s">
        <v>19</v>
      </c>
      <c r="B77" s="8" t="s">
        <v>20</v>
      </c>
      <c r="C77" s="8" t="s">
        <v>21</v>
      </c>
      <c r="D77" s="8">
        <v>3</v>
      </c>
      <c r="E77" s="11">
        <v>120000</v>
      </c>
      <c r="F77" s="14">
        <f t="shared" si="0"/>
        <v>360000</v>
      </c>
      <c r="G77" s="8"/>
      <c r="H77" s="8"/>
    </row>
    <row r="78" spans="1:8" s="1" customFormat="1" ht="12.75">
      <c r="A78" s="19" t="s">
        <v>22</v>
      </c>
      <c r="B78" s="8" t="s">
        <v>39</v>
      </c>
      <c r="C78" s="8" t="s">
        <v>21</v>
      </c>
      <c r="D78" s="8">
        <v>5</v>
      </c>
      <c r="E78" s="11">
        <v>200000</v>
      </c>
      <c r="F78" s="14">
        <f aca="true" t="shared" si="1" ref="F78:F116">D78*E78</f>
        <v>1000000</v>
      </c>
      <c r="G78" s="8"/>
      <c r="H78" s="8"/>
    </row>
    <row r="79" spans="1:8" s="1" customFormat="1" ht="12.75">
      <c r="A79" s="19"/>
      <c r="B79" s="8" t="s">
        <v>69</v>
      </c>
      <c r="C79" s="8" t="s">
        <v>18</v>
      </c>
      <c r="D79" s="8">
        <v>50</v>
      </c>
      <c r="E79" s="11">
        <v>37000</v>
      </c>
      <c r="F79" s="14">
        <f t="shared" si="1"/>
        <v>1850000</v>
      </c>
      <c r="G79" s="8"/>
      <c r="H79" s="8"/>
    </row>
    <row r="80" spans="1:8" s="1" customFormat="1" ht="12.75">
      <c r="A80" s="19" t="s">
        <v>28</v>
      </c>
      <c r="B80" s="8" t="s">
        <v>40</v>
      </c>
      <c r="C80" s="8" t="s">
        <v>18</v>
      </c>
      <c r="D80" s="8">
        <v>30</v>
      </c>
      <c r="E80" s="11">
        <v>37000</v>
      </c>
      <c r="F80" s="14">
        <f t="shared" si="1"/>
        <v>1110000</v>
      </c>
      <c r="G80" s="8"/>
      <c r="H80" s="8"/>
    </row>
    <row r="81" spans="1:8" s="1" customFormat="1" ht="12.75">
      <c r="A81" s="19" t="s">
        <v>30</v>
      </c>
      <c r="B81" s="8" t="s">
        <v>41</v>
      </c>
      <c r="C81" s="8" t="s">
        <v>18</v>
      </c>
      <c r="D81" s="8">
        <v>120</v>
      </c>
      <c r="E81" s="11">
        <v>6500</v>
      </c>
      <c r="F81" s="14">
        <f t="shared" si="1"/>
        <v>780000</v>
      </c>
      <c r="G81" s="8"/>
      <c r="H81" s="8"/>
    </row>
    <row r="82" spans="1:8" s="1" customFormat="1" ht="12.75">
      <c r="A82" s="19" t="s">
        <v>42</v>
      </c>
      <c r="B82" s="8" t="s">
        <v>43</v>
      </c>
      <c r="C82" s="8" t="s">
        <v>18</v>
      </c>
      <c r="D82" s="8">
        <v>150</v>
      </c>
      <c r="E82" s="11">
        <v>4000</v>
      </c>
      <c r="F82" s="14">
        <f t="shared" si="1"/>
        <v>600000</v>
      </c>
      <c r="G82" s="8"/>
      <c r="H82" s="8"/>
    </row>
    <row r="83" spans="1:8" s="1" customFormat="1" ht="12.75">
      <c r="A83" s="19" t="s">
        <v>44</v>
      </c>
      <c r="B83" s="8" t="s">
        <v>70</v>
      </c>
      <c r="C83" s="8" t="s">
        <v>18</v>
      </c>
      <c r="D83" s="8">
        <v>80</v>
      </c>
      <c r="E83" s="11">
        <v>4000</v>
      </c>
      <c r="F83" s="14">
        <f t="shared" si="1"/>
        <v>320000</v>
      </c>
      <c r="G83" s="8"/>
      <c r="H83" s="8"/>
    </row>
    <row r="84" spans="1:8" s="1" customFormat="1" ht="12.75">
      <c r="A84" s="19" t="s">
        <v>46</v>
      </c>
      <c r="B84" s="8" t="s">
        <v>47</v>
      </c>
      <c r="C84" s="8" t="s">
        <v>27</v>
      </c>
      <c r="D84" s="8">
        <v>200</v>
      </c>
      <c r="E84" s="11">
        <v>3000</v>
      </c>
      <c r="F84" s="14">
        <f t="shared" si="1"/>
        <v>600000</v>
      </c>
      <c r="G84" s="8"/>
      <c r="H84" s="8"/>
    </row>
    <row r="85" spans="1:8" s="1" customFormat="1" ht="12.75">
      <c r="A85" s="19" t="s">
        <v>48</v>
      </c>
      <c r="B85" s="8" t="s">
        <v>26</v>
      </c>
      <c r="C85" s="8" t="s">
        <v>71</v>
      </c>
      <c r="D85" s="8">
        <v>150</v>
      </c>
      <c r="E85" s="11">
        <v>3500</v>
      </c>
      <c r="F85" s="14">
        <f t="shared" si="1"/>
        <v>525000</v>
      </c>
      <c r="G85" s="8"/>
      <c r="H85" s="8"/>
    </row>
    <row r="86" spans="1:8" s="1" customFormat="1" ht="17.25" customHeight="1">
      <c r="A86" s="19" t="s">
        <v>49</v>
      </c>
      <c r="B86" s="8" t="s">
        <v>50</v>
      </c>
      <c r="C86" s="8" t="s">
        <v>9</v>
      </c>
      <c r="D86" s="8"/>
      <c r="E86" s="8"/>
      <c r="F86" s="14">
        <v>0</v>
      </c>
      <c r="G86" s="11">
        <v>2100000</v>
      </c>
      <c r="H86" s="8"/>
    </row>
    <row r="87" spans="1:8" s="1" customFormat="1" ht="12.75">
      <c r="A87" s="19" t="s">
        <v>51</v>
      </c>
      <c r="B87" s="8" t="s">
        <v>31</v>
      </c>
      <c r="C87" s="8" t="s">
        <v>9</v>
      </c>
      <c r="D87" s="8"/>
      <c r="E87" s="8"/>
      <c r="F87" s="14">
        <v>0</v>
      </c>
      <c r="G87" s="11">
        <v>700000</v>
      </c>
      <c r="H87" s="8"/>
    </row>
    <row r="88" spans="1:8" s="1" customFormat="1" ht="12.75">
      <c r="A88" s="19"/>
      <c r="B88" s="12" t="s">
        <v>59</v>
      </c>
      <c r="C88" s="8"/>
      <c r="D88" s="8"/>
      <c r="E88" s="8"/>
      <c r="F88" s="15">
        <f>SUM(F76:F86)</f>
        <v>10745000</v>
      </c>
      <c r="G88" s="16">
        <f>SUM(G86:G87)</f>
        <v>2800000</v>
      </c>
      <c r="H88" s="16">
        <f>F88+G88</f>
        <v>13545000</v>
      </c>
    </row>
    <row r="89" spans="1:8" s="1" customFormat="1" ht="12.75">
      <c r="A89" s="19"/>
      <c r="B89" s="8"/>
      <c r="C89" s="8"/>
      <c r="D89" s="8"/>
      <c r="E89" s="8"/>
      <c r="F89" s="14"/>
      <c r="H89" s="8"/>
    </row>
    <row r="90" spans="1:8" s="1" customFormat="1" ht="12.75">
      <c r="A90" s="7">
        <v>7</v>
      </c>
      <c r="B90" s="12" t="s">
        <v>72</v>
      </c>
      <c r="C90" s="8"/>
      <c r="D90" s="8"/>
      <c r="E90" s="8"/>
      <c r="F90" s="14"/>
      <c r="G90" s="8"/>
      <c r="H90" s="8"/>
    </row>
    <row r="91" spans="1:8" s="1" customFormat="1" ht="12.75">
      <c r="A91" s="19" t="s">
        <v>16</v>
      </c>
      <c r="B91" s="8" t="s">
        <v>17</v>
      </c>
      <c r="C91" s="8" t="s">
        <v>18</v>
      </c>
      <c r="D91" s="8">
        <v>130</v>
      </c>
      <c r="E91" s="11">
        <v>30000</v>
      </c>
      <c r="F91" s="14">
        <f t="shared" si="1"/>
        <v>3900000</v>
      </c>
      <c r="G91" s="8"/>
      <c r="H91" s="8"/>
    </row>
    <row r="92" spans="1:8" s="1" customFormat="1" ht="12.75">
      <c r="A92" s="19" t="s">
        <v>19</v>
      </c>
      <c r="B92" s="8" t="s">
        <v>20</v>
      </c>
      <c r="C92" s="8" t="s">
        <v>21</v>
      </c>
      <c r="D92" s="8">
        <v>6</v>
      </c>
      <c r="E92" s="11">
        <v>120000</v>
      </c>
      <c r="F92" s="14">
        <f t="shared" si="1"/>
        <v>720000</v>
      </c>
      <c r="G92" s="8"/>
      <c r="H92" s="8"/>
    </row>
    <row r="93" spans="1:7" s="1" customFormat="1" ht="12.75">
      <c r="A93" s="19" t="s">
        <v>22</v>
      </c>
      <c r="B93" s="8" t="s">
        <v>39</v>
      </c>
      <c r="C93" s="8" t="s">
        <v>21</v>
      </c>
      <c r="D93" s="8">
        <v>8</v>
      </c>
      <c r="E93" s="11">
        <v>200000</v>
      </c>
      <c r="F93" s="14">
        <f t="shared" si="1"/>
        <v>1600000</v>
      </c>
      <c r="G93" s="8"/>
    </row>
    <row r="94" spans="1:8" s="1" customFormat="1" ht="12.75">
      <c r="A94" s="19" t="s">
        <v>28</v>
      </c>
      <c r="B94" s="8" t="s">
        <v>73</v>
      </c>
      <c r="C94" s="8" t="s">
        <v>18</v>
      </c>
      <c r="D94" s="11">
        <v>1850</v>
      </c>
      <c r="E94" s="11">
        <v>2400</v>
      </c>
      <c r="F94" s="14">
        <f>E94*D94</f>
        <v>4440000</v>
      </c>
      <c r="G94" s="8"/>
      <c r="H94" s="8"/>
    </row>
    <row r="95" spans="1:8" s="1" customFormat="1" ht="12.75">
      <c r="A95" s="19" t="s">
        <v>30</v>
      </c>
      <c r="B95" s="8" t="s">
        <v>74</v>
      </c>
      <c r="C95" s="8" t="s">
        <v>18</v>
      </c>
      <c r="D95" s="8">
        <v>120</v>
      </c>
      <c r="E95" s="11">
        <v>20000</v>
      </c>
      <c r="F95" s="14">
        <f t="shared" si="1"/>
        <v>2400000</v>
      </c>
      <c r="G95" s="8"/>
      <c r="H95" s="8"/>
    </row>
    <row r="96" spans="1:8" s="1" customFormat="1" ht="12.75">
      <c r="A96" s="19" t="s">
        <v>42</v>
      </c>
      <c r="B96" s="8" t="s">
        <v>41</v>
      </c>
      <c r="C96" s="8" t="s">
        <v>18</v>
      </c>
      <c r="D96" s="8">
        <v>10</v>
      </c>
      <c r="E96" s="11">
        <v>15000</v>
      </c>
      <c r="F96" s="14">
        <f t="shared" si="1"/>
        <v>150000</v>
      </c>
      <c r="G96" s="8"/>
      <c r="H96" s="8"/>
    </row>
    <row r="97" spans="1:8" s="1" customFormat="1" ht="12.75">
      <c r="A97" s="19" t="s">
        <v>44</v>
      </c>
      <c r="B97" s="8" t="s">
        <v>184</v>
      </c>
      <c r="C97" s="8" t="s">
        <v>55</v>
      </c>
      <c r="D97" s="8">
        <v>6</v>
      </c>
      <c r="E97" s="11">
        <v>350000</v>
      </c>
      <c r="F97" s="14">
        <f t="shared" si="1"/>
        <v>2100000</v>
      </c>
      <c r="G97" s="8"/>
      <c r="H97" s="8"/>
    </row>
    <row r="98" spans="1:8" s="1" customFormat="1" ht="12.75">
      <c r="A98" s="19" t="s">
        <v>46</v>
      </c>
      <c r="B98" s="8" t="s">
        <v>43</v>
      </c>
      <c r="C98" s="8" t="s">
        <v>18</v>
      </c>
      <c r="D98" s="8">
        <v>300</v>
      </c>
      <c r="E98" s="11">
        <v>4000</v>
      </c>
      <c r="F98" s="14">
        <f t="shared" si="1"/>
        <v>1200000</v>
      </c>
      <c r="G98" s="8"/>
      <c r="H98" s="8"/>
    </row>
    <row r="99" spans="1:8" s="1" customFormat="1" ht="12.75">
      <c r="A99" s="19" t="s">
        <v>48</v>
      </c>
      <c r="B99" s="8" t="s">
        <v>76</v>
      </c>
      <c r="C99" s="8" t="s">
        <v>18</v>
      </c>
      <c r="D99" s="11">
        <v>100</v>
      </c>
      <c r="E99" s="11">
        <v>3000</v>
      </c>
      <c r="F99" s="14">
        <f t="shared" si="1"/>
        <v>300000</v>
      </c>
      <c r="G99" s="8"/>
      <c r="H99" s="8"/>
    </row>
    <row r="100" spans="1:8" s="1" customFormat="1" ht="12.75">
      <c r="A100" s="19"/>
      <c r="B100" s="8" t="s">
        <v>78</v>
      </c>
      <c r="C100" s="8" t="s">
        <v>18</v>
      </c>
      <c r="D100" s="11">
        <v>500</v>
      </c>
      <c r="E100" s="11">
        <v>3000</v>
      </c>
      <c r="F100" s="14">
        <f t="shared" si="1"/>
        <v>1500000</v>
      </c>
      <c r="G100" s="8"/>
      <c r="H100" s="8"/>
    </row>
    <row r="101" spans="1:8" s="1" customFormat="1" ht="12.75">
      <c r="A101" s="19" t="s">
        <v>49</v>
      </c>
      <c r="B101" s="8" t="s">
        <v>47</v>
      </c>
      <c r="C101" s="8" t="s">
        <v>27</v>
      </c>
      <c r="D101" s="8">
        <v>200</v>
      </c>
      <c r="E101" s="11">
        <v>3000</v>
      </c>
      <c r="F101" s="14">
        <f t="shared" si="1"/>
        <v>600000</v>
      </c>
      <c r="G101" s="8"/>
      <c r="H101" s="8"/>
    </row>
    <row r="102" spans="1:8" s="1" customFormat="1" ht="12.75">
      <c r="A102" s="19" t="s">
        <v>51</v>
      </c>
      <c r="B102" s="8" t="s">
        <v>26</v>
      </c>
      <c r="C102" s="8" t="s">
        <v>27</v>
      </c>
      <c r="D102" s="8">
        <v>100</v>
      </c>
      <c r="E102" s="11">
        <v>3000</v>
      </c>
      <c r="F102" s="14">
        <f t="shared" si="1"/>
        <v>300000</v>
      </c>
      <c r="G102" s="8"/>
      <c r="H102" s="8"/>
    </row>
    <row r="103" spans="1:8" s="1" customFormat="1" ht="17.25" customHeight="1">
      <c r="A103" s="19" t="s">
        <v>77</v>
      </c>
      <c r="B103" s="8" t="s">
        <v>50</v>
      </c>
      <c r="C103" s="8" t="s">
        <v>9</v>
      </c>
      <c r="D103" s="8"/>
      <c r="E103" s="8"/>
      <c r="F103" s="14">
        <v>0</v>
      </c>
      <c r="G103" s="11">
        <v>2700000</v>
      </c>
      <c r="H103" s="8"/>
    </row>
    <row r="104" spans="1:8" s="1" customFormat="1" ht="12.75">
      <c r="A104" s="19" t="s">
        <v>79</v>
      </c>
      <c r="B104" s="8" t="s">
        <v>31</v>
      </c>
      <c r="C104" s="8" t="s">
        <v>9</v>
      </c>
      <c r="D104" s="8"/>
      <c r="E104" s="8"/>
      <c r="F104" s="14">
        <v>0</v>
      </c>
      <c r="G104" s="11">
        <v>1500000</v>
      </c>
      <c r="H104" s="8"/>
    </row>
    <row r="105" spans="1:8" s="1" customFormat="1" ht="12.75">
      <c r="A105" s="19"/>
      <c r="B105" s="12" t="s">
        <v>116</v>
      </c>
      <c r="C105" s="8"/>
      <c r="D105" s="8"/>
      <c r="E105" s="8"/>
      <c r="F105" s="15">
        <f>SUM(F91:F103)</f>
        <v>19210000</v>
      </c>
      <c r="G105" s="16">
        <f>SUM(G103:G104)</f>
        <v>4200000</v>
      </c>
      <c r="H105" s="16">
        <f>G105+F105</f>
        <v>23410000</v>
      </c>
    </row>
    <row r="106" spans="1:8" s="1" customFormat="1" ht="12.75">
      <c r="A106" s="19"/>
      <c r="B106" s="8"/>
      <c r="C106" s="8"/>
      <c r="D106" s="8"/>
      <c r="E106" s="8"/>
      <c r="F106" s="14"/>
      <c r="H106" s="8"/>
    </row>
    <row r="107" spans="1:8" s="1" customFormat="1" ht="12.75">
      <c r="A107" s="7">
        <v>8</v>
      </c>
      <c r="B107" s="12" t="s">
        <v>81</v>
      </c>
      <c r="C107" s="8"/>
      <c r="D107" s="8"/>
      <c r="E107" s="8"/>
      <c r="F107" s="14">
        <f t="shared" si="1"/>
        <v>0</v>
      </c>
      <c r="G107" s="8"/>
      <c r="H107" s="8"/>
    </row>
    <row r="108" spans="1:8" s="1" customFormat="1" ht="12.75">
      <c r="A108" s="19" t="s">
        <v>16</v>
      </c>
      <c r="B108" s="8" t="s">
        <v>17</v>
      </c>
      <c r="C108" s="8" t="s">
        <v>18</v>
      </c>
      <c r="D108" s="8">
        <v>20</v>
      </c>
      <c r="E108" s="11">
        <v>30000</v>
      </c>
      <c r="F108" s="14">
        <f t="shared" si="1"/>
        <v>600000</v>
      </c>
      <c r="G108" s="8"/>
      <c r="H108" s="8"/>
    </row>
    <row r="109" spans="1:8" s="1" customFormat="1" ht="12.75">
      <c r="A109" s="19" t="s">
        <v>19</v>
      </c>
      <c r="B109" s="8" t="s">
        <v>20</v>
      </c>
      <c r="C109" s="8" t="s">
        <v>21</v>
      </c>
      <c r="D109" s="8">
        <v>1</v>
      </c>
      <c r="E109" s="11">
        <v>120000</v>
      </c>
      <c r="F109" s="14">
        <f t="shared" si="1"/>
        <v>120000</v>
      </c>
      <c r="G109" s="8"/>
      <c r="H109" s="8"/>
    </row>
    <row r="110" spans="1:8" s="1" customFormat="1" ht="12.75">
      <c r="A110" s="19" t="s">
        <v>22</v>
      </c>
      <c r="B110" s="8" t="s">
        <v>39</v>
      </c>
      <c r="C110" s="8" t="s">
        <v>21</v>
      </c>
      <c r="D110" s="8">
        <v>1</v>
      </c>
      <c r="E110" s="11">
        <v>200000</v>
      </c>
      <c r="F110" s="14">
        <f t="shared" si="1"/>
        <v>200000</v>
      </c>
      <c r="G110" s="8"/>
      <c r="H110" s="8"/>
    </row>
    <row r="111" spans="1:8" s="1" customFormat="1" ht="12.75">
      <c r="A111" s="19" t="s">
        <v>28</v>
      </c>
      <c r="B111" s="8" t="s">
        <v>74</v>
      </c>
      <c r="C111" s="8" t="s">
        <v>18</v>
      </c>
      <c r="D111" s="11">
        <v>22</v>
      </c>
      <c r="E111" s="11">
        <v>20000</v>
      </c>
      <c r="F111" s="14">
        <f t="shared" si="1"/>
        <v>440000</v>
      </c>
      <c r="G111" s="8"/>
      <c r="H111" s="8"/>
    </row>
    <row r="112" spans="1:8" s="1" customFormat="1" ht="12.75">
      <c r="A112" s="19" t="s">
        <v>30</v>
      </c>
      <c r="B112" s="8" t="s">
        <v>41</v>
      </c>
      <c r="C112" s="8" t="s">
        <v>18</v>
      </c>
      <c r="D112" s="8">
        <v>5</v>
      </c>
      <c r="E112" s="11">
        <v>5500</v>
      </c>
      <c r="F112" s="14">
        <f t="shared" si="1"/>
        <v>27500</v>
      </c>
      <c r="G112" s="8"/>
      <c r="H112" s="8"/>
    </row>
    <row r="113" spans="1:8" s="1" customFormat="1" ht="12.75">
      <c r="A113" s="19" t="s">
        <v>42</v>
      </c>
      <c r="B113" s="8" t="s">
        <v>82</v>
      </c>
      <c r="C113" s="8" t="s">
        <v>18</v>
      </c>
      <c r="D113" s="8">
        <v>30</v>
      </c>
      <c r="E113" s="11">
        <v>4000</v>
      </c>
      <c r="F113" s="14">
        <f t="shared" si="1"/>
        <v>120000</v>
      </c>
      <c r="G113" s="8"/>
      <c r="H113" s="8"/>
    </row>
    <row r="114" spans="1:8" s="1" customFormat="1" ht="12.75">
      <c r="A114" s="19" t="s">
        <v>44</v>
      </c>
      <c r="B114" s="8" t="s">
        <v>83</v>
      </c>
      <c r="C114" s="8" t="s">
        <v>18</v>
      </c>
      <c r="D114" s="8">
        <v>20</v>
      </c>
      <c r="E114" s="11">
        <v>4000</v>
      </c>
      <c r="F114" s="14">
        <f t="shared" si="1"/>
        <v>80000</v>
      </c>
      <c r="G114" s="8"/>
      <c r="H114" s="8"/>
    </row>
    <row r="115" spans="1:8" s="1" customFormat="1" ht="12.75">
      <c r="A115" s="19" t="s">
        <v>46</v>
      </c>
      <c r="B115" s="8" t="s">
        <v>47</v>
      </c>
      <c r="C115" s="8" t="s">
        <v>27</v>
      </c>
      <c r="D115" s="8">
        <v>20</v>
      </c>
      <c r="E115" s="11">
        <v>3000</v>
      </c>
      <c r="F115" s="14">
        <f t="shared" si="1"/>
        <v>60000</v>
      </c>
      <c r="G115" s="8"/>
      <c r="H115" s="8"/>
    </row>
    <row r="116" spans="1:8" s="1" customFormat="1" ht="12.75">
      <c r="A116" s="19" t="s">
        <v>48</v>
      </c>
      <c r="B116" s="8" t="s">
        <v>26</v>
      </c>
      <c r="C116" s="8" t="s">
        <v>27</v>
      </c>
      <c r="D116" s="8">
        <v>20</v>
      </c>
      <c r="E116" s="11">
        <v>3500</v>
      </c>
      <c r="F116" s="14">
        <f t="shared" si="1"/>
        <v>70000</v>
      </c>
      <c r="G116" s="8"/>
      <c r="H116" s="8"/>
    </row>
    <row r="117" spans="1:8" s="1" customFormat="1" ht="17.25" customHeight="1">
      <c r="A117" s="19" t="s">
        <v>49</v>
      </c>
      <c r="B117" s="8" t="s">
        <v>50</v>
      </c>
      <c r="C117" s="8" t="s">
        <v>27</v>
      </c>
      <c r="D117" s="8"/>
      <c r="E117" s="11"/>
      <c r="F117" s="14">
        <v>0</v>
      </c>
      <c r="G117" s="11">
        <v>400000</v>
      </c>
      <c r="H117" s="8"/>
    </row>
    <row r="118" spans="1:8" s="1" customFormat="1" ht="12.75">
      <c r="A118" s="19" t="s">
        <v>51</v>
      </c>
      <c r="B118" s="8" t="s">
        <v>31</v>
      </c>
      <c r="C118" s="8" t="s">
        <v>9</v>
      </c>
      <c r="D118" s="8"/>
      <c r="E118" s="8"/>
      <c r="F118" s="14">
        <v>0</v>
      </c>
      <c r="G118" s="11">
        <v>200000</v>
      </c>
      <c r="H118" s="8"/>
    </row>
    <row r="119" spans="1:8" s="3" customFormat="1" ht="12.75">
      <c r="A119" s="7"/>
      <c r="B119" s="12" t="s">
        <v>103</v>
      </c>
      <c r="C119" s="12"/>
      <c r="D119" s="12"/>
      <c r="E119" s="12"/>
      <c r="F119" s="15">
        <f>SUM(F108:F118)</f>
        <v>1717500</v>
      </c>
      <c r="G119" s="16">
        <f>SUM(G117:G118)</f>
        <v>600000</v>
      </c>
      <c r="H119" s="17">
        <f>F119+G119</f>
        <v>2317500</v>
      </c>
    </row>
    <row r="120" spans="1:8" s="1" customFormat="1" ht="12.75">
      <c r="A120" s="19"/>
      <c r="B120" s="8"/>
      <c r="C120" s="8"/>
      <c r="D120" s="8"/>
      <c r="E120" s="8"/>
      <c r="F120" s="9"/>
      <c r="G120" s="8"/>
      <c r="H120" s="8"/>
    </row>
    <row r="121" spans="1:8" s="1" customFormat="1" ht="12.75">
      <c r="A121" s="7">
        <v>9</v>
      </c>
      <c r="B121" s="12" t="s">
        <v>85</v>
      </c>
      <c r="C121" s="8"/>
      <c r="D121" s="8"/>
      <c r="E121" s="8"/>
      <c r="F121" s="9"/>
      <c r="G121" s="8"/>
      <c r="H121" s="8"/>
    </row>
    <row r="122" spans="1:8" s="1" customFormat="1" ht="12.75">
      <c r="A122" s="19" t="s">
        <v>16</v>
      </c>
      <c r="B122" s="8" t="s">
        <v>17</v>
      </c>
      <c r="C122" s="8" t="s">
        <v>18</v>
      </c>
      <c r="D122" s="8">
        <v>100</v>
      </c>
      <c r="E122" s="11">
        <v>30000</v>
      </c>
      <c r="F122" s="14">
        <f aca="true" t="shared" si="2" ref="F122:F172">D122*E122</f>
        <v>3000000</v>
      </c>
      <c r="G122" s="8"/>
      <c r="H122" s="8"/>
    </row>
    <row r="123" spans="1:8" s="1" customFormat="1" ht="12.75">
      <c r="A123" s="19" t="s">
        <v>19</v>
      </c>
      <c r="B123" s="8" t="s">
        <v>20</v>
      </c>
      <c r="C123" s="8" t="s">
        <v>21</v>
      </c>
      <c r="D123" s="8">
        <v>5</v>
      </c>
      <c r="E123" s="11">
        <v>120000</v>
      </c>
      <c r="F123" s="14">
        <f t="shared" si="2"/>
        <v>600000</v>
      </c>
      <c r="G123" s="8"/>
      <c r="H123" s="8"/>
    </row>
    <row r="124" spans="1:8" s="1" customFormat="1" ht="12.75">
      <c r="A124" s="19" t="s">
        <v>22</v>
      </c>
      <c r="B124" s="8" t="s">
        <v>86</v>
      </c>
      <c r="C124" s="8" t="s">
        <v>18</v>
      </c>
      <c r="D124" s="8">
        <v>15</v>
      </c>
      <c r="E124" s="11">
        <v>15000</v>
      </c>
      <c r="F124" s="14">
        <f t="shared" si="2"/>
        <v>225000</v>
      </c>
      <c r="G124" s="8"/>
      <c r="H124" s="8"/>
    </row>
    <row r="125" spans="1:8" s="1" customFormat="1" ht="12.75">
      <c r="A125" s="19" t="s">
        <v>42</v>
      </c>
      <c r="B125" s="8" t="s">
        <v>91</v>
      </c>
      <c r="C125" s="8" t="s">
        <v>18</v>
      </c>
      <c r="D125" s="8" t="s">
        <v>89</v>
      </c>
      <c r="E125" s="11">
        <v>40000</v>
      </c>
      <c r="F125" s="14" t="s">
        <v>89</v>
      </c>
      <c r="G125" s="8"/>
      <c r="H125" s="8"/>
    </row>
    <row r="126" spans="1:8" s="1" customFormat="1" ht="12.75">
      <c r="A126" s="19" t="s">
        <v>44</v>
      </c>
      <c r="B126" s="8" t="s">
        <v>34</v>
      </c>
      <c r="C126" s="8"/>
      <c r="D126" s="8"/>
      <c r="E126" s="8">
        <v>0</v>
      </c>
      <c r="F126" s="14"/>
      <c r="G126" s="11">
        <v>1100000</v>
      </c>
      <c r="H126" s="8"/>
    </row>
    <row r="127" spans="1:8" s="1" customFormat="1" ht="12.75">
      <c r="A127" s="19">
        <v>9.1</v>
      </c>
      <c r="B127" s="12" t="s">
        <v>92</v>
      </c>
      <c r="C127" s="8"/>
      <c r="D127" s="8"/>
      <c r="E127" s="8">
        <v>0</v>
      </c>
      <c r="F127" s="14"/>
      <c r="G127" s="8"/>
      <c r="H127" s="8"/>
    </row>
    <row r="128" spans="1:8" s="1" customFormat="1" ht="12.75">
      <c r="A128" s="19" t="s">
        <v>16</v>
      </c>
      <c r="B128" s="8" t="s">
        <v>17</v>
      </c>
      <c r="C128" s="8" t="s">
        <v>18</v>
      </c>
      <c r="D128" s="8">
        <v>45</v>
      </c>
      <c r="E128" s="11">
        <v>30000</v>
      </c>
      <c r="F128" s="14">
        <f t="shared" si="2"/>
        <v>1350000</v>
      </c>
      <c r="G128" s="8"/>
      <c r="H128" s="8"/>
    </row>
    <row r="129" spans="1:8" s="1" customFormat="1" ht="12.75">
      <c r="A129" s="19" t="s">
        <v>19</v>
      </c>
      <c r="B129" s="8" t="s">
        <v>20</v>
      </c>
      <c r="C129" s="8" t="s">
        <v>21</v>
      </c>
      <c r="D129" s="8">
        <v>3</v>
      </c>
      <c r="E129" s="11">
        <v>120000</v>
      </c>
      <c r="F129" s="14">
        <f t="shared" si="2"/>
        <v>360000</v>
      </c>
      <c r="G129" s="8"/>
      <c r="H129" s="8"/>
    </row>
    <row r="130" spans="1:8" s="1" customFormat="1" ht="12.75">
      <c r="A130" s="19" t="s">
        <v>22</v>
      </c>
      <c r="B130" s="8" t="s">
        <v>93</v>
      </c>
      <c r="C130" s="8" t="s">
        <v>94</v>
      </c>
      <c r="D130" s="8" t="s">
        <v>89</v>
      </c>
      <c r="E130" s="11"/>
      <c r="F130" s="14" t="s">
        <v>89</v>
      </c>
      <c r="G130" s="8"/>
      <c r="H130" s="8"/>
    </row>
    <row r="131" spans="1:8" s="1" customFormat="1" ht="12.75">
      <c r="A131" s="19" t="s">
        <v>28</v>
      </c>
      <c r="B131" s="8" t="s">
        <v>95</v>
      </c>
      <c r="C131" s="8" t="s">
        <v>18</v>
      </c>
      <c r="D131" s="8" t="s">
        <v>89</v>
      </c>
      <c r="E131" s="11"/>
      <c r="F131" s="14" t="s">
        <v>89</v>
      </c>
      <c r="G131" s="8"/>
      <c r="H131" s="8"/>
    </row>
    <row r="132" spans="1:8" s="1" customFormat="1" ht="12.75">
      <c r="A132" s="19"/>
      <c r="B132" s="8" t="s">
        <v>96</v>
      </c>
      <c r="C132" s="8" t="s">
        <v>18</v>
      </c>
      <c r="D132" s="8" t="s">
        <v>89</v>
      </c>
      <c r="E132" s="11"/>
      <c r="F132" s="14" t="s">
        <v>89</v>
      </c>
      <c r="G132" s="8"/>
      <c r="H132" s="8"/>
    </row>
    <row r="133" spans="1:8" s="1" customFormat="1" ht="12.75">
      <c r="A133" s="19" t="s">
        <v>30</v>
      </c>
      <c r="B133" s="8" t="s">
        <v>34</v>
      </c>
      <c r="C133" s="8" t="s">
        <v>9</v>
      </c>
      <c r="D133" s="8"/>
      <c r="E133" s="8"/>
      <c r="F133" s="14">
        <f>SUM(F121:F131)</f>
        <v>5535000</v>
      </c>
      <c r="G133" s="11">
        <v>500000</v>
      </c>
      <c r="H133" s="8"/>
    </row>
    <row r="134" spans="1:8" s="3" customFormat="1" ht="12.75">
      <c r="A134" s="7"/>
      <c r="B134" s="12" t="s">
        <v>59</v>
      </c>
      <c r="C134" s="12"/>
      <c r="D134" s="12"/>
      <c r="E134" s="16"/>
      <c r="F134" s="15">
        <v>5535000</v>
      </c>
      <c r="G134" s="16">
        <f>SUM(G126:G133)</f>
        <v>1600000</v>
      </c>
      <c r="H134" s="17">
        <f>F134+G134</f>
        <v>7135000</v>
      </c>
    </row>
    <row r="135" spans="1:8" s="1" customFormat="1" ht="12.75">
      <c r="A135" s="19"/>
      <c r="B135" s="8"/>
      <c r="C135" s="8"/>
      <c r="D135" s="8"/>
      <c r="E135" s="8"/>
      <c r="F135" s="14"/>
      <c r="G135" s="8"/>
      <c r="H135" s="8"/>
    </row>
    <row r="136" spans="1:8" s="1" customFormat="1" ht="12.75">
      <c r="A136" s="19"/>
      <c r="B136" s="12" t="s">
        <v>97</v>
      </c>
      <c r="C136" s="8"/>
      <c r="D136" s="8"/>
      <c r="E136" s="8"/>
      <c r="F136" s="14">
        <f t="shared" si="2"/>
        <v>0</v>
      </c>
      <c r="G136" s="8"/>
      <c r="H136" s="8"/>
    </row>
    <row r="137" spans="1:8" s="1" customFormat="1" ht="12.75">
      <c r="A137" s="19" t="s">
        <v>16</v>
      </c>
      <c r="B137" s="8" t="s">
        <v>17</v>
      </c>
      <c r="C137" s="8" t="s">
        <v>18</v>
      </c>
      <c r="D137" s="8">
        <v>30</v>
      </c>
      <c r="E137" s="11">
        <v>30000</v>
      </c>
      <c r="F137" s="14">
        <f t="shared" si="2"/>
        <v>900000</v>
      </c>
      <c r="G137" s="8"/>
      <c r="H137" s="8"/>
    </row>
    <row r="138" spans="1:8" s="1" customFormat="1" ht="12.75">
      <c r="A138" s="19" t="s">
        <v>19</v>
      </c>
      <c r="B138" s="8" t="s">
        <v>20</v>
      </c>
      <c r="C138" s="8" t="s">
        <v>21</v>
      </c>
      <c r="D138" s="8">
        <v>2</v>
      </c>
      <c r="E138" s="11">
        <v>120000</v>
      </c>
      <c r="F138" s="14">
        <f t="shared" si="2"/>
        <v>240000</v>
      </c>
      <c r="G138" s="8"/>
      <c r="H138" s="8"/>
    </row>
    <row r="139" spans="1:8" s="1" customFormat="1" ht="12.75">
      <c r="A139" s="19" t="s">
        <v>22</v>
      </c>
      <c r="B139" s="8" t="s">
        <v>86</v>
      </c>
      <c r="C139" s="8" t="s">
        <v>18</v>
      </c>
      <c r="D139" s="8">
        <v>10</v>
      </c>
      <c r="E139" s="11">
        <v>15000</v>
      </c>
      <c r="F139" s="14">
        <f t="shared" si="2"/>
        <v>150000</v>
      </c>
      <c r="G139" s="8"/>
      <c r="H139" s="8"/>
    </row>
    <row r="140" spans="1:8" s="1" customFormat="1" ht="12.75">
      <c r="A140" s="19" t="s">
        <v>28</v>
      </c>
      <c r="B140" s="8" t="s">
        <v>34</v>
      </c>
      <c r="C140" s="8" t="s">
        <v>9</v>
      </c>
      <c r="D140" s="8"/>
      <c r="E140" s="8"/>
      <c r="F140" s="14">
        <v>0</v>
      </c>
      <c r="G140" s="11">
        <v>1100000</v>
      </c>
      <c r="H140" s="8"/>
    </row>
    <row r="141" spans="1:8" s="1" customFormat="1" ht="12.75">
      <c r="A141" s="19"/>
      <c r="B141" s="12" t="s">
        <v>98</v>
      </c>
      <c r="C141" s="8"/>
      <c r="D141" s="8"/>
      <c r="E141" s="8"/>
      <c r="F141" s="15">
        <f>SUM(F137:F140)</f>
        <v>1290000</v>
      </c>
      <c r="G141" s="16">
        <v>1100000</v>
      </c>
      <c r="H141" s="17">
        <f>F141+G141</f>
        <v>2390000</v>
      </c>
    </row>
    <row r="142" spans="1:8" s="1" customFormat="1" ht="12.75">
      <c r="A142" s="19"/>
      <c r="B142" s="8"/>
      <c r="C142" s="8"/>
      <c r="D142" s="8"/>
      <c r="E142" s="8"/>
      <c r="F142" s="14">
        <f t="shared" si="2"/>
        <v>0</v>
      </c>
      <c r="G142" s="8"/>
      <c r="H142" s="8"/>
    </row>
    <row r="143" spans="1:8" s="1" customFormat="1" ht="12.75">
      <c r="A143" s="19">
        <v>10</v>
      </c>
      <c r="B143" s="12" t="s">
        <v>99</v>
      </c>
      <c r="C143" s="8"/>
      <c r="D143" s="8"/>
      <c r="E143" s="8"/>
      <c r="F143" s="14">
        <f t="shared" si="2"/>
        <v>0</v>
      </c>
      <c r="G143" s="8"/>
      <c r="H143" s="8"/>
    </row>
    <row r="144" spans="1:8" s="1" customFormat="1" ht="38.25">
      <c r="A144" s="19" t="s">
        <v>16</v>
      </c>
      <c r="B144" s="8" t="s">
        <v>185</v>
      </c>
      <c r="C144" s="8" t="s">
        <v>18</v>
      </c>
      <c r="D144" s="8">
        <v>15</v>
      </c>
      <c r="E144" s="11">
        <v>225000</v>
      </c>
      <c r="F144" s="14">
        <f t="shared" si="2"/>
        <v>3375000</v>
      </c>
      <c r="G144" s="8"/>
      <c r="H144" s="8"/>
    </row>
    <row r="145" spans="1:8" s="1" customFormat="1" ht="12.75">
      <c r="A145" s="19" t="s">
        <v>19</v>
      </c>
      <c r="B145" s="8" t="s">
        <v>186</v>
      </c>
      <c r="C145" s="8" t="s">
        <v>18</v>
      </c>
      <c r="D145" s="8">
        <v>15</v>
      </c>
      <c r="E145" s="11">
        <v>15000</v>
      </c>
      <c r="F145" s="14">
        <f t="shared" si="2"/>
        <v>225000</v>
      </c>
      <c r="G145" s="8"/>
      <c r="H145" s="8"/>
    </row>
    <row r="146" spans="1:8" s="1" customFormat="1" ht="63.75">
      <c r="A146" s="19" t="s">
        <v>22</v>
      </c>
      <c r="B146" s="8" t="s">
        <v>187</v>
      </c>
      <c r="C146" s="8" t="s">
        <v>18</v>
      </c>
      <c r="D146" s="8">
        <v>2</v>
      </c>
      <c r="E146" s="11">
        <v>120000</v>
      </c>
      <c r="F146" s="14">
        <f t="shared" si="2"/>
        <v>240000</v>
      </c>
      <c r="G146" s="8"/>
      <c r="H146" s="8"/>
    </row>
    <row r="147" spans="1:8" s="1" customFormat="1" ht="15.75" customHeight="1">
      <c r="A147" s="19" t="s">
        <v>28</v>
      </c>
      <c r="B147" s="8" t="s">
        <v>100</v>
      </c>
      <c r="C147" s="8" t="s">
        <v>18</v>
      </c>
      <c r="D147" s="8">
        <v>2</v>
      </c>
      <c r="E147" s="11">
        <v>15000</v>
      </c>
      <c r="F147" s="14">
        <f t="shared" si="2"/>
        <v>30000</v>
      </c>
      <c r="G147" s="8"/>
      <c r="H147" s="8"/>
    </row>
    <row r="148" spans="1:8" s="1" customFormat="1" ht="51">
      <c r="A148" s="19" t="s">
        <v>30</v>
      </c>
      <c r="B148" s="8" t="s">
        <v>101</v>
      </c>
      <c r="C148" s="8" t="s">
        <v>18</v>
      </c>
      <c r="D148" s="8">
        <v>3</v>
      </c>
      <c r="E148" s="11">
        <v>350000</v>
      </c>
      <c r="F148" s="14">
        <f t="shared" si="2"/>
        <v>1050000</v>
      </c>
      <c r="G148" s="8"/>
      <c r="H148" s="8"/>
    </row>
    <row r="149" spans="1:8" s="1" customFormat="1" ht="39.75" customHeight="1">
      <c r="A149" s="19" t="s">
        <v>42</v>
      </c>
      <c r="B149" s="8" t="s">
        <v>102</v>
      </c>
      <c r="C149" s="8" t="s">
        <v>18</v>
      </c>
      <c r="D149" s="8">
        <v>3</v>
      </c>
      <c r="E149" s="11">
        <v>300000</v>
      </c>
      <c r="F149" s="14">
        <f t="shared" si="2"/>
        <v>900000</v>
      </c>
      <c r="G149" s="8"/>
      <c r="H149" s="8"/>
    </row>
    <row r="150" spans="1:8" s="1" customFormat="1" ht="12.75">
      <c r="A150" s="19"/>
      <c r="B150" s="8" t="s">
        <v>34</v>
      </c>
      <c r="C150" s="8"/>
      <c r="D150" s="8"/>
      <c r="E150" s="8"/>
      <c r="F150" s="14">
        <v>0</v>
      </c>
      <c r="G150" s="11">
        <v>500000</v>
      </c>
      <c r="H150" s="8"/>
    </row>
    <row r="151" spans="1:8" s="3" customFormat="1" ht="12.75">
      <c r="A151" s="7"/>
      <c r="B151" s="12" t="s">
        <v>103</v>
      </c>
      <c r="C151" s="12"/>
      <c r="D151" s="12"/>
      <c r="E151" s="12"/>
      <c r="F151" s="15">
        <f>SUM(F144:F150)</f>
        <v>5820000</v>
      </c>
      <c r="G151" s="16">
        <v>500000</v>
      </c>
      <c r="H151" s="16">
        <f>F151+G151</f>
        <v>6320000</v>
      </c>
    </row>
    <row r="152" spans="1:8" s="1" customFormat="1" ht="12.75">
      <c r="A152" s="19"/>
      <c r="B152" s="8"/>
      <c r="C152" s="8"/>
      <c r="D152" s="8"/>
      <c r="E152" s="8"/>
      <c r="F152" s="14">
        <f t="shared" si="2"/>
        <v>0</v>
      </c>
      <c r="G152" s="8"/>
      <c r="H152" s="8"/>
    </row>
    <row r="153" spans="1:8" s="1" customFormat="1" ht="12.75">
      <c r="A153" s="7">
        <v>11</v>
      </c>
      <c r="B153" s="12" t="s">
        <v>104</v>
      </c>
      <c r="C153" s="8"/>
      <c r="D153" s="8"/>
      <c r="E153" s="8"/>
      <c r="F153" s="14">
        <f t="shared" si="2"/>
        <v>0</v>
      </c>
      <c r="G153" s="8"/>
      <c r="H153" s="8"/>
    </row>
    <row r="154" spans="1:8" s="1" customFormat="1" ht="12.75">
      <c r="A154" s="19"/>
      <c r="B154" s="8" t="s">
        <v>33</v>
      </c>
      <c r="C154" s="8" t="s">
        <v>18</v>
      </c>
      <c r="D154" s="11">
        <v>3000</v>
      </c>
      <c r="E154" s="8">
        <v>130</v>
      </c>
      <c r="F154" s="14">
        <f t="shared" si="2"/>
        <v>390000</v>
      </c>
      <c r="G154" s="8"/>
      <c r="H154" s="8"/>
    </row>
    <row r="155" spans="1:8" s="1" customFormat="1" ht="12.75">
      <c r="A155" s="19"/>
      <c r="B155" s="8" t="s">
        <v>17</v>
      </c>
      <c r="C155" s="8" t="s">
        <v>18</v>
      </c>
      <c r="D155" s="8">
        <v>25</v>
      </c>
      <c r="E155" s="11">
        <v>30000</v>
      </c>
      <c r="F155" s="14">
        <f t="shared" si="2"/>
        <v>750000</v>
      </c>
      <c r="G155" s="8"/>
      <c r="H155" s="8"/>
    </row>
    <row r="156" spans="1:8" s="1" customFormat="1" ht="12.75">
      <c r="A156" s="19"/>
      <c r="B156" s="8" t="s">
        <v>20</v>
      </c>
      <c r="C156" s="8" t="s">
        <v>21</v>
      </c>
      <c r="D156" s="8">
        <v>2</v>
      </c>
      <c r="E156" s="11">
        <v>120000</v>
      </c>
      <c r="F156" s="14">
        <f t="shared" si="2"/>
        <v>240000</v>
      </c>
      <c r="G156" s="8"/>
      <c r="H156" s="8"/>
    </row>
    <row r="157" spans="1:8" s="1" customFormat="1" ht="12.75">
      <c r="A157" s="19"/>
      <c r="B157" s="8" t="s">
        <v>39</v>
      </c>
      <c r="C157" s="8" t="s">
        <v>21</v>
      </c>
      <c r="D157" s="8">
        <v>1</v>
      </c>
      <c r="E157" s="11">
        <v>200000</v>
      </c>
      <c r="F157" s="14">
        <f t="shared" si="2"/>
        <v>200000</v>
      </c>
      <c r="G157" s="8"/>
      <c r="H157" s="8"/>
    </row>
    <row r="158" spans="1:8" s="1" customFormat="1" ht="12.75">
      <c r="A158" s="19"/>
      <c r="B158" s="8" t="s">
        <v>34</v>
      </c>
      <c r="C158" s="8"/>
      <c r="D158" s="8"/>
      <c r="E158" s="8"/>
      <c r="F158" s="14">
        <v>0</v>
      </c>
      <c r="G158" s="11">
        <v>400000</v>
      </c>
      <c r="H158" s="8"/>
    </row>
    <row r="159" spans="1:8" s="3" customFormat="1" ht="12.75">
      <c r="A159" s="7"/>
      <c r="B159" s="12" t="s">
        <v>103</v>
      </c>
      <c r="C159" s="12"/>
      <c r="D159" s="12"/>
      <c r="E159" s="12"/>
      <c r="F159" s="15">
        <f>SUM(F154:F158)</f>
        <v>1580000</v>
      </c>
      <c r="G159" s="16">
        <v>400000</v>
      </c>
      <c r="H159" s="16">
        <f>F159+G159</f>
        <v>1980000</v>
      </c>
    </row>
    <row r="160" spans="1:8" s="1" customFormat="1" ht="12.75">
      <c r="A160" s="7">
        <v>12</v>
      </c>
      <c r="B160" s="12" t="s">
        <v>105</v>
      </c>
      <c r="C160" s="8"/>
      <c r="D160" s="8"/>
      <c r="E160" s="8"/>
      <c r="F160" s="14">
        <f t="shared" si="2"/>
        <v>0</v>
      </c>
      <c r="G160" s="8"/>
      <c r="H160" s="8"/>
    </row>
    <row r="161" spans="1:8" s="1" customFormat="1" ht="12.75">
      <c r="A161" s="19" t="s">
        <v>16</v>
      </c>
      <c r="B161" s="8" t="s">
        <v>106</v>
      </c>
      <c r="C161" s="8" t="s">
        <v>18</v>
      </c>
      <c r="D161" s="8">
        <v>2</v>
      </c>
      <c r="E161" s="11">
        <v>225000</v>
      </c>
      <c r="F161" s="14">
        <f>D161*E161</f>
        <v>450000</v>
      </c>
      <c r="G161" s="8"/>
      <c r="H161" s="8"/>
    </row>
    <row r="162" spans="1:8" s="1" customFormat="1" ht="12.75">
      <c r="A162" s="19" t="s">
        <v>19</v>
      </c>
      <c r="B162" s="8" t="s">
        <v>188</v>
      </c>
      <c r="C162" s="8" t="s">
        <v>18</v>
      </c>
      <c r="D162" s="8">
        <v>1</v>
      </c>
      <c r="E162" s="11">
        <v>120000</v>
      </c>
      <c r="F162" s="14">
        <f>D162*E162</f>
        <v>120000</v>
      </c>
      <c r="G162" s="8"/>
      <c r="H162" s="8"/>
    </row>
    <row r="163" spans="1:8" s="1" customFormat="1" ht="12.75">
      <c r="A163" s="19" t="s">
        <v>22</v>
      </c>
      <c r="B163" s="8" t="s">
        <v>107</v>
      </c>
      <c r="C163" s="8" t="s">
        <v>108</v>
      </c>
      <c r="D163" s="8" t="s">
        <v>89</v>
      </c>
      <c r="E163" s="11"/>
      <c r="F163" s="14" t="s">
        <v>89</v>
      </c>
      <c r="G163" s="8"/>
      <c r="H163" s="8"/>
    </row>
    <row r="164" spans="1:8" s="1" customFormat="1" ht="12.75">
      <c r="A164" s="19" t="s">
        <v>30</v>
      </c>
      <c r="B164" s="8" t="s">
        <v>109</v>
      </c>
      <c r="C164" s="8" t="s">
        <v>9</v>
      </c>
      <c r="D164" s="8"/>
      <c r="E164" s="8"/>
      <c r="F164" s="14">
        <v>500000</v>
      </c>
      <c r="G164" s="8"/>
      <c r="H164" s="8"/>
    </row>
    <row r="165" spans="1:8" s="1" customFormat="1" ht="12.75">
      <c r="A165" s="19" t="s">
        <v>42</v>
      </c>
      <c r="B165" s="8" t="s">
        <v>34</v>
      </c>
      <c r="C165" s="8" t="s">
        <v>9</v>
      </c>
      <c r="D165" s="8"/>
      <c r="E165" s="8"/>
      <c r="F165" s="14">
        <f t="shared" si="2"/>
        <v>0</v>
      </c>
      <c r="G165" s="11">
        <v>300000</v>
      </c>
      <c r="H165" s="8"/>
    </row>
    <row r="166" spans="1:8" s="1" customFormat="1" ht="12.75">
      <c r="A166" s="19"/>
      <c r="B166" s="12" t="s">
        <v>103</v>
      </c>
      <c r="C166" s="8"/>
      <c r="D166" s="8"/>
      <c r="E166" s="8"/>
      <c r="F166" s="15">
        <f>SUM(F161:F165)</f>
        <v>1070000</v>
      </c>
      <c r="G166" s="16">
        <v>300000</v>
      </c>
      <c r="H166" s="17">
        <f>F166+G166</f>
        <v>1370000</v>
      </c>
    </row>
    <row r="167" spans="1:8" s="1" customFormat="1" ht="12.75">
      <c r="A167" s="19"/>
      <c r="B167" s="8"/>
      <c r="C167" s="8"/>
      <c r="D167" s="8"/>
      <c r="E167" s="8"/>
      <c r="F167" s="14"/>
      <c r="G167" s="8"/>
      <c r="H167" s="8"/>
    </row>
    <row r="168" spans="1:8" s="1" customFormat="1" ht="12.75">
      <c r="A168" s="7">
        <v>15</v>
      </c>
      <c r="B168" s="12" t="s">
        <v>110</v>
      </c>
      <c r="C168" s="8"/>
      <c r="D168" s="8"/>
      <c r="E168" s="8"/>
      <c r="F168" s="14"/>
      <c r="G168" s="8"/>
      <c r="H168" s="8"/>
    </row>
    <row r="169" spans="1:8" s="1" customFormat="1" ht="12.75">
      <c r="A169" s="19" t="s">
        <v>16</v>
      </c>
      <c r="B169" s="8" t="s">
        <v>111</v>
      </c>
      <c r="C169" s="8" t="s">
        <v>18</v>
      </c>
      <c r="D169" s="8">
        <v>10</v>
      </c>
      <c r="E169" s="11">
        <v>40000</v>
      </c>
      <c r="F169" s="14">
        <f t="shared" si="2"/>
        <v>400000</v>
      </c>
      <c r="G169" s="8"/>
      <c r="H169" s="8"/>
    </row>
    <row r="170" spans="1:8" s="1" customFormat="1" ht="12.75">
      <c r="A170" s="19" t="s">
        <v>19</v>
      </c>
      <c r="B170" s="8" t="s">
        <v>112</v>
      </c>
      <c r="C170" s="8" t="s">
        <v>18</v>
      </c>
      <c r="D170" s="8">
        <v>15</v>
      </c>
      <c r="E170" s="11">
        <v>21000</v>
      </c>
      <c r="F170" s="14">
        <f t="shared" si="2"/>
        <v>315000</v>
      </c>
      <c r="G170" s="8"/>
      <c r="H170" s="8"/>
    </row>
    <row r="171" spans="1:8" s="1" customFormat="1" ht="12.75">
      <c r="A171" s="19" t="s">
        <v>22</v>
      </c>
      <c r="B171" s="8" t="s">
        <v>113</v>
      </c>
      <c r="C171" s="8" t="s">
        <v>18</v>
      </c>
      <c r="D171" s="8">
        <v>10</v>
      </c>
      <c r="E171" s="11">
        <v>8000</v>
      </c>
      <c r="F171" s="14">
        <f t="shared" si="2"/>
        <v>80000</v>
      </c>
      <c r="G171" s="8"/>
      <c r="H171" s="8"/>
    </row>
    <row r="172" spans="1:8" s="1" customFormat="1" ht="12.75">
      <c r="A172" s="19" t="s">
        <v>28</v>
      </c>
      <c r="B172" s="8" t="s">
        <v>114</v>
      </c>
      <c r="C172" s="8" t="s">
        <v>18</v>
      </c>
      <c r="D172" s="8">
        <v>72</v>
      </c>
      <c r="E172" s="11">
        <v>1500</v>
      </c>
      <c r="F172" s="14">
        <f t="shared" si="2"/>
        <v>108000</v>
      </c>
      <c r="G172" s="8"/>
      <c r="H172" s="8"/>
    </row>
    <row r="173" spans="1:8" s="1" customFormat="1" ht="12.75">
      <c r="A173" s="19" t="s">
        <v>30</v>
      </c>
      <c r="B173" s="8" t="s">
        <v>115</v>
      </c>
      <c r="C173" s="8" t="s">
        <v>9</v>
      </c>
      <c r="D173" s="8"/>
      <c r="E173" s="8"/>
      <c r="F173" s="14">
        <v>200000</v>
      </c>
      <c r="G173" s="8"/>
      <c r="H173" s="8"/>
    </row>
    <row r="174" spans="1:8" s="1" customFormat="1" ht="12.75">
      <c r="A174" s="19" t="s">
        <v>42</v>
      </c>
      <c r="B174" s="8" t="s">
        <v>34</v>
      </c>
      <c r="C174" s="8" t="s">
        <v>9</v>
      </c>
      <c r="D174" s="8"/>
      <c r="E174" s="8"/>
      <c r="F174" s="14">
        <v>0</v>
      </c>
      <c r="G174" s="11">
        <v>700000</v>
      </c>
      <c r="H174" s="8"/>
    </row>
    <row r="175" spans="1:8" s="3" customFormat="1" ht="12.75">
      <c r="A175" s="7"/>
      <c r="B175" s="12" t="s">
        <v>116</v>
      </c>
      <c r="C175" s="12"/>
      <c r="D175" s="12"/>
      <c r="E175" s="12"/>
      <c r="F175" s="15">
        <f>SUM(F169:F174)</f>
        <v>1103000</v>
      </c>
      <c r="G175" s="16">
        <v>700000</v>
      </c>
      <c r="H175" s="17">
        <f>F175+G175</f>
        <v>1803000</v>
      </c>
    </row>
    <row r="176" spans="1:8" s="1" customFormat="1" ht="12.75">
      <c r="A176" s="19"/>
      <c r="B176" s="8"/>
      <c r="C176" s="8"/>
      <c r="D176" s="8"/>
      <c r="E176" s="8"/>
      <c r="F176" s="14"/>
      <c r="G176" s="8"/>
      <c r="H176" s="8"/>
    </row>
    <row r="177" spans="1:8" s="1" customFormat="1" ht="12.75">
      <c r="A177" s="7">
        <v>16</v>
      </c>
      <c r="B177" s="12" t="s">
        <v>117</v>
      </c>
      <c r="C177" s="8"/>
      <c r="D177" s="8"/>
      <c r="E177" s="8"/>
      <c r="F177" s="14"/>
      <c r="G177" s="8"/>
      <c r="H177" s="8"/>
    </row>
    <row r="178" spans="1:8" s="1" customFormat="1" ht="25.5">
      <c r="A178" s="19" t="s">
        <v>16</v>
      </c>
      <c r="B178" s="8" t="s">
        <v>118</v>
      </c>
      <c r="C178" s="8" t="s">
        <v>9</v>
      </c>
      <c r="D178" s="8"/>
      <c r="E178" s="8"/>
      <c r="F178" s="14"/>
      <c r="G178" s="11">
        <v>800000</v>
      </c>
      <c r="H178" s="8"/>
    </row>
    <row r="179" spans="1:8" s="1" customFormat="1" ht="12.75">
      <c r="A179" s="19" t="s">
        <v>19</v>
      </c>
      <c r="B179" s="8" t="s">
        <v>33</v>
      </c>
      <c r="C179" s="8" t="s">
        <v>18</v>
      </c>
      <c r="D179" s="11">
        <v>4000</v>
      </c>
      <c r="E179" s="8">
        <v>130</v>
      </c>
      <c r="F179" s="14">
        <f aca="true" t="shared" si="3" ref="F179:F189">D179*E179</f>
        <v>520000</v>
      </c>
      <c r="G179" s="8"/>
      <c r="H179" s="8"/>
    </row>
    <row r="180" spans="1:8" s="1" customFormat="1" ht="12.75">
      <c r="A180" s="19" t="s">
        <v>22</v>
      </c>
      <c r="B180" s="8" t="s">
        <v>17</v>
      </c>
      <c r="C180" s="8" t="s">
        <v>18</v>
      </c>
      <c r="D180" s="8">
        <v>40</v>
      </c>
      <c r="E180" s="11">
        <v>30000</v>
      </c>
      <c r="F180" s="14">
        <f t="shared" si="3"/>
        <v>1200000</v>
      </c>
      <c r="G180" s="8"/>
      <c r="H180" s="8"/>
    </row>
    <row r="181" spans="1:8" s="1" customFormat="1" ht="12.75">
      <c r="A181" s="19" t="s">
        <v>28</v>
      </c>
      <c r="B181" s="8" t="s">
        <v>20</v>
      </c>
      <c r="C181" s="8" t="s">
        <v>21</v>
      </c>
      <c r="D181" s="8">
        <v>2</v>
      </c>
      <c r="E181" s="11">
        <v>120000</v>
      </c>
      <c r="F181" s="14">
        <f t="shared" si="3"/>
        <v>240000</v>
      </c>
      <c r="G181" s="8"/>
      <c r="H181" s="8"/>
    </row>
    <row r="182" spans="1:8" s="1" customFormat="1" ht="12.75">
      <c r="A182" s="19" t="s">
        <v>30</v>
      </c>
      <c r="B182" s="8" t="s">
        <v>39</v>
      </c>
      <c r="C182" s="8" t="s">
        <v>21</v>
      </c>
      <c r="D182" s="8">
        <v>2</v>
      </c>
      <c r="E182" s="11">
        <v>200000</v>
      </c>
      <c r="F182" s="14">
        <f t="shared" si="3"/>
        <v>400000</v>
      </c>
      <c r="G182" s="8"/>
      <c r="H182" s="8"/>
    </row>
    <row r="183" spans="1:8" s="1" customFormat="1" ht="12.75">
      <c r="A183" s="19" t="s">
        <v>42</v>
      </c>
      <c r="B183" s="8" t="s">
        <v>74</v>
      </c>
      <c r="C183" s="8" t="s">
        <v>18</v>
      </c>
      <c r="D183" s="8">
        <v>12</v>
      </c>
      <c r="E183" s="11">
        <v>21000</v>
      </c>
      <c r="F183" s="14">
        <f t="shared" si="3"/>
        <v>252000</v>
      </c>
      <c r="G183" s="8"/>
      <c r="H183" s="8"/>
    </row>
    <row r="184" spans="1:8" s="1" customFormat="1" ht="12.75">
      <c r="A184" s="19" t="s">
        <v>44</v>
      </c>
      <c r="B184" s="8" t="s">
        <v>119</v>
      </c>
      <c r="C184" s="8" t="s">
        <v>18</v>
      </c>
      <c r="D184" s="8">
        <v>10</v>
      </c>
      <c r="E184" s="11">
        <v>5500</v>
      </c>
      <c r="F184" s="14">
        <f t="shared" si="3"/>
        <v>55000</v>
      </c>
      <c r="G184" s="8"/>
      <c r="H184" s="8"/>
    </row>
    <row r="185" spans="1:8" s="1" customFormat="1" ht="12.75">
      <c r="A185" s="19" t="s">
        <v>46</v>
      </c>
      <c r="B185" s="8" t="s">
        <v>82</v>
      </c>
      <c r="C185" s="8" t="s">
        <v>18</v>
      </c>
      <c r="D185" s="8">
        <v>20</v>
      </c>
      <c r="E185" s="11">
        <v>4000</v>
      </c>
      <c r="F185" s="14">
        <f t="shared" si="3"/>
        <v>80000</v>
      </c>
      <c r="G185" s="8"/>
      <c r="H185" s="8"/>
    </row>
    <row r="186" spans="1:8" s="1" customFormat="1" ht="12.75">
      <c r="A186" s="19"/>
      <c r="B186" s="8" t="s">
        <v>83</v>
      </c>
      <c r="C186" s="8" t="s">
        <v>18</v>
      </c>
      <c r="D186" s="8">
        <v>8</v>
      </c>
      <c r="E186" s="11">
        <v>4000</v>
      </c>
      <c r="F186" s="14">
        <f t="shared" si="3"/>
        <v>32000</v>
      </c>
      <c r="G186" s="8"/>
      <c r="H186" s="8"/>
    </row>
    <row r="187" spans="1:8" s="1" customFormat="1" ht="12.75">
      <c r="A187" s="19" t="s">
        <v>49</v>
      </c>
      <c r="B187" s="8" t="s">
        <v>120</v>
      </c>
      <c r="C187" s="8" t="s">
        <v>18</v>
      </c>
      <c r="D187" s="8">
        <v>3</v>
      </c>
      <c r="E187" s="11">
        <v>60000</v>
      </c>
      <c r="F187" s="14">
        <f t="shared" si="3"/>
        <v>180000</v>
      </c>
      <c r="G187" s="8"/>
      <c r="H187" s="8"/>
    </row>
    <row r="188" spans="1:8" s="1" customFormat="1" ht="12.75">
      <c r="A188" s="19"/>
      <c r="B188" s="8" t="s">
        <v>47</v>
      </c>
      <c r="C188" s="8" t="s">
        <v>27</v>
      </c>
      <c r="D188" s="8">
        <v>20</v>
      </c>
      <c r="E188" s="11">
        <v>3000</v>
      </c>
      <c r="F188" s="14">
        <f t="shared" si="3"/>
        <v>60000</v>
      </c>
      <c r="G188" s="8"/>
      <c r="H188" s="8"/>
    </row>
    <row r="189" spans="1:8" s="1" customFormat="1" ht="12.75">
      <c r="A189" s="19"/>
      <c r="B189" s="8" t="s">
        <v>121</v>
      </c>
      <c r="C189" s="8" t="s">
        <v>21</v>
      </c>
      <c r="D189" s="8">
        <v>3</v>
      </c>
      <c r="E189" s="11">
        <v>150000</v>
      </c>
      <c r="F189" s="14">
        <f t="shared" si="3"/>
        <v>450000</v>
      </c>
      <c r="G189" s="8"/>
      <c r="H189" s="8"/>
    </row>
    <row r="190" spans="1:8" s="1" customFormat="1" ht="12.75">
      <c r="A190" s="19" t="s">
        <v>51</v>
      </c>
      <c r="B190" s="8" t="s">
        <v>122</v>
      </c>
      <c r="C190" s="8" t="s">
        <v>9</v>
      </c>
      <c r="D190" s="8"/>
      <c r="E190" s="8"/>
      <c r="F190" s="14">
        <v>500000</v>
      </c>
      <c r="G190" s="11"/>
      <c r="H190" s="8"/>
    </row>
    <row r="191" spans="1:8" s="1" customFormat="1" ht="12.75">
      <c r="A191" s="19" t="s">
        <v>77</v>
      </c>
      <c r="B191" s="8" t="s">
        <v>34</v>
      </c>
      <c r="C191" s="8" t="s">
        <v>9</v>
      </c>
      <c r="D191" s="8"/>
      <c r="E191" s="8"/>
      <c r="F191" s="14">
        <v>0</v>
      </c>
      <c r="G191" s="11">
        <v>1000000</v>
      </c>
      <c r="H191" s="8"/>
    </row>
    <row r="192" spans="1:8" s="1" customFormat="1" ht="12.75">
      <c r="A192" s="19"/>
      <c r="B192" s="12" t="s">
        <v>123</v>
      </c>
      <c r="C192" s="8"/>
      <c r="D192" s="8"/>
      <c r="E192" s="8"/>
      <c r="F192" s="15">
        <f>SUM(F179:F191)</f>
        <v>3969000</v>
      </c>
      <c r="G192" s="16">
        <v>1000000</v>
      </c>
      <c r="H192" s="16">
        <f>F192+G192</f>
        <v>4969000</v>
      </c>
    </row>
    <row r="193" spans="1:8" s="1" customFormat="1" ht="12.75">
      <c r="A193" s="19"/>
      <c r="B193" s="12"/>
      <c r="C193" s="8"/>
      <c r="D193" s="8"/>
      <c r="E193" s="8"/>
      <c r="F193" s="15"/>
      <c r="G193" s="16"/>
      <c r="H193" s="16"/>
    </row>
    <row r="194" spans="1:8" s="1" customFormat="1" ht="12.75">
      <c r="A194" s="19">
        <v>17</v>
      </c>
      <c r="B194" s="8" t="s">
        <v>124</v>
      </c>
      <c r="C194" s="8" t="s">
        <v>133</v>
      </c>
      <c r="D194" s="8"/>
      <c r="E194" s="8"/>
      <c r="F194" s="14">
        <v>2000000</v>
      </c>
      <c r="G194" s="11"/>
      <c r="H194" s="16">
        <v>2000000</v>
      </c>
    </row>
    <row r="195" spans="1:8" s="1" customFormat="1" ht="12.75">
      <c r="A195" s="19"/>
      <c r="B195" s="8"/>
      <c r="C195" s="8"/>
      <c r="D195" s="8"/>
      <c r="E195" s="8"/>
      <c r="F195" s="14"/>
      <c r="G195" s="11"/>
      <c r="H195" s="11"/>
    </row>
    <row r="196" spans="1:8" s="3" customFormat="1" ht="12.75">
      <c r="A196" s="7"/>
      <c r="B196" s="12" t="s">
        <v>125</v>
      </c>
      <c r="C196" s="12"/>
      <c r="D196" s="12"/>
      <c r="E196" s="12"/>
      <c r="F196" s="15"/>
      <c r="G196" s="12"/>
      <c r="H196" s="17">
        <f>H194+H192+H175+H166+H159+H151+H141+H134+H119+H105+H88+H73+H50+H41+H27+H7+I196</f>
        <v>98804500</v>
      </c>
    </row>
    <row r="197" spans="1:8" s="1" customFormat="1" ht="12.75">
      <c r="A197" s="19"/>
      <c r="B197" s="8"/>
      <c r="C197" s="8"/>
      <c r="D197" s="8"/>
      <c r="E197" s="8"/>
      <c r="F197" s="14"/>
      <c r="G197" s="8"/>
      <c r="H197" s="8"/>
    </row>
    <row r="198" spans="1:8" s="1" customFormat="1" ht="12.75">
      <c r="A198" s="19"/>
      <c r="B198" s="12" t="s">
        <v>204</v>
      </c>
      <c r="C198" s="8"/>
      <c r="D198" s="8" t="s">
        <v>192</v>
      </c>
      <c r="E198" s="8"/>
      <c r="F198" s="14"/>
      <c r="G198" s="8"/>
      <c r="H198" s="8"/>
    </row>
    <row r="199" spans="1:8" s="1" customFormat="1" ht="12.75">
      <c r="A199" s="19"/>
      <c r="B199" s="12"/>
      <c r="C199" s="8"/>
      <c r="D199" s="8"/>
      <c r="E199" s="8"/>
      <c r="F199" s="14"/>
      <c r="G199" s="8"/>
      <c r="H199" s="8"/>
    </row>
    <row r="200" spans="1:8" s="1" customFormat="1" ht="12.75">
      <c r="A200" s="7">
        <v>28</v>
      </c>
      <c r="B200" s="12" t="s">
        <v>38</v>
      </c>
      <c r="C200" s="8"/>
      <c r="D200" s="8"/>
      <c r="E200" s="8"/>
      <c r="F200" s="14"/>
      <c r="G200" s="8"/>
      <c r="H200" s="8"/>
    </row>
    <row r="201" spans="1:8" s="1" customFormat="1" ht="12.75">
      <c r="A201" s="19" t="s">
        <v>16</v>
      </c>
      <c r="B201" s="8" t="s">
        <v>17</v>
      </c>
      <c r="C201" s="8" t="s">
        <v>18</v>
      </c>
      <c r="D201" s="8">
        <v>29</v>
      </c>
      <c r="E201" s="11">
        <v>30000</v>
      </c>
      <c r="F201" s="14">
        <f aca="true" t="shared" si="4" ref="F201:F209">D201*E201</f>
        <v>870000</v>
      </c>
      <c r="G201" s="8"/>
      <c r="H201" s="8"/>
    </row>
    <row r="202" spans="1:8" s="1" customFormat="1" ht="12.75">
      <c r="A202" s="19" t="s">
        <v>19</v>
      </c>
      <c r="B202" s="8" t="s">
        <v>20</v>
      </c>
      <c r="C202" s="8" t="s">
        <v>21</v>
      </c>
      <c r="D202" s="8">
        <v>2</v>
      </c>
      <c r="E202" s="11">
        <v>120000</v>
      </c>
      <c r="F202" s="14">
        <f t="shared" si="4"/>
        <v>240000</v>
      </c>
      <c r="G202" s="8"/>
      <c r="H202" s="8"/>
    </row>
    <row r="203" spans="1:8" s="1" customFormat="1" ht="12.75">
      <c r="A203" s="19" t="s">
        <v>22</v>
      </c>
      <c r="B203" s="8" t="s">
        <v>39</v>
      </c>
      <c r="C203" s="8" t="s">
        <v>21</v>
      </c>
      <c r="D203" s="8">
        <v>2</v>
      </c>
      <c r="E203" s="11">
        <v>200000</v>
      </c>
      <c r="F203" s="14">
        <f t="shared" si="4"/>
        <v>400000</v>
      </c>
      <c r="G203" s="8"/>
      <c r="H203" s="8"/>
    </row>
    <row r="204" spans="1:8" s="1" customFormat="1" ht="12.75">
      <c r="A204" s="19" t="s">
        <v>28</v>
      </c>
      <c r="B204" s="8" t="s">
        <v>149</v>
      </c>
      <c r="C204" s="8" t="s">
        <v>18</v>
      </c>
      <c r="D204" s="8">
        <v>35</v>
      </c>
      <c r="E204" s="11">
        <v>37000</v>
      </c>
      <c r="F204" s="14">
        <f t="shared" si="4"/>
        <v>1295000</v>
      </c>
      <c r="G204" s="8"/>
      <c r="H204" s="8"/>
    </row>
    <row r="205" spans="1:8" s="1" customFormat="1" ht="12.75">
      <c r="A205" s="19" t="s">
        <v>30</v>
      </c>
      <c r="B205" s="8" t="s">
        <v>126</v>
      </c>
      <c r="C205" s="8" t="s">
        <v>18</v>
      </c>
      <c r="D205" s="8">
        <v>40</v>
      </c>
      <c r="E205" s="11">
        <v>6500</v>
      </c>
      <c r="F205" s="14">
        <f t="shared" si="4"/>
        <v>260000</v>
      </c>
      <c r="G205" s="8"/>
      <c r="H205" s="8"/>
    </row>
    <row r="206" spans="1:8" s="1" customFormat="1" ht="12.75">
      <c r="A206" s="19" t="s">
        <v>42</v>
      </c>
      <c r="B206" s="8" t="s">
        <v>43</v>
      </c>
      <c r="C206" s="8" t="s">
        <v>18</v>
      </c>
      <c r="D206" s="8">
        <v>110</v>
      </c>
      <c r="E206" s="11">
        <v>4000</v>
      </c>
      <c r="F206" s="14">
        <f t="shared" si="4"/>
        <v>440000</v>
      </c>
      <c r="G206" s="8"/>
      <c r="H206" s="8"/>
    </row>
    <row r="207" spans="1:8" s="1" customFormat="1" ht="12.75">
      <c r="A207" s="19" t="s">
        <v>44</v>
      </c>
      <c r="B207" s="8" t="s">
        <v>45</v>
      </c>
      <c r="C207" s="8" t="s">
        <v>18</v>
      </c>
      <c r="D207" s="8">
        <v>40</v>
      </c>
      <c r="E207" s="11">
        <v>4500</v>
      </c>
      <c r="F207" s="14">
        <f t="shared" si="4"/>
        <v>180000</v>
      </c>
      <c r="G207" s="8"/>
      <c r="H207" s="8"/>
    </row>
    <row r="208" spans="1:8" s="1" customFormat="1" ht="12.75">
      <c r="A208" s="19" t="s">
        <v>46</v>
      </c>
      <c r="B208" s="8" t="s">
        <v>47</v>
      </c>
      <c r="C208" s="8" t="s">
        <v>27</v>
      </c>
      <c r="D208" s="8">
        <v>100</v>
      </c>
      <c r="E208" s="11">
        <v>3000</v>
      </c>
      <c r="F208" s="14">
        <f t="shared" si="4"/>
        <v>300000</v>
      </c>
      <c r="G208" s="8"/>
      <c r="H208" s="8"/>
    </row>
    <row r="209" spans="1:8" s="1" customFormat="1" ht="12.75">
      <c r="A209" s="19" t="s">
        <v>48</v>
      </c>
      <c r="B209" s="8" t="s">
        <v>26</v>
      </c>
      <c r="C209" s="8" t="s">
        <v>27</v>
      </c>
      <c r="D209" s="8">
        <v>50</v>
      </c>
      <c r="E209" s="11">
        <v>3500</v>
      </c>
      <c r="F209" s="14">
        <f t="shared" si="4"/>
        <v>175000</v>
      </c>
      <c r="G209" s="8"/>
      <c r="H209" s="8"/>
    </row>
    <row r="210" spans="1:8" s="1" customFormat="1" ht="17.25" customHeight="1">
      <c r="A210" s="19" t="s">
        <v>49</v>
      </c>
      <c r="B210" s="8" t="s">
        <v>50</v>
      </c>
      <c r="C210" s="8" t="s">
        <v>9</v>
      </c>
      <c r="D210" s="8"/>
      <c r="E210" s="8"/>
      <c r="F210" s="14">
        <v>0</v>
      </c>
      <c r="G210" s="11">
        <v>450000</v>
      </c>
      <c r="H210" s="8"/>
    </row>
    <row r="211" spans="1:8" s="1" customFormat="1" ht="12.75">
      <c r="A211" s="19" t="s">
        <v>51</v>
      </c>
      <c r="B211" s="8" t="s">
        <v>137</v>
      </c>
      <c r="C211" s="8" t="s">
        <v>9</v>
      </c>
      <c r="D211" s="8"/>
      <c r="E211" s="8"/>
      <c r="F211" s="14">
        <v>0</v>
      </c>
      <c r="G211" s="11">
        <v>350000</v>
      </c>
      <c r="H211" s="8"/>
    </row>
    <row r="212" spans="1:8" s="3" customFormat="1" ht="12.75">
      <c r="A212" s="7"/>
      <c r="B212" s="12" t="s">
        <v>59</v>
      </c>
      <c r="C212" s="12"/>
      <c r="D212" s="8"/>
      <c r="E212" s="8"/>
      <c r="F212" s="15">
        <f>SUM(F201:F211)</f>
        <v>4160000</v>
      </c>
      <c r="G212" s="16">
        <f>SUM(G210:G211)</f>
        <v>800000</v>
      </c>
      <c r="H212" s="16">
        <f>F212+G212</f>
        <v>4960000</v>
      </c>
    </row>
    <row r="213" spans="1:8" s="1" customFormat="1" ht="12.75">
      <c r="A213" s="19"/>
      <c r="B213" s="8"/>
      <c r="C213" s="8"/>
      <c r="D213" s="8"/>
      <c r="E213" s="8"/>
      <c r="F213" s="14"/>
      <c r="G213" s="8"/>
      <c r="H213" s="8"/>
    </row>
    <row r="214" spans="1:8" s="1" customFormat="1" ht="12.75">
      <c r="A214" s="7">
        <v>29</v>
      </c>
      <c r="B214" s="12" t="s">
        <v>60</v>
      </c>
      <c r="C214" s="8"/>
      <c r="D214" s="8"/>
      <c r="E214" s="11"/>
      <c r="F214" s="14"/>
      <c r="G214" s="8"/>
      <c r="H214" s="8"/>
    </row>
    <row r="215" spans="1:8" s="1" customFormat="1" ht="12.75">
      <c r="A215" s="19" t="s">
        <v>16</v>
      </c>
      <c r="B215" s="8" t="s">
        <v>61</v>
      </c>
      <c r="C215" s="8" t="s">
        <v>151</v>
      </c>
      <c r="D215" s="8">
        <v>4</v>
      </c>
      <c r="E215" s="11">
        <v>15000</v>
      </c>
      <c r="F215" s="14">
        <f aca="true" t="shared" si="5" ref="F215:F220">D215*E215</f>
        <v>60000</v>
      </c>
      <c r="G215" s="8"/>
      <c r="H215" s="8"/>
    </row>
    <row r="216" spans="1:8" s="1" customFormat="1" ht="12.75">
      <c r="A216" s="19" t="s">
        <v>19</v>
      </c>
      <c r="B216" s="8" t="s">
        <v>62</v>
      </c>
      <c r="C216" s="8" t="s">
        <v>18</v>
      </c>
      <c r="D216" s="11"/>
      <c r="E216" s="8"/>
      <c r="F216" s="14">
        <f t="shared" si="5"/>
        <v>0</v>
      </c>
      <c r="G216" s="8"/>
      <c r="H216" s="8"/>
    </row>
    <row r="217" spans="1:8" s="1" customFormat="1" ht="12.75">
      <c r="A217" s="19" t="s">
        <v>22</v>
      </c>
      <c r="B217" s="8" t="s">
        <v>33</v>
      </c>
      <c r="C217" s="8" t="s">
        <v>18</v>
      </c>
      <c r="D217" s="11">
        <v>40000</v>
      </c>
      <c r="E217" s="8">
        <v>130</v>
      </c>
      <c r="F217" s="14">
        <f t="shared" si="5"/>
        <v>5200000</v>
      </c>
      <c r="G217" s="8"/>
      <c r="H217" s="8"/>
    </row>
    <row r="218" spans="1:8" s="1" customFormat="1" ht="12.75">
      <c r="A218" s="19" t="s">
        <v>28</v>
      </c>
      <c r="B218" s="8" t="s">
        <v>17</v>
      </c>
      <c r="C218" s="8" t="s">
        <v>18</v>
      </c>
      <c r="D218" s="8">
        <v>120</v>
      </c>
      <c r="E218" s="11">
        <v>30000</v>
      </c>
      <c r="F218" s="14">
        <f t="shared" si="5"/>
        <v>3600000</v>
      </c>
      <c r="G218" s="8"/>
      <c r="H218" s="8"/>
    </row>
    <row r="219" spans="1:8" s="1" customFormat="1" ht="12.75">
      <c r="A219" s="19" t="s">
        <v>30</v>
      </c>
      <c r="B219" s="8" t="s">
        <v>20</v>
      </c>
      <c r="C219" s="8" t="s">
        <v>21</v>
      </c>
      <c r="D219" s="8">
        <v>8</v>
      </c>
      <c r="E219" s="11">
        <v>120000</v>
      </c>
      <c r="F219" s="14">
        <f t="shared" si="5"/>
        <v>960000</v>
      </c>
      <c r="G219" s="8"/>
      <c r="H219" s="8"/>
    </row>
    <row r="220" spans="1:8" s="1" customFormat="1" ht="12.75">
      <c r="A220" s="19" t="s">
        <v>42</v>
      </c>
      <c r="B220" s="8" t="s">
        <v>63</v>
      </c>
      <c r="C220" s="8" t="s">
        <v>18</v>
      </c>
      <c r="D220" s="8">
        <v>50</v>
      </c>
      <c r="E220" s="11">
        <v>3000</v>
      </c>
      <c r="F220" s="14">
        <f t="shared" si="5"/>
        <v>150000</v>
      </c>
      <c r="G220" s="8"/>
      <c r="H220" s="8"/>
    </row>
    <row r="221" spans="1:8" s="1" customFormat="1" ht="12.75">
      <c r="A221" s="19" t="s">
        <v>44</v>
      </c>
      <c r="B221" s="8" t="s">
        <v>34</v>
      </c>
      <c r="C221" s="8" t="s">
        <v>9</v>
      </c>
      <c r="D221" s="8"/>
      <c r="E221" s="11"/>
      <c r="F221" s="14"/>
      <c r="G221" s="11">
        <v>1800000</v>
      </c>
      <c r="H221" s="16"/>
    </row>
    <row r="222" spans="1:8" s="1" customFormat="1" ht="12.75">
      <c r="A222" s="19"/>
      <c r="B222" s="8"/>
      <c r="C222" s="8"/>
      <c r="D222" s="8"/>
      <c r="E222" s="8"/>
      <c r="F222" s="14"/>
      <c r="G222" s="8"/>
      <c r="H222" s="8"/>
    </row>
    <row r="223" spans="1:8" s="1" customFormat="1" ht="12.75">
      <c r="A223" s="7">
        <v>30</v>
      </c>
      <c r="B223" s="12" t="s">
        <v>153</v>
      </c>
      <c r="C223" s="8"/>
      <c r="D223" s="8"/>
      <c r="E223" s="11"/>
      <c r="F223" s="14"/>
      <c r="G223" s="8"/>
      <c r="H223" s="8"/>
    </row>
    <row r="224" spans="1:8" s="1" customFormat="1" ht="12.75">
      <c r="A224" s="19" t="s">
        <v>16</v>
      </c>
      <c r="B224" s="8" t="s">
        <v>17</v>
      </c>
      <c r="C224" s="8" t="s">
        <v>18</v>
      </c>
      <c r="D224" s="8">
        <v>30</v>
      </c>
      <c r="E224" s="11">
        <v>30000</v>
      </c>
      <c r="F224" s="14">
        <f aca="true" t="shared" si="6" ref="F224:F232">D224*E224</f>
        <v>900000</v>
      </c>
      <c r="G224" s="8"/>
      <c r="H224" s="8"/>
    </row>
    <row r="225" spans="1:8" s="1" customFormat="1" ht="12.75">
      <c r="A225" s="19" t="s">
        <v>19</v>
      </c>
      <c r="B225" s="8" t="s">
        <v>20</v>
      </c>
      <c r="C225" s="8" t="s">
        <v>21</v>
      </c>
      <c r="D225" s="8">
        <v>1</v>
      </c>
      <c r="E225" s="11">
        <v>120000</v>
      </c>
      <c r="F225" s="14">
        <f t="shared" si="6"/>
        <v>120000</v>
      </c>
      <c r="G225" s="8"/>
      <c r="H225" s="8"/>
    </row>
    <row r="226" spans="1:8" s="1" customFormat="1" ht="12.75">
      <c r="A226" s="19" t="s">
        <v>22</v>
      </c>
      <c r="B226" s="8" t="s">
        <v>39</v>
      </c>
      <c r="C226" s="8" t="s">
        <v>21</v>
      </c>
      <c r="D226" s="8">
        <v>2</v>
      </c>
      <c r="E226" s="11">
        <v>200000</v>
      </c>
      <c r="F226" s="14">
        <f t="shared" si="6"/>
        <v>400000</v>
      </c>
      <c r="G226" s="8"/>
      <c r="H226" s="8"/>
    </row>
    <row r="227" spans="1:8" s="1" customFormat="1" ht="12.75">
      <c r="A227" s="19" t="s">
        <v>28</v>
      </c>
      <c r="B227" s="8" t="s">
        <v>74</v>
      </c>
      <c r="C227" s="8" t="s">
        <v>18</v>
      </c>
      <c r="D227" s="8">
        <v>30</v>
      </c>
      <c r="E227" s="11">
        <v>20000</v>
      </c>
      <c r="F227" s="14">
        <f t="shared" si="6"/>
        <v>600000</v>
      </c>
      <c r="G227" s="8"/>
      <c r="H227" s="8"/>
    </row>
    <row r="228" spans="1:8" s="1" customFormat="1" ht="12.75">
      <c r="A228" s="19" t="s">
        <v>30</v>
      </c>
      <c r="B228" s="8" t="s">
        <v>41</v>
      </c>
      <c r="C228" s="8" t="s">
        <v>18</v>
      </c>
      <c r="D228" s="8">
        <v>40</v>
      </c>
      <c r="E228" s="11">
        <v>6500</v>
      </c>
      <c r="F228" s="14">
        <f t="shared" si="6"/>
        <v>260000</v>
      </c>
      <c r="G228" s="8"/>
      <c r="H228" s="8"/>
    </row>
    <row r="229" spans="1:8" s="1" customFormat="1" ht="12.75">
      <c r="A229" s="19" t="s">
        <v>42</v>
      </c>
      <c r="B229" s="8" t="s">
        <v>82</v>
      </c>
      <c r="C229" s="8" t="s">
        <v>18</v>
      </c>
      <c r="D229" s="8">
        <v>100</v>
      </c>
      <c r="E229" s="11">
        <v>4000</v>
      </c>
      <c r="F229" s="14">
        <f t="shared" si="6"/>
        <v>400000</v>
      </c>
      <c r="G229" s="8"/>
      <c r="H229" s="8"/>
    </row>
    <row r="230" spans="1:8" s="1" customFormat="1" ht="12.75">
      <c r="A230" s="19" t="s">
        <v>44</v>
      </c>
      <c r="B230" s="8" t="s">
        <v>83</v>
      </c>
      <c r="C230" s="8" t="s">
        <v>18</v>
      </c>
      <c r="D230" s="8">
        <v>40</v>
      </c>
      <c r="E230" s="11">
        <v>4000</v>
      </c>
      <c r="F230" s="14">
        <f t="shared" si="6"/>
        <v>160000</v>
      </c>
      <c r="G230" s="8"/>
      <c r="H230" s="8"/>
    </row>
    <row r="231" spans="1:8" s="1" customFormat="1" ht="12.75">
      <c r="A231" s="19" t="s">
        <v>46</v>
      </c>
      <c r="B231" s="8" t="s">
        <v>47</v>
      </c>
      <c r="C231" s="8" t="s">
        <v>27</v>
      </c>
      <c r="D231" s="8">
        <v>100</v>
      </c>
      <c r="E231" s="11">
        <v>3000</v>
      </c>
      <c r="F231" s="14">
        <f t="shared" si="6"/>
        <v>300000</v>
      </c>
      <c r="G231" s="8"/>
      <c r="H231" s="8"/>
    </row>
    <row r="232" spans="1:8" s="1" customFormat="1" ht="12.75">
      <c r="A232" s="19" t="s">
        <v>48</v>
      </c>
      <c r="B232" s="8" t="s">
        <v>26</v>
      </c>
      <c r="C232" s="8" t="s">
        <v>27</v>
      </c>
      <c r="D232" s="8">
        <v>50</v>
      </c>
      <c r="E232" s="11">
        <v>3500</v>
      </c>
      <c r="F232" s="14">
        <f t="shared" si="6"/>
        <v>175000</v>
      </c>
      <c r="G232" s="8"/>
      <c r="H232" s="8"/>
    </row>
    <row r="233" spans="1:8" s="1" customFormat="1" ht="14.25" customHeight="1">
      <c r="A233" s="19" t="s">
        <v>49</v>
      </c>
      <c r="B233" s="8" t="s">
        <v>50</v>
      </c>
      <c r="C233" s="8" t="s">
        <v>9</v>
      </c>
      <c r="D233" s="8"/>
      <c r="E233" s="8"/>
      <c r="F233" s="14" t="s">
        <v>89</v>
      </c>
      <c r="G233" s="11">
        <v>350000</v>
      </c>
      <c r="H233" s="8"/>
    </row>
    <row r="234" spans="1:8" s="1" customFormat="1" ht="12.75">
      <c r="A234" s="19" t="s">
        <v>51</v>
      </c>
      <c r="B234" s="8" t="s">
        <v>31</v>
      </c>
      <c r="C234" s="8" t="s">
        <v>9</v>
      </c>
      <c r="D234" s="8"/>
      <c r="E234" s="8"/>
      <c r="F234" s="14" t="s">
        <v>89</v>
      </c>
      <c r="G234" s="11">
        <v>300000</v>
      </c>
      <c r="H234" s="8"/>
    </row>
    <row r="235" spans="1:8" s="3" customFormat="1" ht="12.75">
      <c r="A235" s="7"/>
      <c r="B235" s="12" t="s">
        <v>103</v>
      </c>
      <c r="C235" s="12"/>
      <c r="D235" s="8"/>
      <c r="E235" s="8"/>
      <c r="F235" s="15">
        <f>SUM(F215:F234)</f>
        <v>13285000</v>
      </c>
      <c r="G235" s="16">
        <f>SUM(G221:G234)</f>
        <v>2450000</v>
      </c>
      <c r="H235" s="16">
        <f>G235+F235</f>
        <v>15735000</v>
      </c>
    </row>
    <row r="236" spans="1:8" s="1" customFormat="1" ht="12.75">
      <c r="A236" s="19"/>
      <c r="B236" s="8"/>
      <c r="C236" s="8"/>
      <c r="D236" s="8"/>
      <c r="E236" s="8"/>
      <c r="F236" s="18"/>
      <c r="G236" s="8"/>
      <c r="H236" s="8"/>
    </row>
    <row r="237" spans="1:8" s="1" customFormat="1" ht="12.75">
      <c r="A237" s="7">
        <v>31</v>
      </c>
      <c r="B237" s="12" t="s">
        <v>198</v>
      </c>
      <c r="C237" s="8"/>
      <c r="D237" s="8"/>
      <c r="E237" s="8"/>
      <c r="F237" s="14"/>
      <c r="G237" s="8"/>
      <c r="H237" s="8"/>
    </row>
    <row r="238" spans="1:8" s="1" customFormat="1" ht="12.75">
      <c r="A238" s="19" t="s">
        <v>16</v>
      </c>
      <c r="B238" s="8" t="s">
        <v>154</v>
      </c>
      <c r="C238" s="8" t="s">
        <v>18</v>
      </c>
      <c r="D238" s="8">
        <v>20</v>
      </c>
      <c r="E238" s="11">
        <v>7000</v>
      </c>
      <c r="F238" s="14">
        <f>D238*E238</f>
        <v>140000</v>
      </c>
      <c r="G238" s="8"/>
      <c r="H238" s="8"/>
    </row>
    <row r="239" spans="1:8" s="1" customFormat="1" ht="12.75">
      <c r="A239" s="19" t="s">
        <v>19</v>
      </c>
      <c r="B239" s="8" t="s">
        <v>155</v>
      </c>
      <c r="C239" s="8" t="s">
        <v>18</v>
      </c>
      <c r="D239" s="8">
        <v>250</v>
      </c>
      <c r="E239" s="11">
        <v>7000</v>
      </c>
      <c r="F239" s="14">
        <f>D239*E239</f>
        <v>1750000</v>
      </c>
      <c r="G239" s="8"/>
      <c r="H239" s="8"/>
    </row>
    <row r="240" spans="1:8" s="1" customFormat="1" ht="12.75">
      <c r="A240" s="19" t="s">
        <v>22</v>
      </c>
      <c r="B240" s="8" t="s">
        <v>156</v>
      </c>
      <c r="C240" s="8" t="s">
        <v>18</v>
      </c>
      <c r="D240" s="8">
        <v>150</v>
      </c>
      <c r="E240" s="11">
        <v>5000</v>
      </c>
      <c r="F240" s="14">
        <f>D240*E240</f>
        <v>750000</v>
      </c>
      <c r="G240" s="8"/>
      <c r="H240" s="8"/>
    </row>
    <row r="241" spans="1:8" s="1" customFormat="1" ht="12.75">
      <c r="A241" s="19" t="s">
        <v>28</v>
      </c>
      <c r="B241" s="8" t="s">
        <v>157</v>
      </c>
      <c r="C241" s="8" t="s">
        <v>18</v>
      </c>
      <c r="D241" s="11">
        <v>350</v>
      </c>
      <c r="E241" s="11">
        <v>5000</v>
      </c>
      <c r="F241" s="14">
        <f>E241*D241</f>
        <v>1750000</v>
      </c>
      <c r="G241" s="8"/>
      <c r="H241" s="8"/>
    </row>
    <row r="242" spans="1:8" s="1" customFormat="1" ht="12.75">
      <c r="A242" s="19" t="s">
        <v>30</v>
      </c>
      <c r="B242" s="8" t="s">
        <v>158</v>
      </c>
      <c r="C242" s="8" t="s">
        <v>18</v>
      </c>
      <c r="D242" s="8">
        <v>150</v>
      </c>
      <c r="E242" s="11">
        <v>7000</v>
      </c>
      <c r="F242" s="14">
        <f aca="true" t="shared" si="7" ref="F242:F251">D242*E242</f>
        <v>1050000</v>
      </c>
      <c r="G242" s="8"/>
      <c r="H242" s="8"/>
    </row>
    <row r="243" spans="1:8" s="1" customFormat="1" ht="12.75">
      <c r="A243" s="19" t="s">
        <v>42</v>
      </c>
      <c r="B243" s="8" t="s">
        <v>47</v>
      </c>
      <c r="C243" s="8" t="s">
        <v>27</v>
      </c>
      <c r="D243" s="8">
        <v>100</v>
      </c>
      <c r="E243" s="11">
        <v>3500</v>
      </c>
      <c r="F243" s="14">
        <f t="shared" si="7"/>
        <v>350000</v>
      </c>
      <c r="G243" s="8"/>
      <c r="H243" s="8"/>
    </row>
    <row r="244" spans="1:8" s="1" customFormat="1" ht="12.75">
      <c r="A244" s="19" t="s">
        <v>44</v>
      </c>
      <c r="B244" s="8" t="s">
        <v>159</v>
      </c>
      <c r="C244" s="8" t="s">
        <v>18</v>
      </c>
      <c r="D244" s="8">
        <v>165</v>
      </c>
      <c r="E244" s="11">
        <v>38000</v>
      </c>
      <c r="F244" s="14">
        <f t="shared" si="7"/>
        <v>6270000</v>
      </c>
      <c r="G244" s="8"/>
      <c r="H244" s="8"/>
    </row>
    <row r="245" spans="1:8" s="1" customFormat="1" ht="12.75">
      <c r="A245" s="19" t="s">
        <v>46</v>
      </c>
      <c r="B245" s="8" t="s">
        <v>160</v>
      </c>
      <c r="C245" s="8" t="s">
        <v>18</v>
      </c>
      <c r="D245" s="8">
        <v>30</v>
      </c>
      <c r="E245" s="11">
        <v>37000</v>
      </c>
      <c r="F245" s="14">
        <f t="shared" si="7"/>
        <v>1110000</v>
      </c>
      <c r="G245" s="8"/>
      <c r="H245" s="8"/>
    </row>
    <row r="246" spans="1:8" s="1" customFormat="1" ht="12.75">
      <c r="A246" s="19" t="s">
        <v>48</v>
      </c>
      <c r="B246" s="8" t="s">
        <v>161</v>
      </c>
      <c r="C246" s="8" t="s">
        <v>18</v>
      </c>
      <c r="D246" s="11">
        <v>50</v>
      </c>
      <c r="E246" s="11">
        <v>8000</v>
      </c>
      <c r="F246" s="14">
        <f t="shared" si="7"/>
        <v>400000</v>
      </c>
      <c r="G246" s="8"/>
      <c r="H246" s="8"/>
    </row>
    <row r="247" spans="1:8" s="1" customFormat="1" ht="12.75">
      <c r="A247" s="19" t="s">
        <v>49</v>
      </c>
      <c r="B247" s="8" t="s">
        <v>162</v>
      </c>
      <c r="C247" s="8" t="s">
        <v>18</v>
      </c>
      <c r="D247" s="11">
        <v>100</v>
      </c>
      <c r="E247" s="11">
        <v>2000</v>
      </c>
      <c r="F247" s="14">
        <f t="shared" si="7"/>
        <v>200000</v>
      </c>
      <c r="G247" s="8"/>
      <c r="H247" s="8"/>
    </row>
    <row r="248" spans="1:8" s="1" customFormat="1" ht="12.75">
      <c r="A248" s="19" t="s">
        <v>51</v>
      </c>
      <c r="B248" s="8" t="s">
        <v>163</v>
      </c>
      <c r="C248" s="8" t="s">
        <v>18</v>
      </c>
      <c r="D248" s="8">
        <v>10</v>
      </c>
      <c r="E248" s="11">
        <v>30000</v>
      </c>
      <c r="F248" s="14">
        <f t="shared" si="7"/>
        <v>300000</v>
      </c>
      <c r="G248" s="8"/>
      <c r="H248" s="8"/>
    </row>
    <row r="249" spans="1:8" s="1" customFormat="1" ht="12.75">
      <c r="A249" s="19" t="s">
        <v>77</v>
      </c>
      <c r="B249" s="8" t="s">
        <v>205</v>
      </c>
      <c r="C249" s="8" t="s">
        <v>18</v>
      </c>
      <c r="D249" s="8">
        <v>6</v>
      </c>
      <c r="E249" s="11">
        <v>20000</v>
      </c>
      <c r="F249" s="14">
        <f t="shared" si="7"/>
        <v>120000</v>
      </c>
      <c r="G249" s="8"/>
      <c r="H249" s="8"/>
    </row>
    <row r="250" spans="1:8" s="1" customFormat="1" ht="12.75">
      <c r="A250" s="19" t="s">
        <v>79</v>
      </c>
      <c r="B250" s="8" t="s">
        <v>165</v>
      </c>
      <c r="C250" s="8" t="s">
        <v>18</v>
      </c>
      <c r="D250" s="8">
        <v>6</v>
      </c>
      <c r="E250" s="11">
        <v>20000</v>
      </c>
      <c r="F250" s="14">
        <f t="shared" si="7"/>
        <v>120000</v>
      </c>
      <c r="G250" s="11"/>
      <c r="H250" s="8"/>
    </row>
    <row r="251" spans="1:8" s="1" customFormat="1" ht="12.75">
      <c r="A251" s="19" t="s">
        <v>166</v>
      </c>
      <c r="B251" s="8" t="s">
        <v>167</v>
      </c>
      <c r="C251" s="8" t="s">
        <v>18</v>
      </c>
      <c r="D251" s="8">
        <v>30</v>
      </c>
      <c r="E251" s="11">
        <v>10000</v>
      </c>
      <c r="F251" s="14">
        <f t="shared" si="7"/>
        <v>300000</v>
      </c>
      <c r="H251" s="8"/>
    </row>
    <row r="252" spans="1:8" s="1" customFormat="1" ht="12.75">
      <c r="A252" s="19" t="s">
        <v>168</v>
      </c>
      <c r="B252" s="8" t="s">
        <v>34</v>
      </c>
      <c r="C252" s="8" t="s">
        <v>9</v>
      </c>
      <c r="D252" s="8"/>
      <c r="E252" s="8"/>
      <c r="F252" s="8" t="s">
        <v>89</v>
      </c>
      <c r="G252" s="11">
        <v>2500000</v>
      </c>
      <c r="H252" s="8"/>
    </row>
    <row r="253" spans="1:9" s="3" customFormat="1" ht="12.75">
      <c r="A253" s="7"/>
      <c r="B253" s="12" t="s">
        <v>103</v>
      </c>
      <c r="C253" s="12"/>
      <c r="D253" s="12"/>
      <c r="E253" s="12"/>
      <c r="F253" s="15">
        <f>SUM(F238:F252)</f>
        <v>14610000</v>
      </c>
      <c r="G253" s="16">
        <f>SUM(G250:G252)</f>
        <v>2500000</v>
      </c>
      <c r="H253" s="16">
        <f>F253+G253</f>
        <v>17110000</v>
      </c>
      <c r="I253" s="1"/>
    </row>
    <row r="254" spans="1:8" s="3" customFormat="1" ht="12.75">
      <c r="A254" s="7"/>
      <c r="B254" s="12"/>
      <c r="C254" s="12"/>
      <c r="D254" s="12"/>
      <c r="E254" s="12"/>
      <c r="F254" s="15"/>
      <c r="G254" s="16"/>
      <c r="H254" s="16"/>
    </row>
    <row r="255" spans="1:8" s="1" customFormat="1" ht="15" customHeight="1">
      <c r="A255" s="7">
        <v>32</v>
      </c>
      <c r="B255" s="12" t="s">
        <v>99</v>
      </c>
      <c r="C255" s="8"/>
      <c r="D255" s="8"/>
      <c r="E255" s="8"/>
      <c r="F255" s="14"/>
      <c r="G255" s="8"/>
      <c r="H255" s="8"/>
    </row>
    <row r="256" spans="1:8" s="1" customFormat="1" ht="38.25">
      <c r="A256" s="19" t="s">
        <v>16</v>
      </c>
      <c r="B256" s="8" t="s">
        <v>185</v>
      </c>
      <c r="C256" s="8" t="s">
        <v>18</v>
      </c>
      <c r="D256" s="8">
        <v>15</v>
      </c>
      <c r="E256" s="11">
        <v>225000</v>
      </c>
      <c r="F256" s="14">
        <f aca="true" t="shared" si="8" ref="F256:F261">D256*E256</f>
        <v>3375000</v>
      </c>
      <c r="G256" s="8"/>
      <c r="H256" s="8"/>
    </row>
    <row r="257" spans="1:8" s="1" customFormat="1" ht="19.5" customHeight="1">
      <c r="A257" s="19" t="s">
        <v>19</v>
      </c>
      <c r="B257" s="8" t="s">
        <v>186</v>
      </c>
      <c r="C257" s="8" t="s">
        <v>18</v>
      </c>
      <c r="D257" s="8">
        <v>15</v>
      </c>
      <c r="E257" s="11">
        <v>15000</v>
      </c>
      <c r="F257" s="14">
        <f t="shared" si="8"/>
        <v>225000</v>
      </c>
      <c r="G257" s="8"/>
      <c r="H257" s="8"/>
    </row>
    <row r="258" spans="1:8" s="1" customFormat="1" ht="63.75">
      <c r="A258" s="19" t="s">
        <v>22</v>
      </c>
      <c r="B258" s="8" t="s">
        <v>187</v>
      </c>
      <c r="C258" s="8" t="s">
        <v>18</v>
      </c>
      <c r="D258" s="8">
        <v>2</v>
      </c>
      <c r="E258" s="11">
        <v>120000</v>
      </c>
      <c r="F258" s="14">
        <f t="shared" si="8"/>
        <v>240000</v>
      </c>
      <c r="G258" s="8"/>
      <c r="H258" s="8"/>
    </row>
    <row r="259" spans="1:8" s="1" customFormat="1" ht="21" customHeight="1">
      <c r="A259" s="19" t="s">
        <v>28</v>
      </c>
      <c r="B259" s="8" t="s">
        <v>100</v>
      </c>
      <c r="C259" s="8" t="s">
        <v>18</v>
      </c>
      <c r="D259" s="8">
        <v>2</v>
      </c>
      <c r="E259" s="11">
        <v>15000</v>
      </c>
      <c r="F259" s="14">
        <f t="shared" si="8"/>
        <v>30000</v>
      </c>
      <c r="G259" s="8"/>
      <c r="H259" s="8"/>
    </row>
    <row r="260" spans="1:8" s="1" customFormat="1" ht="51">
      <c r="A260" s="19" t="s">
        <v>30</v>
      </c>
      <c r="B260" s="8" t="s">
        <v>101</v>
      </c>
      <c r="C260" s="8" t="s">
        <v>18</v>
      </c>
      <c r="D260" s="8">
        <v>3</v>
      </c>
      <c r="E260" s="11">
        <v>350000</v>
      </c>
      <c r="F260" s="14">
        <f t="shared" si="8"/>
        <v>1050000</v>
      </c>
      <c r="G260" s="8"/>
      <c r="H260" s="8"/>
    </row>
    <row r="261" spans="1:8" s="1" customFormat="1" ht="38.25">
      <c r="A261" s="19" t="s">
        <v>42</v>
      </c>
      <c r="B261" s="8" t="s">
        <v>102</v>
      </c>
      <c r="C261" s="8" t="s">
        <v>18</v>
      </c>
      <c r="D261" s="8">
        <v>3</v>
      </c>
      <c r="E261" s="11">
        <v>300000</v>
      </c>
      <c r="F261" s="14">
        <f t="shared" si="8"/>
        <v>900000</v>
      </c>
      <c r="G261" s="8"/>
      <c r="H261" s="8"/>
    </row>
    <row r="262" spans="1:8" s="1" customFormat="1" ht="15.75" customHeight="1">
      <c r="A262" s="19" t="s">
        <v>44</v>
      </c>
      <c r="B262" s="8" t="s">
        <v>34</v>
      </c>
      <c r="C262" s="8"/>
      <c r="D262" s="8"/>
      <c r="E262" s="8"/>
      <c r="F262" s="14">
        <v>0</v>
      </c>
      <c r="G262" s="11">
        <v>600000</v>
      </c>
      <c r="H262" s="8"/>
    </row>
    <row r="263" spans="1:8" s="1" customFormat="1" ht="12.75">
      <c r="A263" s="19"/>
      <c r="B263" s="12" t="s">
        <v>103</v>
      </c>
      <c r="C263" s="12"/>
      <c r="D263" s="12"/>
      <c r="E263" s="12"/>
      <c r="F263" s="15">
        <f>SUM(F256:F262)</f>
        <v>5820000</v>
      </c>
      <c r="G263" s="16">
        <v>600000</v>
      </c>
      <c r="H263" s="16">
        <f>F263+G263</f>
        <v>6420000</v>
      </c>
    </row>
    <row r="264" spans="1:8" s="1" customFormat="1" ht="12.75">
      <c r="A264" s="19"/>
      <c r="B264" s="8"/>
      <c r="C264" s="8"/>
      <c r="D264" s="8"/>
      <c r="E264" s="11"/>
      <c r="F264" s="14"/>
      <c r="G264" s="8"/>
      <c r="H264" s="8"/>
    </row>
    <row r="265" spans="1:8" s="1" customFormat="1" ht="12.75">
      <c r="A265" s="19"/>
      <c r="B265" s="8"/>
      <c r="C265" s="8"/>
      <c r="D265" s="8"/>
      <c r="E265" s="11"/>
      <c r="F265" s="14"/>
      <c r="G265" s="8"/>
      <c r="H265" s="8"/>
    </row>
    <row r="266" spans="1:8" s="1" customFormat="1" ht="25.5">
      <c r="A266" s="7">
        <v>33</v>
      </c>
      <c r="B266" s="12" t="s">
        <v>170</v>
      </c>
      <c r="C266" s="8"/>
      <c r="D266" s="8"/>
      <c r="E266" s="8"/>
      <c r="F266" s="14">
        <f>D266*E266</f>
        <v>0</v>
      </c>
      <c r="G266" s="8"/>
      <c r="H266" s="8"/>
    </row>
    <row r="267" spans="1:8" s="1" customFormat="1" ht="12.75">
      <c r="A267" s="19" t="s">
        <v>16</v>
      </c>
      <c r="B267" s="8" t="s">
        <v>17</v>
      </c>
      <c r="C267" s="8" t="s">
        <v>18</v>
      </c>
      <c r="D267" s="8">
        <v>100</v>
      </c>
      <c r="E267" s="11">
        <v>30000</v>
      </c>
      <c r="F267" s="14">
        <f>D267*E267</f>
        <v>3000000</v>
      </c>
      <c r="G267" s="8"/>
      <c r="H267" s="8"/>
    </row>
    <row r="268" spans="1:8" s="1" customFormat="1" ht="12.75">
      <c r="A268" s="19" t="s">
        <v>19</v>
      </c>
      <c r="B268" s="8" t="s">
        <v>20</v>
      </c>
      <c r="C268" s="8" t="s">
        <v>21</v>
      </c>
      <c r="D268" s="8">
        <v>5</v>
      </c>
      <c r="E268" s="11">
        <v>120000</v>
      </c>
      <c r="F268" s="14">
        <f>D268*E268</f>
        <v>600000</v>
      </c>
      <c r="G268" s="8"/>
      <c r="H268" s="8"/>
    </row>
    <row r="269" spans="1:8" s="1" customFormat="1" ht="12.75">
      <c r="A269" s="19" t="s">
        <v>22</v>
      </c>
      <c r="B269" s="8" t="s">
        <v>86</v>
      </c>
      <c r="C269" s="8" t="s">
        <v>18</v>
      </c>
      <c r="D269" s="8">
        <v>15</v>
      </c>
      <c r="E269" s="11">
        <v>15000</v>
      </c>
      <c r="F269" s="14">
        <f>D269*E269</f>
        <v>225000</v>
      </c>
      <c r="G269" s="8"/>
      <c r="H269" s="8"/>
    </row>
    <row r="270" spans="1:8" s="1" customFormat="1" ht="25.5">
      <c r="A270" s="19" t="s">
        <v>28</v>
      </c>
      <c r="B270" s="8" t="s">
        <v>87</v>
      </c>
      <c r="C270" s="8" t="s">
        <v>88</v>
      </c>
      <c r="D270" s="8" t="s">
        <v>89</v>
      </c>
      <c r="E270" s="11"/>
      <c r="F270" s="14" t="s">
        <v>89</v>
      </c>
      <c r="G270" s="8"/>
      <c r="H270" s="8"/>
    </row>
    <row r="271" spans="1:8" s="1" customFormat="1" ht="12.75">
      <c r="A271" s="19" t="s">
        <v>30</v>
      </c>
      <c r="B271" s="8" t="s">
        <v>138</v>
      </c>
      <c r="C271" s="8" t="s">
        <v>18</v>
      </c>
      <c r="D271" s="8" t="s">
        <v>89</v>
      </c>
      <c r="E271" s="8"/>
      <c r="F271" s="14" t="s">
        <v>89</v>
      </c>
      <c r="G271" s="8"/>
      <c r="H271" s="8"/>
    </row>
    <row r="272" spans="1:8" s="1" customFormat="1" ht="12.75">
      <c r="A272" s="19" t="s">
        <v>42</v>
      </c>
      <c r="B272" s="8" t="s">
        <v>91</v>
      </c>
      <c r="C272" s="8" t="s">
        <v>18</v>
      </c>
      <c r="D272" s="8" t="s">
        <v>89</v>
      </c>
      <c r="E272" s="11"/>
      <c r="F272" s="14" t="s">
        <v>89</v>
      </c>
      <c r="G272" s="8"/>
      <c r="H272" s="8"/>
    </row>
    <row r="273" spans="1:8" s="1" customFormat="1" ht="12.75">
      <c r="A273" s="19" t="s">
        <v>44</v>
      </c>
      <c r="B273" s="8" t="s">
        <v>34</v>
      </c>
      <c r="C273" s="8"/>
      <c r="D273" s="8"/>
      <c r="E273" s="8">
        <v>0</v>
      </c>
      <c r="F273" s="14"/>
      <c r="G273" s="11">
        <v>1200000</v>
      </c>
      <c r="H273" s="8"/>
    </row>
    <row r="274" spans="1:8" s="1" customFormat="1" ht="12.75">
      <c r="A274" s="7">
        <v>33.1</v>
      </c>
      <c r="B274" s="12" t="s">
        <v>92</v>
      </c>
      <c r="C274" s="8"/>
      <c r="D274" s="8"/>
      <c r="E274" s="8">
        <v>0</v>
      </c>
      <c r="F274" s="14"/>
      <c r="G274" s="8"/>
      <c r="H274" s="8"/>
    </row>
    <row r="275" spans="1:8" s="1" customFormat="1" ht="12.75">
      <c r="A275" s="19" t="s">
        <v>16</v>
      </c>
      <c r="B275" s="8" t="s">
        <v>17</v>
      </c>
      <c r="C275" s="8" t="s">
        <v>18</v>
      </c>
      <c r="D275" s="8">
        <v>45</v>
      </c>
      <c r="E275" s="11">
        <v>30000</v>
      </c>
      <c r="F275" s="14">
        <f>D275*E275</f>
        <v>1350000</v>
      </c>
      <c r="G275" s="8"/>
      <c r="H275" s="8"/>
    </row>
    <row r="276" spans="1:8" s="1" customFormat="1" ht="12.75">
      <c r="A276" s="19" t="s">
        <v>19</v>
      </c>
      <c r="B276" s="8" t="s">
        <v>20</v>
      </c>
      <c r="C276" s="8" t="s">
        <v>21</v>
      </c>
      <c r="D276" s="8">
        <v>3</v>
      </c>
      <c r="E276" s="11">
        <v>120000</v>
      </c>
      <c r="F276" s="14">
        <f>D276*E276</f>
        <v>360000</v>
      </c>
      <c r="G276" s="8"/>
      <c r="H276" s="8"/>
    </row>
    <row r="277" spans="1:8" s="1" customFormat="1" ht="12.75">
      <c r="A277" s="19" t="s">
        <v>22</v>
      </c>
      <c r="B277" s="8" t="s">
        <v>93</v>
      </c>
      <c r="C277" s="8" t="s">
        <v>94</v>
      </c>
      <c r="D277" s="8" t="s">
        <v>89</v>
      </c>
      <c r="E277" s="11">
        <v>40000</v>
      </c>
      <c r="F277" s="14" t="s">
        <v>89</v>
      </c>
      <c r="G277" s="8"/>
      <c r="H277" s="8"/>
    </row>
    <row r="278" spans="1:8" s="1" customFormat="1" ht="12.75">
      <c r="A278" s="19" t="s">
        <v>28</v>
      </c>
      <c r="B278" s="8" t="s">
        <v>95</v>
      </c>
      <c r="C278" s="8" t="s">
        <v>18</v>
      </c>
      <c r="D278" s="8" t="s">
        <v>89</v>
      </c>
      <c r="E278" s="11">
        <v>40000</v>
      </c>
      <c r="F278" s="14" t="s">
        <v>89</v>
      </c>
      <c r="G278" s="8"/>
      <c r="H278" s="8"/>
    </row>
    <row r="279" spans="1:8" s="1" customFormat="1" ht="12.75">
      <c r="A279" s="19"/>
      <c r="B279" s="8" t="s">
        <v>96</v>
      </c>
      <c r="C279" s="8" t="s">
        <v>18</v>
      </c>
      <c r="D279" s="8" t="s">
        <v>89</v>
      </c>
      <c r="E279" s="11">
        <v>1200</v>
      </c>
      <c r="F279" s="14" t="s">
        <v>89</v>
      </c>
      <c r="G279" s="8"/>
      <c r="H279" s="8"/>
    </row>
    <row r="280" spans="1:8" s="1" customFormat="1" ht="12.75">
      <c r="A280" s="19" t="s">
        <v>30</v>
      </c>
      <c r="B280" s="8" t="s">
        <v>34</v>
      </c>
      <c r="C280" s="8" t="s">
        <v>9</v>
      </c>
      <c r="D280" s="8"/>
      <c r="E280" s="8"/>
      <c r="F280" s="14"/>
      <c r="G280" s="11">
        <v>500000</v>
      </c>
      <c r="H280" s="8"/>
    </row>
    <row r="281" spans="1:8" s="1" customFormat="1" ht="12.75">
      <c r="A281" s="19"/>
      <c r="B281" s="12" t="s">
        <v>171</v>
      </c>
      <c r="C281" s="8"/>
      <c r="D281" s="8"/>
      <c r="E281" s="8"/>
      <c r="F281" s="15">
        <f>SUM(F267:F280)</f>
        <v>5535000</v>
      </c>
      <c r="G281" s="16">
        <f>SUM(G273:G280)</f>
        <v>1700000</v>
      </c>
      <c r="H281" s="16">
        <f>F281+G281</f>
        <v>7235000</v>
      </c>
    </row>
    <row r="282" spans="1:8" s="1" customFormat="1" ht="12.75">
      <c r="A282" s="19"/>
      <c r="B282" s="8"/>
      <c r="C282" s="8"/>
      <c r="D282" s="8"/>
      <c r="E282" s="8"/>
      <c r="F282" s="14"/>
      <c r="G282" s="8"/>
      <c r="H282" s="8"/>
    </row>
    <row r="283" spans="1:8" s="1" customFormat="1" ht="12.75">
      <c r="A283" s="7">
        <v>34</v>
      </c>
      <c r="B283" s="12" t="s">
        <v>97</v>
      </c>
      <c r="C283" s="8"/>
      <c r="D283" s="8"/>
      <c r="E283" s="8"/>
      <c r="F283" s="14"/>
      <c r="G283" s="8"/>
      <c r="H283" s="8"/>
    </row>
    <row r="284" spans="1:8" s="1" customFormat="1" ht="16.5" customHeight="1">
      <c r="A284" s="19" t="s">
        <v>16</v>
      </c>
      <c r="B284" s="8" t="s">
        <v>172</v>
      </c>
      <c r="C284" s="8" t="s">
        <v>18</v>
      </c>
      <c r="D284" s="8">
        <v>400</v>
      </c>
      <c r="E284" s="11">
        <v>5000</v>
      </c>
      <c r="F284" s="14">
        <f aca="true" t="shared" si="9" ref="F284:F289">D284*E284</f>
        <v>2000000</v>
      </c>
      <c r="G284" s="8"/>
      <c r="H284" s="8"/>
    </row>
    <row r="285" spans="1:8" s="1" customFormat="1" ht="16.5" customHeight="1">
      <c r="A285" s="19" t="s">
        <v>19</v>
      </c>
      <c r="B285" s="8" t="s">
        <v>173</v>
      </c>
      <c r="C285" s="8" t="s">
        <v>18</v>
      </c>
      <c r="D285" s="8">
        <v>300</v>
      </c>
      <c r="E285" s="11">
        <v>3200</v>
      </c>
      <c r="F285" s="14">
        <f t="shared" si="9"/>
        <v>960000</v>
      </c>
      <c r="G285" s="8"/>
      <c r="H285" s="8"/>
    </row>
    <row r="286" spans="1:8" s="1" customFormat="1" ht="13.5" customHeight="1">
      <c r="A286" s="19" t="s">
        <v>22</v>
      </c>
      <c r="B286" s="8" t="s">
        <v>47</v>
      </c>
      <c r="C286" s="8" t="s">
        <v>27</v>
      </c>
      <c r="D286" s="8">
        <v>200</v>
      </c>
      <c r="E286" s="11">
        <v>3000</v>
      </c>
      <c r="F286" s="14">
        <f t="shared" si="9"/>
        <v>600000</v>
      </c>
      <c r="G286" s="8"/>
      <c r="H286" s="8"/>
    </row>
    <row r="287" spans="1:8" s="1" customFormat="1" ht="16.5" customHeight="1">
      <c r="A287" s="19" t="s">
        <v>28</v>
      </c>
      <c r="B287" s="8" t="s">
        <v>17</v>
      </c>
      <c r="C287" s="8" t="s">
        <v>18</v>
      </c>
      <c r="D287" s="8">
        <v>80</v>
      </c>
      <c r="E287" s="11">
        <v>30000</v>
      </c>
      <c r="F287" s="14">
        <f t="shared" si="9"/>
        <v>2400000</v>
      </c>
      <c r="G287" s="8"/>
      <c r="H287" s="8"/>
    </row>
    <row r="288" spans="1:8" s="1" customFormat="1" ht="18.75" customHeight="1">
      <c r="A288" s="19" t="s">
        <v>30</v>
      </c>
      <c r="B288" s="8" t="s">
        <v>20</v>
      </c>
      <c r="C288" s="8" t="s">
        <v>21</v>
      </c>
      <c r="D288" s="8">
        <v>4</v>
      </c>
      <c r="E288" s="11">
        <v>120000</v>
      </c>
      <c r="F288" s="14">
        <f t="shared" si="9"/>
        <v>480000</v>
      </c>
      <c r="G288" s="8"/>
      <c r="H288" s="8"/>
    </row>
    <row r="289" spans="1:8" s="1" customFormat="1" ht="15.75" customHeight="1">
      <c r="A289" s="19" t="s">
        <v>42</v>
      </c>
      <c r="B289" s="8" t="s">
        <v>86</v>
      </c>
      <c r="C289" s="8" t="s">
        <v>18</v>
      </c>
      <c r="D289" s="8">
        <v>15</v>
      </c>
      <c r="E289" s="11">
        <v>15000</v>
      </c>
      <c r="F289" s="14">
        <f t="shared" si="9"/>
        <v>225000</v>
      </c>
      <c r="G289" s="8"/>
      <c r="H289" s="8"/>
    </row>
    <row r="290" spans="1:8" s="1" customFormat="1" ht="16.5" customHeight="1">
      <c r="A290" s="19" t="s">
        <v>44</v>
      </c>
      <c r="B290" s="8" t="s">
        <v>34</v>
      </c>
      <c r="C290" s="8" t="s">
        <v>9</v>
      </c>
      <c r="D290" s="8"/>
      <c r="E290" s="8"/>
      <c r="F290" s="14">
        <v>0</v>
      </c>
      <c r="G290" s="11">
        <v>2000000</v>
      </c>
      <c r="H290" s="8"/>
    </row>
    <row r="291" spans="1:8" s="1" customFormat="1" ht="16.5" customHeight="1">
      <c r="A291" s="19"/>
      <c r="B291" s="12" t="s">
        <v>59</v>
      </c>
      <c r="C291" s="8"/>
      <c r="D291" s="8"/>
      <c r="E291" s="8"/>
      <c r="F291" s="15">
        <f>SUM(F284:F290)</f>
        <v>6665000</v>
      </c>
      <c r="G291" s="16">
        <v>2000000</v>
      </c>
      <c r="H291" s="17">
        <f>F291+G291</f>
        <v>8665000</v>
      </c>
    </row>
    <row r="292" spans="1:8" s="1" customFormat="1" ht="16.5" customHeight="1">
      <c r="A292" s="8"/>
      <c r="B292" s="8"/>
      <c r="C292" s="8"/>
      <c r="D292" s="8"/>
      <c r="E292" s="8"/>
      <c r="F292" s="14"/>
      <c r="G292" s="8"/>
      <c r="H292" s="8"/>
    </row>
    <row r="293" spans="1:8" s="1" customFormat="1" ht="15" customHeight="1">
      <c r="A293" s="12">
        <v>35</v>
      </c>
      <c r="B293" s="12" t="s">
        <v>105</v>
      </c>
      <c r="C293" s="8"/>
      <c r="D293" s="8"/>
      <c r="E293" s="8"/>
      <c r="F293" s="14"/>
      <c r="G293" s="8"/>
      <c r="H293" s="8"/>
    </row>
    <row r="294" spans="1:8" s="1" customFormat="1" ht="15" customHeight="1">
      <c r="A294" s="19" t="s">
        <v>16</v>
      </c>
      <c r="B294" s="8" t="s">
        <v>175</v>
      </c>
      <c r="C294" s="8" t="s">
        <v>18</v>
      </c>
      <c r="D294" s="8">
        <v>2</v>
      </c>
      <c r="E294" s="11">
        <v>225000</v>
      </c>
      <c r="F294" s="14">
        <f>D294*E294</f>
        <v>450000</v>
      </c>
      <c r="G294" s="8"/>
      <c r="H294" s="8"/>
    </row>
    <row r="295" spans="1:8" s="1" customFormat="1" ht="15" customHeight="1">
      <c r="A295" s="19" t="s">
        <v>19</v>
      </c>
      <c r="B295" s="8" t="s">
        <v>188</v>
      </c>
      <c r="C295" s="8" t="s">
        <v>18</v>
      </c>
      <c r="D295" s="8">
        <v>1</v>
      </c>
      <c r="E295" s="11">
        <v>120000</v>
      </c>
      <c r="F295" s="14">
        <f>D295*E295</f>
        <v>120000</v>
      </c>
      <c r="G295" s="8"/>
      <c r="H295" s="8"/>
    </row>
    <row r="296" spans="1:8" s="1" customFormat="1" ht="17.25" customHeight="1">
      <c r="A296" s="19" t="s">
        <v>22</v>
      </c>
      <c r="B296" s="8" t="s">
        <v>109</v>
      </c>
      <c r="C296" s="8" t="s">
        <v>9</v>
      </c>
      <c r="D296" s="8"/>
      <c r="E296" s="11"/>
      <c r="F296" s="14">
        <v>1000000</v>
      </c>
      <c r="G296" s="8"/>
      <c r="H296" s="8"/>
    </row>
    <row r="297" spans="1:8" s="1" customFormat="1" ht="16.5" customHeight="1">
      <c r="A297" s="19" t="s">
        <v>28</v>
      </c>
      <c r="B297" s="8" t="s">
        <v>34</v>
      </c>
      <c r="C297" s="8"/>
      <c r="D297" s="8"/>
      <c r="E297" s="8"/>
      <c r="F297" s="14">
        <v>0</v>
      </c>
      <c r="G297" s="11">
        <v>300000</v>
      </c>
      <c r="H297" s="8"/>
    </row>
    <row r="298" spans="1:8" s="1" customFormat="1" ht="16.5" customHeight="1">
      <c r="A298" s="19"/>
      <c r="B298" s="12" t="s">
        <v>103</v>
      </c>
      <c r="C298" s="8"/>
      <c r="D298" s="8"/>
      <c r="E298" s="8"/>
      <c r="F298" s="15">
        <f>SUM(F294:F297)</f>
        <v>1570000</v>
      </c>
      <c r="G298" s="16">
        <v>300000</v>
      </c>
      <c r="H298" s="17">
        <f>F298+G298</f>
        <v>1870000</v>
      </c>
    </row>
    <row r="299" spans="1:8" s="1" customFormat="1" ht="16.5" customHeight="1">
      <c r="A299" s="7">
        <v>36</v>
      </c>
      <c r="B299" s="12" t="s">
        <v>110</v>
      </c>
      <c r="C299" s="8"/>
      <c r="D299" s="8"/>
      <c r="E299" s="8"/>
      <c r="F299" s="14">
        <f>D299*E299</f>
        <v>0</v>
      </c>
      <c r="G299" s="8"/>
      <c r="H299" s="8"/>
    </row>
    <row r="300" spans="1:8" s="1" customFormat="1" ht="18" customHeight="1">
      <c r="A300" s="19" t="s">
        <v>16</v>
      </c>
      <c r="B300" s="8" t="s">
        <v>177</v>
      </c>
      <c r="C300" s="8" t="s">
        <v>18</v>
      </c>
      <c r="D300" s="8">
        <v>50</v>
      </c>
      <c r="E300" s="11">
        <v>40000</v>
      </c>
      <c r="F300" s="14">
        <f>D300*E300</f>
        <v>2000000</v>
      </c>
      <c r="G300" s="8"/>
      <c r="H300" s="8"/>
    </row>
    <row r="301" spans="1:8" s="1" customFormat="1" ht="15.75" customHeight="1">
      <c r="A301" s="19" t="s">
        <v>19</v>
      </c>
      <c r="B301" s="8" t="s">
        <v>112</v>
      </c>
      <c r="C301" s="8" t="s">
        <v>18</v>
      </c>
      <c r="D301" s="8">
        <v>30</v>
      </c>
      <c r="E301" s="11">
        <v>21000</v>
      </c>
      <c r="F301" s="14">
        <f>D301*E301</f>
        <v>630000</v>
      </c>
      <c r="G301" s="8"/>
      <c r="H301" s="8"/>
    </row>
    <row r="302" spans="1:8" s="1" customFormat="1" ht="12.75">
      <c r="A302" s="19" t="s">
        <v>22</v>
      </c>
      <c r="B302" s="8" t="s">
        <v>178</v>
      </c>
      <c r="C302" s="8" t="s">
        <v>18</v>
      </c>
      <c r="D302" s="8">
        <v>10</v>
      </c>
      <c r="E302" s="11">
        <v>8000</v>
      </c>
      <c r="F302" s="14">
        <f>D302*E302</f>
        <v>80000</v>
      </c>
      <c r="G302" s="8"/>
      <c r="H302" s="8"/>
    </row>
    <row r="303" spans="1:8" s="1" customFormat="1" ht="16.5" customHeight="1">
      <c r="A303" s="19" t="s">
        <v>28</v>
      </c>
      <c r="B303" s="8" t="s">
        <v>114</v>
      </c>
      <c r="C303" s="8" t="s">
        <v>18</v>
      </c>
      <c r="D303" s="8">
        <v>100</v>
      </c>
      <c r="E303" s="11">
        <v>1500</v>
      </c>
      <c r="F303" s="14">
        <f>D303*E303</f>
        <v>150000</v>
      </c>
      <c r="G303" s="8"/>
      <c r="H303" s="8"/>
    </row>
    <row r="304" spans="1:8" s="1" customFormat="1" ht="15.75" customHeight="1">
      <c r="A304" s="19" t="s">
        <v>30</v>
      </c>
      <c r="B304" s="8" t="s">
        <v>115</v>
      </c>
      <c r="C304" s="8" t="s">
        <v>9</v>
      </c>
      <c r="D304" s="8"/>
      <c r="E304" s="8"/>
      <c r="F304" s="14">
        <v>200000</v>
      </c>
      <c r="G304" s="8"/>
      <c r="H304" s="8"/>
    </row>
    <row r="305" spans="1:8" s="1" customFormat="1" ht="14.25" customHeight="1">
      <c r="A305" s="19" t="s">
        <v>42</v>
      </c>
      <c r="B305" s="8" t="s">
        <v>34</v>
      </c>
      <c r="C305" s="8" t="s">
        <v>9</v>
      </c>
      <c r="D305" s="8"/>
      <c r="E305" s="8"/>
      <c r="F305" s="14">
        <v>0</v>
      </c>
      <c r="G305" s="11">
        <v>1000000</v>
      </c>
      <c r="H305" s="8"/>
    </row>
    <row r="306" spans="1:8" s="1" customFormat="1" ht="16.5" customHeight="1">
      <c r="A306" s="19"/>
      <c r="B306" s="12" t="s">
        <v>103</v>
      </c>
      <c r="C306" s="8"/>
      <c r="D306" s="8"/>
      <c r="E306" s="8"/>
      <c r="F306" s="15">
        <f>SUM(F300:F305)</f>
        <v>3060000</v>
      </c>
      <c r="G306" s="16">
        <v>1000000</v>
      </c>
      <c r="H306" s="16">
        <f>F306+G306</f>
        <v>4060000</v>
      </c>
    </row>
    <row r="307" spans="1:8" s="1" customFormat="1" ht="12.75">
      <c r="A307" s="19"/>
      <c r="B307" s="8"/>
      <c r="C307" s="8"/>
      <c r="D307" s="8"/>
      <c r="E307" s="8"/>
      <c r="F307" s="14"/>
      <c r="G307" s="8"/>
      <c r="H307" s="8"/>
    </row>
    <row r="308" spans="1:8" s="1" customFormat="1" ht="18" customHeight="1">
      <c r="A308" s="19">
        <v>12</v>
      </c>
      <c r="B308" s="8" t="s">
        <v>180</v>
      </c>
      <c r="C308" s="8"/>
      <c r="D308" s="8"/>
      <c r="E308" s="8"/>
      <c r="F308" s="14"/>
      <c r="G308" s="11"/>
      <c r="H308" s="16">
        <v>2000000</v>
      </c>
    </row>
    <row r="309" spans="1:8" s="1" customFormat="1" ht="14.25" customHeight="1">
      <c r="A309" s="19"/>
      <c r="B309" s="8"/>
      <c r="C309" s="8"/>
      <c r="D309" s="8"/>
      <c r="E309" s="8"/>
      <c r="F309" s="14"/>
      <c r="G309" s="8"/>
      <c r="H309" s="8"/>
    </row>
    <row r="310" spans="1:8" s="3" customFormat="1" ht="18.75" customHeight="1">
      <c r="A310" s="7"/>
      <c r="B310" s="12" t="s">
        <v>197</v>
      </c>
      <c r="C310" s="12"/>
      <c r="D310" s="12"/>
      <c r="E310" s="12"/>
      <c r="F310" s="15"/>
      <c r="G310" s="12"/>
      <c r="H310" s="20">
        <f>H308+H306+H298+H291+H281+H263+H253+H235+H212</f>
        <v>68055000</v>
      </c>
    </row>
    <row r="311" spans="1:8" s="3" customFormat="1" ht="15" customHeight="1">
      <c r="A311" s="7"/>
      <c r="B311" s="12"/>
      <c r="C311" s="12"/>
      <c r="D311" s="12"/>
      <c r="E311" s="12"/>
      <c r="F311" s="15"/>
      <c r="G311" s="12"/>
      <c r="H311" s="12"/>
    </row>
    <row r="312" spans="1:8" s="3" customFormat="1" ht="27.75" customHeight="1">
      <c r="A312" s="7"/>
      <c r="B312" s="12" t="s">
        <v>206</v>
      </c>
      <c r="C312" s="12"/>
      <c r="D312" s="12"/>
      <c r="E312" s="12"/>
      <c r="F312" s="15"/>
      <c r="G312" s="12"/>
      <c r="H312" s="26">
        <f>H310+H196</f>
        <v>166859500</v>
      </c>
    </row>
    <row r="313" spans="1:8" s="1" customFormat="1" ht="15.75" customHeight="1">
      <c r="A313" s="19"/>
      <c r="B313" s="8" t="s">
        <v>200</v>
      </c>
      <c r="C313" s="8"/>
      <c r="D313" s="8"/>
      <c r="E313" s="8"/>
      <c r="F313" s="14"/>
      <c r="G313" s="8"/>
      <c r="H313" s="25">
        <v>3000000</v>
      </c>
    </row>
    <row r="314" spans="1:8" s="3" customFormat="1" ht="18.75" customHeight="1">
      <c r="A314" s="12"/>
      <c r="B314" s="12" t="s">
        <v>181</v>
      </c>
      <c r="C314" s="12"/>
      <c r="D314" s="12"/>
      <c r="E314" s="12"/>
      <c r="F314" s="15"/>
      <c r="G314" s="12"/>
      <c r="H314" s="20">
        <f>SUM(H312:H313)</f>
        <v>169859500</v>
      </c>
    </row>
    <row r="315" s="1" customFormat="1" ht="12.75">
      <c r="F315" s="4"/>
    </row>
    <row r="316" s="1" customFormat="1" ht="12.75">
      <c r="F316" s="4"/>
    </row>
    <row r="317" s="1" customFormat="1" ht="12.75">
      <c r="F317" s="4"/>
    </row>
    <row r="318" s="1" customFormat="1" ht="12.75">
      <c r="F318" s="4"/>
    </row>
    <row r="319" s="1" customFormat="1" ht="12.75">
      <c r="F319" s="4"/>
    </row>
    <row r="320" s="1" customFormat="1" ht="12.75">
      <c r="F320" s="4"/>
    </row>
    <row r="321" s="1" customFormat="1" ht="12.75">
      <c r="F321" s="4"/>
    </row>
    <row r="322" s="1" customFormat="1" ht="12.75">
      <c r="F322" s="4"/>
    </row>
    <row r="323" s="1" customFormat="1" ht="12.75">
      <c r="F323" s="4"/>
    </row>
    <row r="324" s="1" customFormat="1" ht="12.75">
      <c r="F324" s="5"/>
    </row>
    <row r="325" s="1" customFormat="1" ht="12.75">
      <c r="F325" s="5"/>
    </row>
    <row r="326" s="1" customFormat="1" ht="12.75">
      <c r="F326" s="5"/>
    </row>
    <row r="327" s="1" customFormat="1" ht="12.75">
      <c r="F327" s="5"/>
    </row>
    <row r="328" s="1" customFormat="1" ht="12.75">
      <c r="F328" s="5"/>
    </row>
    <row r="329" s="1" customFormat="1" ht="12.75">
      <c r="F329" s="5"/>
    </row>
    <row r="330" s="1" customFormat="1" ht="12.75">
      <c r="F330" s="5"/>
    </row>
    <row r="331" s="1" customFormat="1" ht="12.75">
      <c r="F331" s="5"/>
    </row>
    <row r="332" s="1" customFormat="1" ht="12.75">
      <c r="F332" s="5"/>
    </row>
    <row r="333" s="1" customFormat="1" ht="12.75">
      <c r="F333" s="5"/>
    </row>
    <row r="334" s="1" customFormat="1" ht="12.75">
      <c r="F334" s="5"/>
    </row>
    <row r="335" s="1" customFormat="1" ht="12.75">
      <c r="F335" s="5"/>
    </row>
    <row r="336" s="1" customFormat="1" ht="12.75">
      <c r="F336" s="5"/>
    </row>
    <row r="337" s="1" customFormat="1" ht="12.75">
      <c r="F337" s="5"/>
    </row>
    <row r="338" s="1" customFormat="1" ht="12.75">
      <c r="F338" s="5"/>
    </row>
    <row r="339" s="1" customFormat="1" ht="12.75">
      <c r="F339" s="5"/>
    </row>
    <row r="340" s="1" customFormat="1" ht="12.75">
      <c r="F340" s="5"/>
    </row>
    <row r="341" s="1" customFormat="1" ht="12.75">
      <c r="F341" s="5"/>
    </row>
    <row r="342" s="1" customFormat="1" ht="12.75">
      <c r="F342" s="5"/>
    </row>
    <row r="343" s="1" customFormat="1" ht="12.75">
      <c r="F343" s="5"/>
    </row>
    <row r="344" s="1" customFormat="1" ht="12.75">
      <c r="F344" s="5"/>
    </row>
    <row r="345" s="1" customFormat="1" ht="12.75">
      <c r="F345" s="5"/>
    </row>
    <row r="346" s="1" customFormat="1" ht="12.75">
      <c r="F346" s="5"/>
    </row>
    <row r="347" s="1" customFormat="1" ht="12.75">
      <c r="F347" s="5"/>
    </row>
    <row r="348" s="1" customFormat="1" ht="12.75">
      <c r="F348" s="5"/>
    </row>
    <row r="349" s="1" customFormat="1" ht="12.75">
      <c r="F349" s="5"/>
    </row>
    <row r="350" s="1" customFormat="1" ht="12.75">
      <c r="F350" s="5"/>
    </row>
    <row r="351" s="1" customFormat="1" ht="12.75">
      <c r="F351" s="5"/>
    </row>
    <row r="352" s="1" customFormat="1" ht="12.75">
      <c r="F352" s="5"/>
    </row>
    <row r="353" s="1" customFormat="1" ht="12.75">
      <c r="F353" s="5"/>
    </row>
    <row r="354" s="1" customFormat="1" ht="12.75">
      <c r="F354" s="5"/>
    </row>
    <row r="355" s="1" customFormat="1" ht="12.75">
      <c r="F355" s="5"/>
    </row>
    <row r="356" s="1" customFormat="1" ht="12.75">
      <c r="F356" s="5"/>
    </row>
    <row r="357" s="1" customFormat="1" ht="12.75">
      <c r="F357" s="5"/>
    </row>
    <row r="358" s="1" customFormat="1" ht="12.75">
      <c r="F358" s="5"/>
    </row>
    <row r="359" s="1" customFormat="1" ht="12.75">
      <c r="F359" s="5"/>
    </row>
    <row r="360" s="1" customFormat="1" ht="12.75">
      <c r="F360" s="5"/>
    </row>
    <row r="361" s="1" customFormat="1" ht="12.75">
      <c r="F361" s="5"/>
    </row>
    <row r="362" s="1" customFormat="1" ht="12.75">
      <c r="F362" s="5"/>
    </row>
    <row r="363" s="1" customFormat="1" ht="12.75">
      <c r="F363" s="5"/>
    </row>
    <row r="364" s="1" customFormat="1" ht="12.75">
      <c r="F364" s="5"/>
    </row>
    <row r="365" s="1" customFormat="1" ht="12.75">
      <c r="F365" s="5"/>
    </row>
    <row r="366" s="1" customFormat="1" ht="12.75">
      <c r="F366" s="5"/>
    </row>
    <row r="367" s="1" customFormat="1" ht="12.75">
      <c r="F367" s="5"/>
    </row>
    <row r="368" s="1" customFormat="1" ht="12.75">
      <c r="F368" s="5"/>
    </row>
    <row r="369" s="1" customFormat="1" ht="12.75">
      <c r="F369" s="5"/>
    </row>
    <row r="370" s="1" customFormat="1" ht="12.75">
      <c r="F370" s="5"/>
    </row>
    <row r="371" s="1" customFormat="1" ht="12.75">
      <c r="F371" s="5"/>
    </row>
    <row r="372" s="1" customFormat="1" ht="12.75">
      <c r="F372" s="5"/>
    </row>
    <row r="373" s="1" customFormat="1" ht="12.75">
      <c r="F373" s="5"/>
    </row>
    <row r="374" s="1" customFormat="1" ht="12.75">
      <c r="F374" s="5"/>
    </row>
    <row r="375" s="1" customFormat="1" ht="12.75">
      <c r="F375" s="5"/>
    </row>
    <row r="376" s="1" customFormat="1" ht="12.75">
      <c r="F376" s="5"/>
    </row>
    <row r="377" s="1" customFormat="1" ht="12.75">
      <c r="F377" s="5"/>
    </row>
    <row r="378" s="1" customFormat="1" ht="12.75">
      <c r="F378" s="5"/>
    </row>
    <row r="379" s="1" customFormat="1" ht="12.75">
      <c r="F379" s="5"/>
    </row>
    <row r="380" s="1" customFormat="1" ht="12.75">
      <c r="F380" s="5"/>
    </row>
    <row r="381" s="1" customFormat="1" ht="12.75">
      <c r="F381" s="5"/>
    </row>
    <row r="382" s="1" customFormat="1" ht="12.75">
      <c r="F382" s="5"/>
    </row>
    <row r="383" s="1" customFormat="1" ht="12.75">
      <c r="F383" s="5"/>
    </row>
    <row r="384" s="1" customFormat="1" ht="12.75">
      <c r="F384" s="5"/>
    </row>
    <row r="385" s="1" customFormat="1" ht="12.75">
      <c r="F385" s="5"/>
    </row>
    <row r="386" s="1" customFormat="1" ht="12.75">
      <c r="F386" s="5"/>
    </row>
    <row r="387" s="1" customFormat="1" ht="12.75">
      <c r="F387" s="5"/>
    </row>
    <row r="388" s="1" customFormat="1" ht="12.75">
      <c r="F388" s="5"/>
    </row>
    <row r="389" s="1" customFormat="1" ht="12.75">
      <c r="F389" s="5"/>
    </row>
    <row r="390" s="1" customFormat="1" ht="12.75">
      <c r="F390" s="5"/>
    </row>
    <row r="391" s="1" customFormat="1" ht="12.75">
      <c r="F391" s="5"/>
    </row>
    <row r="392" s="1" customFormat="1" ht="12.75">
      <c r="F392" s="5"/>
    </row>
    <row r="393" s="1" customFormat="1" ht="12.75">
      <c r="F393" s="5"/>
    </row>
    <row r="394" s="1" customFormat="1" ht="12.75">
      <c r="F394" s="5"/>
    </row>
    <row r="395" s="1" customFormat="1" ht="12.75">
      <c r="F395" s="5"/>
    </row>
    <row r="396" s="1" customFormat="1" ht="12.75">
      <c r="F396" s="5"/>
    </row>
    <row r="397" s="1" customFormat="1" ht="12.75">
      <c r="F397" s="5"/>
    </row>
    <row r="398" s="1" customFormat="1" ht="12.75">
      <c r="F398" s="5"/>
    </row>
    <row r="399" s="1" customFormat="1" ht="12.75">
      <c r="F399" s="5"/>
    </row>
    <row r="400" s="1" customFormat="1" ht="12.75">
      <c r="F400" s="5"/>
    </row>
    <row r="401" s="1" customFormat="1" ht="12.75">
      <c r="F401" s="5"/>
    </row>
    <row r="402" s="1" customFormat="1" ht="12.75">
      <c r="F402" s="5"/>
    </row>
    <row r="403" s="1" customFormat="1" ht="12.75">
      <c r="F403" s="5"/>
    </row>
    <row r="404" s="1" customFormat="1" ht="12.75">
      <c r="F404" s="5"/>
    </row>
    <row r="405" s="1" customFormat="1" ht="12.75">
      <c r="F405" s="5"/>
    </row>
    <row r="406" s="1" customFormat="1" ht="12.75">
      <c r="F406" s="5"/>
    </row>
    <row r="407" s="1" customFormat="1" ht="12.75">
      <c r="F407" s="5"/>
    </row>
    <row r="408" s="1" customFormat="1" ht="12.75">
      <c r="F408" s="5"/>
    </row>
    <row r="409" s="1" customFormat="1" ht="12.75">
      <c r="F409" s="5"/>
    </row>
    <row r="410" s="1" customFormat="1" ht="12.75">
      <c r="F410" s="5"/>
    </row>
    <row r="411" s="1" customFormat="1" ht="12.75">
      <c r="F411" s="5"/>
    </row>
  </sheetData>
  <sheetProtection/>
  <mergeCells count="1">
    <mergeCell ref="A1:H1"/>
  </mergeCells>
  <printOptions/>
  <pageMargins left="0.33" right="0.26" top="0.56" bottom="0.57" header="0.41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5"/>
  <sheetViews>
    <sheetView zoomScalePageLayoutView="0" workbookViewId="0" topLeftCell="A1">
      <selection activeCell="A1" sqref="A1:H1"/>
    </sheetView>
  </sheetViews>
  <sheetFormatPr defaultColWidth="8.8515625" defaultRowHeight="12.75"/>
  <cols>
    <col min="1" max="1" width="5.421875" style="0" customWidth="1"/>
    <col min="2" max="2" width="33.140625" style="0" customWidth="1"/>
    <col min="3" max="3" width="6.140625" style="0" customWidth="1"/>
    <col min="4" max="4" width="7.00390625" style="0" customWidth="1"/>
    <col min="5" max="5" width="10.140625" style="0" customWidth="1"/>
    <col min="6" max="6" width="12.8515625" style="6" customWidth="1"/>
    <col min="7" max="7" width="11.28125" style="0" customWidth="1"/>
    <col min="8" max="8" width="13.421875" style="0" customWidth="1"/>
  </cols>
  <sheetData>
    <row r="1" spans="1:8" s="1" customFormat="1" ht="45" customHeight="1">
      <c r="A1" s="69" t="s">
        <v>268</v>
      </c>
      <c r="B1" s="69"/>
      <c r="C1" s="69"/>
      <c r="D1" s="69"/>
      <c r="E1" s="69"/>
      <c r="F1" s="69"/>
      <c r="G1" s="69"/>
      <c r="H1" s="69"/>
    </row>
    <row r="2" spans="1:8" s="1" customFormat="1" ht="14.25" customHeight="1">
      <c r="A2" s="27"/>
      <c r="B2" s="27"/>
      <c r="C2" s="27"/>
      <c r="D2" s="27"/>
      <c r="E2" s="27"/>
      <c r="F2" s="27"/>
      <c r="G2" s="27"/>
      <c r="H2" s="27"/>
    </row>
    <row r="3" spans="1:8" s="2" customFormat="1" ht="38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183</v>
      </c>
      <c r="G3" s="7" t="s">
        <v>5</v>
      </c>
      <c r="H3" s="7" t="s">
        <v>6</v>
      </c>
    </row>
    <row r="4" spans="1:8" s="1" customFormat="1" ht="12.75">
      <c r="A4" s="7">
        <v>1</v>
      </c>
      <c r="B4" s="12" t="s">
        <v>7</v>
      </c>
      <c r="C4" s="8"/>
      <c r="D4" s="8"/>
      <c r="E4" s="8"/>
      <c r="F4" s="9"/>
      <c r="G4" s="8"/>
      <c r="H4" s="8"/>
    </row>
    <row r="5" spans="1:8" s="1" customFormat="1" ht="12.75">
      <c r="A5" s="19">
        <v>1.1</v>
      </c>
      <c r="B5" s="8" t="s">
        <v>207</v>
      </c>
      <c r="C5" s="8" t="s">
        <v>9</v>
      </c>
      <c r="D5" s="8"/>
      <c r="E5" s="8"/>
      <c r="F5" s="10"/>
      <c r="G5" s="11">
        <v>300000</v>
      </c>
      <c r="H5" s="8"/>
    </row>
    <row r="6" spans="1:8" s="1" customFormat="1" ht="12.75">
      <c r="A6" s="19">
        <v>1.2</v>
      </c>
      <c r="B6" s="8" t="s">
        <v>10</v>
      </c>
      <c r="C6" s="8" t="s">
        <v>9</v>
      </c>
      <c r="D6" s="8"/>
      <c r="E6" s="8"/>
      <c r="F6" s="9"/>
      <c r="G6" s="11">
        <v>250000</v>
      </c>
      <c r="H6" s="8"/>
    </row>
    <row r="7" spans="1:8" s="1" customFormat="1" ht="12.75">
      <c r="A7" s="19">
        <v>1.3</v>
      </c>
      <c r="B7" s="8" t="s">
        <v>11</v>
      </c>
      <c r="C7" s="8" t="s">
        <v>9</v>
      </c>
      <c r="D7" s="8"/>
      <c r="E7" s="8"/>
      <c r="F7" s="10">
        <v>1000000</v>
      </c>
      <c r="G7" s="1" t="s">
        <v>89</v>
      </c>
      <c r="H7" s="8"/>
    </row>
    <row r="8" spans="1:8" s="1" customFormat="1" ht="12.75">
      <c r="A8" s="19"/>
      <c r="B8" s="8" t="s">
        <v>208</v>
      </c>
      <c r="C8" s="8" t="s">
        <v>9</v>
      </c>
      <c r="D8" s="8"/>
      <c r="E8" s="8"/>
      <c r="F8" s="10">
        <v>600000</v>
      </c>
      <c r="H8" s="8"/>
    </row>
    <row r="9" spans="1:8" s="1" customFormat="1" ht="12.75">
      <c r="A9" s="19"/>
      <c r="B9" s="12" t="s">
        <v>103</v>
      </c>
      <c r="C9" s="8"/>
      <c r="D9" s="8"/>
      <c r="E9" s="8"/>
      <c r="F9" s="13">
        <f>SUM(F6:F8)</f>
        <v>1600000</v>
      </c>
      <c r="G9" s="16">
        <f>SUM(G5:G7)</f>
        <v>550000</v>
      </c>
      <c r="H9" s="16">
        <f>F9+G9</f>
        <v>2150000</v>
      </c>
    </row>
    <row r="10" spans="1:8" s="1" customFormat="1" ht="12.75">
      <c r="A10" s="19"/>
      <c r="B10" s="8"/>
      <c r="C10" s="8"/>
      <c r="D10" s="8"/>
      <c r="E10" s="8"/>
      <c r="F10" s="9"/>
      <c r="G10" s="8"/>
      <c r="H10" s="8"/>
    </row>
    <row r="11" spans="1:8" s="1" customFormat="1" ht="12.75">
      <c r="A11" s="7">
        <v>2</v>
      </c>
      <c r="B11" s="12" t="s">
        <v>13</v>
      </c>
      <c r="C11" s="8"/>
      <c r="D11" s="8"/>
      <c r="E11" s="8"/>
      <c r="F11" s="9"/>
      <c r="G11" s="8"/>
      <c r="H11" s="8"/>
    </row>
    <row r="12" spans="1:8" s="1" customFormat="1" ht="25.5">
      <c r="A12" s="19">
        <v>2.1</v>
      </c>
      <c r="B12" s="8" t="s">
        <v>14</v>
      </c>
      <c r="C12" s="8" t="s">
        <v>9</v>
      </c>
      <c r="D12" s="8"/>
      <c r="E12" s="8"/>
      <c r="F12" s="9"/>
      <c r="G12" s="11">
        <v>400000</v>
      </c>
      <c r="H12" s="8"/>
    </row>
    <row r="13" spans="1:8" s="1" customFormat="1" ht="25.5">
      <c r="A13" s="7">
        <v>2.2</v>
      </c>
      <c r="B13" s="12" t="s">
        <v>15</v>
      </c>
      <c r="C13" s="8"/>
      <c r="D13" s="8"/>
      <c r="E13" s="8"/>
      <c r="F13" s="9"/>
      <c r="G13" s="8"/>
      <c r="H13" s="8"/>
    </row>
    <row r="14" spans="1:8" s="1" customFormat="1" ht="12.75">
      <c r="A14" s="19" t="s">
        <v>16</v>
      </c>
      <c r="B14" s="8" t="s">
        <v>17</v>
      </c>
      <c r="C14" s="8" t="s">
        <v>18</v>
      </c>
      <c r="D14" s="8">
        <v>35</v>
      </c>
      <c r="E14" s="11">
        <v>26000</v>
      </c>
      <c r="F14" s="21">
        <f>D14*E14</f>
        <v>910000</v>
      </c>
      <c r="G14" s="8"/>
      <c r="H14" s="8"/>
    </row>
    <row r="15" spans="1:8" s="1" customFormat="1" ht="12.75">
      <c r="A15" s="19" t="s">
        <v>19</v>
      </c>
      <c r="B15" s="8" t="s">
        <v>20</v>
      </c>
      <c r="C15" s="8" t="s">
        <v>21</v>
      </c>
      <c r="D15" s="8">
        <v>2</v>
      </c>
      <c r="E15" s="11">
        <v>200000</v>
      </c>
      <c r="F15" s="21">
        <f>D15*E15</f>
        <v>400000</v>
      </c>
      <c r="G15" s="8"/>
      <c r="H15" s="8"/>
    </row>
    <row r="16" spans="1:8" s="1" customFormat="1" ht="12.75">
      <c r="A16" s="19" t="s">
        <v>22</v>
      </c>
      <c r="B16" s="8" t="s">
        <v>23</v>
      </c>
      <c r="C16" s="8" t="s">
        <v>21</v>
      </c>
      <c r="D16" s="8">
        <v>2</v>
      </c>
      <c r="E16" s="11">
        <v>250000</v>
      </c>
      <c r="F16" s="21">
        <f>D16*E16</f>
        <v>500000</v>
      </c>
      <c r="G16" s="8"/>
      <c r="H16" s="8"/>
    </row>
    <row r="17" spans="1:8" s="1" customFormat="1" ht="12.75">
      <c r="A17" s="19"/>
      <c r="B17" s="8" t="s">
        <v>203</v>
      </c>
      <c r="C17" s="8" t="s">
        <v>25</v>
      </c>
      <c r="D17" s="8">
        <v>28</v>
      </c>
      <c r="E17" s="11">
        <v>24000</v>
      </c>
      <c r="F17" s="21">
        <f>D17*E17</f>
        <v>672000</v>
      </c>
      <c r="G17" s="8"/>
      <c r="H17" s="8"/>
    </row>
    <row r="18" spans="1:8" s="1" customFormat="1" ht="12.75">
      <c r="A18" s="19"/>
      <c r="B18" s="8" t="s">
        <v>26</v>
      </c>
      <c r="C18" s="8" t="s">
        <v>27</v>
      </c>
      <c r="D18" s="8">
        <v>30</v>
      </c>
      <c r="E18" s="11">
        <v>3500</v>
      </c>
      <c r="F18" s="21">
        <f>D18*E18</f>
        <v>105000</v>
      </c>
      <c r="G18" s="8"/>
      <c r="H18" s="8"/>
    </row>
    <row r="19" spans="1:8" s="1" customFormat="1" ht="12.75">
      <c r="A19" s="19" t="s">
        <v>28</v>
      </c>
      <c r="B19" s="8" t="s">
        <v>29</v>
      </c>
      <c r="C19" s="8" t="s">
        <v>9</v>
      </c>
      <c r="D19" s="8"/>
      <c r="E19" s="8"/>
      <c r="F19" s="21"/>
      <c r="G19" s="11">
        <v>600000</v>
      </c>
      <c r="H19" s="8"/>
    </row>
    <row r="20" spans="1:8" s="1" customFormat="1" ht="12.75">
      <c r="A20" s="19" t="s">
        <v>30</v>
      </c>
      <c r="B20" s="8" t="s">
        <v>31</v>
      </c>
      <c r="C20" s="8" t="s">
        <v>9</v>
      </c>
      <c r="D20" s="8"/>
      <c r="E20" s="8"/>
      <c r="F20" s="21"/>
      <c r="G20" s="11">
        <v>1300000</v>
      </c>
      <c r="H20" s="8"/>
    </row>
    <row r="21" spans="1:8" s="1" customFormat="1" ht="25.5" customHeight="1">
      <c r="A21" s="7">
        <v>2.3</v>
      </c>
      <c r="B21" s="12" t="s">
        <v>270</v>
      </c>
      <c r="C21" s="8"/>
      <c r="D21" s="8"/>
      <c r="E21" s="8"/>
      <c r="F21" s="21"/>
      <c r="G21" s="11"/>
      <c r="H21" s="8"/>
    </row>
    <row r="22" spans="1:8" s="1" customFormat="1" ht="12.75">
      <c r="A22" s="19"/>
      <c r="B22" s="8" t="s">
        <v>33</v>
      </c>
      <c r="C22" s="8" t="s">
        <v>18</v>
      </c>
      <c r="D22" s="11">
        <v>7500</v>
      </c>
      <c r="E22" s="8">
        <v>150</v>
      </c>
      <c r="F22" s="21">
        <f>D22*E22</f>
        <v>1125000</v>
      </c>
      <c r="G22" s="8"/>
      <c r="H22" s="8"/>
    </row>
    <row r="23" spans="1:8" s="1" customFormat="1" ht="12.75">
      <c r="A23" s="19"/>
      <c r="B23" s="8" t="s">
        <v>17</v>
      </c>
      <c r="C23" s="8" t="s">
        <v>18</v>
      </c>
      <c r="D23" s="8">
        <v>35</v>
      </c>
      <c r="E23" s="11">
        <v>26000</v>
      </c>
      <c r="F23" s="21">
        <f>D23*E23</f>
        <v>910000</v>
      </c>
      <c r="G23" s="8"/>
      <c r="H23" s="8"/>
    </row>
    <row r="24" spans="1:8" s="1" customFormat="1" ht="12.75">
      <c r="A24" s="19"/>
      <c r="B24" s="8" t="s">
        <v>20</v>
      </c>
      <c r="C24" s="8" t="s">
        <v>21</v>
      </c>
      <c r="D24" s="8">
        <v>2</v>
      </c>
      <c r="E24" s="11">
        <v>200000</v>
      </c>
      <c r="F24" s="21">
        <f>D24*E24</f>
        <v>400000</v>
      </c>
      <c r="G24" s="8"/>
      <c r="H24" s="8"/>
    </row>
    <row r="25" spans="1:8" s="1" customFormat="1" ht="12.75">
      <c r="A25" s="19">
        <v>2.4</v>
      </c>
      <c r="B25" s="8" t="s">
        <v>35</v>
      </c>
      <c r="C25" s="8" t="s">
        <v>21</v>
      </c>
      <c r="D25" s="8">
        <v>5</v>
      </c>
      <c r="E25" s="11">
        <v>250000</v>
      </c>
      <c r="F25" s="21">
        <f>D25*E25</f>
        <v>1250000</v>
      </c>
      <c r="G25" s="8"/>
      <c r="H25" s="8"/>
    </row>
    <row r="26" spans="1:8" s="1" customFormat="1" ht="12.75">
      <c r="A26" s="19">
        <v>2.5</v>
      </c>
      <c r="B26" s="8" t="s">
        <v>36</v>
      </c>
      <c r="C26" s="8" t="s">
        <v>21</v>
      </c>
      <c r="D26" s="8">
        <v>5</v>
      </c>
      <c r="E26" s="11">
        <v>40000</v>
      </c>
      <c r="F26" s="21">
        <f>D26*E26</f>
        <v>200000</v>
      </c>
      <c r="G26" s="8"/>
      <c r="H26" s="8"/>
    </row>
    <row r="27" spans="1:8" s="1" customFormat="1" ht="12.75">
      <c r="A27" s="19"/>
      <c r="B27" s="8" t="s">
        <v>34</v>
      </c>
      <c r="C27" s="8"/>
      <c r="D27" s="8"/>
      <c r="E27" s="8"/>
      <c r="F27" s="21"/>
      <c r="G27" s="32">
        <v>1165000</v>
      </c>
      <c r="H27" s="8"/>
    </row>
    <row r="28" spans="1:8" s="1" customFormat="1" ht="12.75">
      <c r="A28" s="19"/>
      <c r="B28" s="12" t="s">
        <v>116</v>
      </c>
      <c r="C28" s="8"/>
      <c r="D28" s="8"/>
      <c r="E28" s="8"/>
      <c r="F28" s="15">
        <f>SUM(F13:F27)</f>
        <v>6472000</v>
      </c>
      <c r="G28" s="16">
        <f>SUM(G12:G27)</f>
        <v>3465000</v>
      </c>
      <c r="H28" s="17">
        <f>F28+G28</f>
        <v>9937000</v>
      </c>
    </row>
    <row r="29" spans="1:8" s="1" customFormat="1" ht="12.75">
      <c r="A29" s="19"/>
      <c r="B29" s="8"/>
      <c r="C29" s="8"/>
      <c r="D29" s="8"/>
      <c r="E29" s="8"/>
      <c r="F29" s="21"/>
      <c r="G29" s="8"/>
      <c r="H29" s="8"/>
    </row>
    <row r="30" spans="1:10" s="1" customFormat="1" ht="12.75">
      <c r="A30" s="7">
        <v>3</v>
      </c>
      <c r="B30" s="12" t="s">
        <v>38</v>
      </c>
      <c r="C30" s="8"/>
      <c r="D30" s="8"/>
      <c r="E30" s="8"/>
      <c r="F30" s="21">
        <f aca="true" t="shared" si="0" ref="F30:F39">D30*E30</f>
        <v>0</v>
      </c>
      <c r="G30" s="8"/>
      <c r="H30" s="8"/>
      <c r="J30" s="1" t="s">
        <v>269</v>
      </c>
    </row>
    <row r="31" spans="1:8" s="1" customFormat="1" ht="12.75">
      <c r="A31" s="19" t="s">
        <v>16</v>
      </c>
      <c r="B31" s="8" t="s">
        <v>17</v>
      </c>
      <c r="C31" s="8" t="s">
        <v>18</v>
      </c>
      <c r="D31" s="8">
        <v>20</v>
      </c>
      <c r="E31" s="11">
        <v>26000</v>
      </c>
      <c r="F31" s="21">
        <f t="shared" si="0"/>
        <v>520000</v>
      </c>
      <c r="G31" s="8"/>
      <c r="H31" s="8"/>
    </row>
    <row r="32" spans="1:8" s="1" customFormat="1" ht="12.75">
      <c r="A32" s="19" t="s">
        <v>19</v>
      </c>
      <c r="B32" s="8" t="s">
        <v>20</v>
      </c>
      <c r="C32" s="8" t="s">
        <v>21</v>
      </c>
      <c r="D32" s="8">
        <v>1</v>
      </c>
      <c r="E32" s="11">
        <v>200000</v>
      </c>
      <c r="F32" s="21">
        <f t="shared" si="0"/>
        <v>200000</v>
      </c>
      <c r="G32" s="8"/>
      <c r="H32" s="8"/>
    </row>
    <row r="33" spans="1:8" s="1" customFormat="1" ht="12.75">
      <c r="A33" s="19" t="s">
        <v>22</v>
      </c>
      <c r="B33" s="8" t="s">
        <v>39</v>
      </c>
      <c r="C33" s="8" t="s">
        <v>21</v>
      </c>
      <c r="D33" s="8">
        <v>2</v>
      </c>
      <c r="E33" s="11">
        <v>250000</v>
      </c>
      <c r="F33" s="21">
        <f t="shared" si="0"/>
        <v>500000</v>
      </c>
      <c r="G33" s="8"/>
      <c r="H33" s="8"/>
    </row>
    <row r="34" spans="1:8" s="1" customFormat="1" ht="12.75">
      <c r="A34" s="19" t="s">
        <v>28</v>
      </c>
      <c r="B34" s="8" t="s">
        <v>40</v>
      </c>
      <c r="C34" s="8" t="s">
        <v>18</v>
      </c>
      <c r="D34" s="8">
        <v>22</v>
      </c>
      <c r="E34" s="11">
        <v>40000</v>
      </c>
      <c r="F34" s="21">
        <f t="shared" si="0"/>
        <v>880000</v>
      </c>
      <c r="G34" s="8"/>
      <c r="H34" s="8"/>
    </row>
    <row r="35" spans="1:8" s="1" customFormat="1" ht="12.75">
      <c r="A35" s="19" t="s">
        <v>30</v>
      </c>
      <c r="B35" s="8" t="s">
        <v>41</v>
      </c>
      <c r="C35" s="8" t="s">
        <v>18</v>
      </c>
      <c r="D35" s="8">
        <v>23</v>
      </c>
      <c r="E35" s="11">
        <v>7000</v>
      </c>
      <c r="F35" s="21">
        <f t="shared" si="0"/>
        <v>161000</v>
      </c>
      <c r="G35" s="8"/>
      <c r="H35" s="8"/>
    </row>
    <row r="36" spans="1:8" s="1" customFormat="1" ht="12.75">
      <c r="A36" s="19" t="s">
        <v>42</v>
      </c>
      <c r="B36" s="8" t="s">
        <v>43</v>
      </c>
      <c r="C36" s="8" t="s">
        <v>18</v>
      </c>
      <c r="D36" s="8">
        <v>70</v>
      </c>
      <c r="E36" s="11">
        <v>10000</v>
      </c>
      <c r="F36" s="21">
        <f t="shared" si="0"/>
        <v>700000</v>
      </c>
      <c r="G36" s="8"/>
      <c r="H36" s="8"/>
    </row>
    <row r="37" spans="1:8" s="1" customFormat="1" ht="12.75">
      <c r="A37" s="19" t="s">
        <v>44</v>
      </c>
      <c r="B37" s="8" t="s">
        <v>45</v>
      </c>
      <c r="C37" s="8" t="s">
        <v>18</v>
      </c>
      <c r="D37" s="8">
        <v>40</v>
      </c>
      <c r="E37" s="11">
        <v>6000</v>
      </c>
      <c r="F37" s="21">
        <f t="shared" si="0"/>
        <v>240000</v>
      </c>
      <c r="G37" s="8"/>
      <c r="H37" s="8"/>
    </row>
    <row r="38" spans="1:8" s="1" customFormat="1" ht="12.75">
      <c r="A38" s="19" t="s">
        <v>46</v>
      </c>
      <c r="B38" s="8" t="s">
        <v>47</v>
      </c>
      <c r="C38" s="8" t="s">
        <v>27</v>
      </c>
      <c r="D38" s="8">
        <v>40</v>
      </c>
      <c r="E38" s="11">
        <v>4000</v>
      </c>
      <c r="F38" s="21">
        <f t="shared" si="0"/>
        <v>160000</v>
      </c>
      <c r="G38" s="8"/>
      <c r="H38" s="8"/>
    </row>
    <row r="39" spans="1:8" s="1" customFormat="1" ht="15" customHeight="1">
      <c r="A39" s="19" t="s">
        <v>48</v>
      </c>
      <c r="B39" s="8" t="s">
        <v>26</v>
      </c>
      <c r="C39" s="8" t="s">
        <v>27</v>
      </c>
      <c r="D39" s="8">
        <v>30</v>
      </c>
      <c r="E39" s="11">
        <v>3500</v>
      </c>
      <c r="F39" s="21">
        <f t="shared" si="0"/>
        <v>105000</v>
      </c>
      <c r="G39" s="8"/>
      <c r="H39" s="8"/>
    </row>
    <row r="40" spans="1:8" s="1" customFormat="1" ht="15.75" customHeight="1">
      <c r="A40" s="19" t="s">
        <v>49</v>
      </c>
      <c r="B40" s="8" t="s">
        <v>50</v>
      </c>
      <c r="C40" s="8" t="s">
        <v>9</v>
      </c>
      <c r="D40" s="8"/>
      <c r="E40" s="8"/>
      <c r="F40" s="21">
        <v>0</v>
      </c>
      <c r="G40" s="11">
        <v>750000</v>
      </c>
      <c r="H40" s="8"/>
    </row>
    <row r="41" spans="1:8" s="1" customFormat="1" ht="14.25" customHeight="1">
      <c r="A41" s="19" t="s">
        <v>51</v>
      </c>
      <c r="B41" s="8" t="s">
        <v>31</v>
      </c>
      <c r="C41" s="8"/>
      <c r="D41" s="8"/>
      <c r="E41" s="8"/>
      <c r="F41" s="21">
        <v>0</v>
      </c>
      <c r="G41" s="11">
        <v>600000</v>
      </c>
      <c r="H41" s="8"/>
    </row>
    <row r="42" spans="1:8" s="3" customFormat="1" ht="12" customHeight="1">
      <c r="A42" s="7"/>
      <c r="B42" s="12" t="s">
        <v>103</v>
      </c>
      <c r="C42" s="12"/>
      <c r="D42" s="12"/>
      <c r="E42" s="12"/>
      <c r="F42" s="15">
        <f>SUM(F31:F40)</f>
        <v>3466000</v>
      </c>
      <c r="G42" s="16">
        <f>SUM(G39:G41)</f>
        <v>1350000</v>
      </c>
      <c r="H42" s="17">
        <f>F42+G42+I42</f>
        <v>4816000</v>
      </c>
    </row>
    <row r="43" spans="1:8" s="1" customFormat="1" ht="12.75">
      <c r="A43" s="19"/>
      <c r="B43" s="8"/>
      <c r="C43" s="8"/>
      <c r="D43" s="8"/>
      <c r="E43" s="8"/>
      <c r="F43" s="21">
        <f aca="true" t="shared" si="1" ref="F43:F49">D43*E43</f>
        <v>0</v>
      </c>
      <c r="G43" s="8"/>
      <c r="H43" s="8"/>
    </row>
    <row r="44" spans="1:8" s="1" customFormat="1" ht="12.75">
      <c r="A44" s="19">
        <v>4</v>
      </c>
      <c r="B44" s="12" t="s">
        <v>53</v>
      </c>
      <c r="C44" s="8"/>
      <c r="D44" s="8"/>
      <c r="E44" s="8"/>
      <c r="F44" s="21">
        <f t="shared" si="1"/>
        <v>0</v>
      </c>
      <c r="G44" s="8"/>
      <c r="H44" s="8"/>
    </row>
    <row r="45" spans="1:8" s="1" customFormat="1" ht="12.75">
      <c r="A45" s="19" t="s">
        <v>16</v>
      </c>
      <c r="B45" s="8" t="s">
        <v>54</v>
      </c>
      <c r="C45" s="8" t="s">
        <v>55</v>
      </c>
      <c r="D45" s="8">
        <v>1</v>
      </c>
      <c r="E45" s="11">
        <v>350000</v>
      </c>
      <c r="F45" s="21">
        <f t="shared" si="1"/>
        <v>350000</v>
      </c>
      <c r="G45" s="8"/>
      <c r="H45" s="8"/>
    </row>
    <row r="46" spans="1:8" s="1" customFormat="1" ht="12.75">
      <c r="A46" s="19" t="s">
        <v>19</v>
      </c>
      <c r="B46" s="8" t="s">
        <v>56</v>
      </c>
      <c r="C46" s="8" t="s">
        <v>57</v>
      </c>
      <c r="D46" s="8">
        <v>136</v>
      </c>
      <c r="E46" s="11">
        <v>3000</v>
      </c>
      <c r="F46" s="21">
        <f t="shared" si="1"/>
        <v>408000</v>
      </c>
      <c r="G46" s="8"/>
      <c r="H46" s="8"/>
    </row>
    <row r="47" spans="1:8" s="1" customFormat="1" ht="12.75">
      <c r="A47" s="19" t="s">
        <v>22</v>
      </c>
      <c r="B47" s="8" t="s">
        <v>58</v>
      </c>
      <c r="C47" s="8" t="s">
        <v>18</v>
      </c>
      <c r="D47" s="8">
        <v>35</v>
      </c>
      <c r="E47" s="11">
        <v>26000</v>
      </c>
      <c r="F47" s="21">
        <f t="shared" si="1"/>
        <v>910000</v>
      </c>
      <c r="G47" s="8"/>
      <c r="H47" s="8"/>
    </row>
    <row r="48" spans="1:8" s="1" customFormat="1" ht="12.75">
      <c r="A48" s="19" t="s">
        <v>28</v>
      </c>
      <c r="B48" s="8" t="s">
        <v>20</v>
      </c>
      <c r="C48" s="8" t="s">
        <v>21</v>
      </c>
      <c r="D48" s="8">
        <v>1</v>
      </c>
      <c r="E48" s="11">
        <v>200000</v>
      </c>
      <c r="F48" s="21">
        <f t="shared" si="1"/>
        <v>200000</v>
      </c>
      <c r="G48" s="8"/>
      <c r="H48" s="8"/>
    </row>
    <row r="49" spans="1:8" s="1" customFormat="1" ht="12.75">
      <c r="A49" s="19" t="s">
        <v>30</v>
      </c>
      <c r="B49" s="8" t="s">
        <v>39</v>
      </c>
      <c r="C49" s="8" t="s">
        <v>21</v>
      </c>
      <c r="D49" s="8">
        <v>2</v>
      </c>
      <c r="E49" s="11">
        <v>250000</v>
      </c>
      <c r="F49" s="21">
        <f t="shared" si="1"/>
        <v>500000</v>
      </c>
      <c r="G49" s="8"/>
      <c r="H49" s="8"/>
    </row>
    <row r="50" spans="1:8" s="1" customFormat="1" ht="12.75">
      <c r="A50" s="19" t="s">
        <v>42</v>
      </c>
      <c r="B50" s="8" t="s">
        <v>34</v>
      </c>
      <c r="C50" s="8"/>
      <c r="D50" s="8"/>
      <c r="E50" s="8"/>
      <c r="F50" s="21">
        <v>0</v>
      </c>
      <c r="G50" s="11">
        <v>750000</v>
      </c>
      <c r="H50" s="8"/>
    </row>
    <row r="51" spans="1:8" s="3" customFormat="1" ht="12.75">
      <c r="A51" s="7"/>
      <c r="B51" s="12" t="s">
        <v>59</v>
      </c>
      <c r="C51" s="12"/>
      <c r="D51" s="12"/>
      <c r="E51" s="12"/>
      <c r="F51" s="15">
        <f>SUM(F45:F50)</f>
        <v>2368000</v>
      </c>
      <c r="G51" s="16">
        <v>750000</v>
      </c>
      <c r="H51" s="16">
        <f>F51+G51</f>
        <v>3118000</v>
      </c>
    </row>
    <row r="52" spans="1:8" s="3" customFormat="1" ht="12.75">
      <c r="A52" s="7"/>
      <c r="B52" s="12"/>
      <c r="C52" s="12"/>
      <c r="D52" s="12"/>
      <c r="E52" s="12"/>
      <c r="F52" s="15"/>
      <c r="G52" s="16"/>
      <c r="H52" s="16"/>
    </row>
    <row r="53" spans="1:8" s="1" customFormat="1" ht="15" customHeight="1">
      <c r="A53" s="7">
        <v>5</v>
      </c>
      <c r="B53" s="12" t="s">
        <v>60</v>
      </c>
      <c r="C53" s="8"/>
      <c r="D53" s="8"/>
      <c r="E53" s="8"/>
      <c r="F53" s="21">
        <f aca="true" t="shared" si="2" ref="F53:F58">D53*E53</f>
        <v>0</v>
      </c>
      <c r="G53" s="8"/>
      <c r="H53" s="8"/>
    </row>
    <row r="54" spans="1:8" s="1" customFormat="1" ht="15" customHeight="1">
      <c r="A54" s="19"/>
      <c r="B54" s="8" t="s">
        <v>61</v>
      </c>
      <c r="C54" s="8" t="s">
        <v>55</v>
      </c>
      <c r="D54" s="8">
        <v>4</v>
      </c>
      <c r="E54" s="11">
        <v>15000</v>
      </c>
      <c r="F54" s="21">
        <f t="shared" si="2"/>
        <v>60000</v>
      </c>
      <c r="G54" s="8"/>
      <c r="H54" s="8"/>
    </row>
    <row r="55" spans="1:8" s="1" customFormat="1" ht="14.25" customHeight="1">
      <c r="A55" s="19" t="s">
        <v>16</v>
      </c>
      <c r="B55" s="8" t="s">
        <v>33</v>
      </c>
      <c r="C55" s="8" t="s">
        <v>18</v>
      </c>
      <c r="D55" s="11">
        <v>25000</v>
      </c>
      <c r="E55" s="8">
        <v>150</v>
      </c>
      <c r="F55" s="21">
        <f t="shared" si="2"/>
        <v>3750000</v>
      </c>
      <c r="G55" s="8"/>
      <c r="H55" s="8"/>
    </row>
    <row r="56" spans="1:8" s="1" customFormat="1" ht="14.25" customHeight="1">
      <c r="A56" s="19" t="s">
        <v>19</v>
      </c>
      <c r="B56" s="8" t="s">
        <v>17</v>
      </c>
      <c r="C56" s="8" t="s">
        <v>18</v>
      </c>
      <c r="D56" s="8">
        <v>75</v>
      </c>
      <c r="E56" s="11">
        <v>26000</v>
      </c>
      <c r="F56" s="21">
        <f t="shared" si="2"/>
        <v>1950000</v>
      </c>
      <c r="G56" s="8"/>
      <c r="H56" s="8"/>
    </row>
    <row r="57" spans="1:8" s="1" customFormat="1" ht="13.5" customHeight="1">
      <c r="A57" s="19" t="s">
        <v>22</v>
      </c>
      <c r="B57" s="8" t="s">
        <v>20</v>
      </c>
      <c r="C57" s="8" t="s">
        <v>21</v>
      </c>
      <c r="D57" s="8">
        <v>6</v>
      </c>
      <c r="E57" s="11">
        <v>200000</v>
      </c>
      <c r="F57" s="21">
        <f t="shared" si="2"/>
        <v>1200000</v>
      </c>
      <c r="G57" s="8"/>
      <c r="H57" s="8"/>
    </row>
    <row r="58" spans="1:8" s="1" customFormat="1" ht="12.75">
      <c r="A58" s="19"/>
      <c r="B58" s="8" t="s">
        <v>63</v>
      </c>
      <c r="C58" s="8" t="s">
        <v>64</v>
      </c>
      <c r="D58" s="8">
        <v>50</v>
      </c>
      <c r="E58" s="11">
        <v>3000</v>
      </c>
      <c r="F58" s="21">
        <f t="shared" si="2"/>
        <v>150000</v>
      </c>
      <c r="G58" s="8"/>
      <c r="H58" s="8"/>
    </row>
    <row r="59" spans="1:8" s="1" customFormat="1" ht="12.75">
      <c r="A59" s="19"/>
      <c r="B59" s="8"/>
      <c r="C59" s="8"/>
      <c r="D59" s="8"/>
      <c r="E59" s="11"/>
      <c r="F59" s="21"/>
      <c r="G59" s="8"/>
      <c r="H59" s="8"/>
    </row>
    <row r="60" spans="1:8" s="1" customFormat="1" ht="12.75">
      <c r="A60" s="19" t="s">
        <v>28</v>
      </c>
      <c r="B60" s="8" t="s">
        <v>34</v>
      </c>
      <c r="C60" s="8" t="s">
        <v>9</v>
      </c>
      <c r="D60" s="8"/>
      <c r="E60" s="8"/>
      <c r="F60" s="21"/>
      <c r="G60" s="32">
        <v>2100000</v>
      </c>
      <c r="H60" s="8"/>
    </row>
    <row r="61" spans="1:8" s="1" customFormat="1" ht="12.75">
      <c r="A61" s="19"/>
      <c r="B61" s="12" t="s">
        <v>103</v>
      </c>
      <c r="C61" s="8"/>
      <c r="D61" s="8"/>
      <c r="E61" s="8"/>
      <c r="F61" s="15">
        <f>SUM(F54:F60)</f>
        <v>7110000</v>
      </c>
      <c r="G61" s="16">
        <f>SUM(G59:G60)</f>
        <v>2100000</v>
      </c>
      <c r="H61" s="16">
        <f>F61+G61</f>
        <v>9210000</v>
      </c>
    </row>
    <row r="62" spans="1:8" s="1" customFormat="1" ht="12.75">
      <c r="A62" s="19"/>
      <c r="B62" s="8"/>
      <c r="C62" s="8"/>
      <c r="D62" s="8"/>
      <c r="E62" s="8"/>
      <c r="F62" s="21"/>
      <c r="H62" s="8"/>
    </row>
    <row r="63" spans="1:8" s="1" customFormat="1" ht="12.75">
      <c r="A63" s="7">
        <v>6</v>
      </c>
      <c r="B63" s="12" t="s">
        <v>68</v>
      </c>
      <c r="C63" s="8"/>
      <c r="D63" s="8"/>
      <c r="E63" s="8"/>
      <c r="F63" s="21"/>
      <c r="G63" s="8"/>
      <c r="H63" s="8"/>
    </row>
    <row r="64" spans="1:8" s="1" customFormat="1" ht="12.75">
      <c r="A64" s="19" t="s">
        <v>16</v>
      </c>
      <c r="B64" s="8" t="s">
        <v>17</v>
      </c>
      <c r="C64" s="8" t="s">
        <v>18</v>
      </c>
      <c r="D64" s="8">
        <v>30</v>
      </c>
      <c r="E64" s="11">
        <v>25000</v>
      </c>
      <c r="F64" s="21">
        <f aca="true" t="shared" si="3" ref="F64:F72">D64*E64</f>
        <v>750000</v>
      </c>
      <c r="G64" s="8"/>
      <c r="H64" s="8"/>
    </row>
    <row r="65" spans="1:8" s="1" customFormat="1" ht="12.75">
      <c r="A65" s="19" t="s">
        <v>19</v>
      </c>
      <c r="B65" s="8" t="s">
        <v>20</v>
      </c>
      <c r="C65" s="8" t="s">
        <v>21</v>
      </c>
      <c r="D65" s="8">
        <v>1</v>
      </c>
      <c r="E65" s="11">
        <v>200000</v>
      </c>
      <c r="F65" s="21">
        <f t="shared" si="3"/>
        <v>200000</v>
      </c>
      <c r="G65" s="8"/>
      <c r="H65" s="8"/>
    </row>
    <row r="66" spans="1:8" s="1" customFormat="1" ht="12.75">
      <c r="A66" s="19" t="s">
        <v>22</v>
      </c>
      <c r="B66" s="8" t="s">
        <v>39</v>
      </c>
      <c r="C66" s="8" t="s">
        <v>21</v>
      </c>
      <c r="D66" s="8">
        <v>2</v>
      </c>
      <c r="E66" s="11">
        <v>250000</v>
      </c>
      <c r="F66" s="21">
        <f t="shared" si="3"/>
        <v>500000</v>
      </c>
      <c r="G66" s="8"/>
      <c r="H66" s="8"/>
    </row>
    <row r="67" spans="1:8" s="1" customFormat="1" ht="12.75">
      <c r="A67" s="19" t="s">
        <v>28</v>
      </c>
      <c r="B67" s="8" t="s">
        <v>40</v>
      </c>
      <c r="C67" s="8" t="s">
        <v>18</v>
      </c>
      <c r="D67" s="8">
        <v>48</v>
      </c>
      <c r="E67" s="11">
        <v>40000</v>
      </c>
      <c r="F67" s="21">
        <f t="shared" si="3"/>
        <v>1920000</v>
      </c>
      <c r="G67" s="8"/>
      <c r="H67" s="8"/>
    </row>
    <row r="68" spans="1:8" s="1" customFormat="1" ht="12.75">
      <c r="A68" s="19" t="s">
        <v>30</v>
      </c>
      <c r="B68" s="8" t="s">
        <v>41</v>
      </c>
      <c r="C68" s="8" t="s">
        <v>18</v>
      </c>
      <c r="D68" s="8">
        <v>37</v>
      </c>
      <c r="E68" s="11">
        <v>7000</v>
      </c>
      <c r="F68" s="21">
        <f t="shared" si="3"/>
        <v>259000</v>
      </c>
      <c r="G68" s="8"/>
      <c r="H68" s="8"/>
    </row>
    <row r="69" spans="1:8" s="1" customFormat="1" ht="12.75">
      <c r="A69" s="19" t="s">
        <v>42</v>
      </c>
      <c r="B69" s="8" t="s">
        <v>43</v>
      </c>
      <c r="C69" s="8" t="s">
        <v>18</v>
      </c>
      <c r="D69" s="8">
        <v>90</v>
      </c>
      <c r="E69" s="11">
        <v>10000</v>
      </c>
      <c r="F69" s="21">
        <f t="shared" si="3"/>
        <v>900000</v>
      </c>
      <c r="G69" s="8"/>
      <c r="H69" s="8"/>
    </row>
    <row r="70" spans="1:8" s="1" customFormat="1" ht="12.75">
      <c r="A70" s="19" t="s">
        <v>44</v>
      </c>
      <c r="B70" s="8" t="s">
        <v>70</v>
      </c>
      <c r="C70" s="8" t="s">
        <v>18</v>
      </c>
      <c r="D70" s="8">
        <v>50</v>
      </c>
      <c r="E70" s="11">
        <v>7000</v>
      </c>
      <c r="F70" s="21">
        <f t="shared" si="3"/>
        <v>350000</v>
      </c>
      <c r="G70" s="8"/>
      <c r="H70" s="8"/>
    </row>
    <row r="71" spans="1:8" s="1" customFormat="1" ht="12.75">
      <c r="A71" s="19" t="s">
        <v>46</v>
      </c>
      <c r="B71" s="8" t="s">
        <v>47</v>
      </c>
      <c r="C71" s="8" t="s">
        <v>27</v>
      </c>
      <c r="D71" s="8">
        <v>100</v>
      </c>
      <c r="E71" s="11">
        <v>4500</v>
      </c>
      <c r="F71" s="21">
        <f t="shared" si="3"/>
        <v>450000</v>
      </c>
      <c r="G71" s="8"/>
      <c r="H71" s="8"/>
    </row>
    <row r="72" spans="1:8" s="1" customFormat="1" ht="12.75">
      <c r="A72" s="19" t="s">
        <v>48</v>
      </c>
      <c r="B72" s="8" t="s">
        <v>26</v>
      </c>
      <c r="C72" s="8" t="s">
        <v>71</v>
      </c>
      <c r="D72" s="8">
        <v>50</v>
      </c>
      <c r="E72" s="11">
        <v>3000</v>
      </c>
      <c r="F72" s="21">
        <f t="shared" si="3"/>
        <v>150000</v>
      </c>
      <c r="G72" s="8"/>
      <c r="H72" s="8"/>
    </row>
    <row r="73" spans="1:8" s="1" customFormat="1" ht="17.25" customHeight="1">
      <c r="A73" s="19" t="s">
        <v>49</v>
      </c>
      <c r="B73" s="8" t="s">
        <v>50</v>
      </c>
      <c r="C73" s="8" t="s">
        <v>9</v>
      </c>
      <c r="D73" s="8"/>
      <c r="E73" s="8"/>
      <c r="F73" s="21">
        <v>0</v>
      </c>
      <c r="G73" s="11">
        <v>1200000</v>
      </c>
      <c r="H73" s="8"/>
    </row>
    <row r="74" spans="1:8" s="1" customFormat="1" ht="12.75">
      <c r="A74" s="19" t="s">
        <v>51</v>
      </c>
      <c r="B74" s="8" t="s">
        <v>31</v>
      </c>
      <c r="C74" s="8" t="s">
        <v>9</v>
      </c>
      <c r="D74" s="8"/>
      <c r="E74" s="8"/>
      <c r="F74" s="21">
        <v>0</v>
      </c>
      <c r="G74" s="11">
        <v>700000</v>
      </c>
      <c r="H74" s="8"/>
    </row>
    <row r="75" spans="1:8" s="1" customFormat="1" ht="12.75">
      <c r="A75" s="19"/>
      <c r="B75" s="12" t="s">
        <v>59</v>
      </c>
      <c r="C75" s="8"/>
      <c r="D75" s="8"/>
      <c r="E75" s="8"/>
      <c r="F75" s="15">
        <f>SUM(F64:F74)</f>
        <v>5479000</v>
      </c>
      <c r="G75" s="16">
        <f>SUM(G73:G74)</f>
        <v>1900000</v>
      </c>
      <c r="H75" s="16">
        <f>F75+G75+I75</f>
        <v>7379000</v>
      </c>
    </row>
    <row r="76" spans="1:8" s="1" customFormat="1" ht="12.75">
      <c r="A76" s="19"/>
      <c r="B76" s="8"/>
      <c r="C76" s="8"/>
      <c r="D76" s="8"/>
      <c r="E76" s="8"/>
      <c r="F76" s="21"/>
      <c r="H76" s="8"/>
    </row>
    <row r="77" spans="1:8" s="1" customFormat="1" ht="12.75">
      <c r="A77" s="7">
        <v>7</v>
      </c>
      <c r="B77" s="12" t="s">
        <v>72</v>
      </c>
      <c r="C77" s="8"/>
      <c r="D77" s="8"/>
      <c r="E77" s="8"/>
      <c r="F77" s="21"/>
      <c r="G77" s="8"/>
      <c r="H77" s="8"/>
    </row>
    <row r="78" spans="1:8" s="1" customFormat="1" ht="12.75">
      <c r="A78" s="19" t="s">
        <v>16</v>
      </c>
      <c r="B78" s="8" t="s">
        <v>17</v>
      </c>
      <c r="C78" s="8" t="s">
        <v>18</v>
      </c>
      <c r="D78" s="8">
        <v>140</v>
      </c>
      <c r="E78" s="11">
        <v>26000</v>
      </c>
      <c r="F78" s="21">
        <f>D78*E78</f>
        <v>3640000</v>
      </c>
      <c r="G78" s="8"/>
      <c r="H78" s="8"/>
    </row>
    <row r="79" spans="1:8" s="1" customFormat="1" ht="12.75">
      <c r="A79" s="19" t="s">
        <v>19</v>
      </c>
      <c r="B79" s="8" t="s">
        <v>20</v>
      </c>
      <c r="C79" s="8" t="s">
        <v>21</v>
      </c>
      <c r="D79" s="8">
        <v>6</v>
      </c>
      <c r="E79" s="11">
        <v>200000</v>
      </c>
      <c r="F79" s="21">
        <f>D79*E79</f>
        <v>1200000</v>
      </c>
      <c r="G79" s="8"/>
      <c r="H79" s="8"/>
    </row>
    <row r="80" spans="1:7" s="1" customFormat="1" ht="12.75">
      <c r="A80" s="19" t="s">
        <v>22</v>
      </c>
      <c r="B80" s="8" t="s">
        <v>39</v>
      </c>
      <c r="C80" s="8" t="s">
        <v>21</v>
      </c>
      <c r="D80" s="8">
        <v>8</v>
      </c>
      <c r="E80" s="11">
        <v>250000</v>
      </c>
      <c r="F80" s="21">
        <f>D80*E80</f>
        <v>2000000</v>
      </c>
      <c r="G80" s="8"/>
    </row>
    <row r="81" spans="1:8" s="1" customFormat="1" ht="12.75">
      <c r="A81" s="19" t="s">
        <v>30</v>
      </c>
      <c r="B81" s="8" t="s">
        <v>74</v>
      </c>
      <c r="C81" s="8" t="s">
        <v>18</v>
      </c>
      <c r="D81" s="8">
        <v>120</v>
      </c>
      <c r="E81" s="11">
        <v>25000</v>
      </c>
      <c r="F81" s="21">
        <f aca="true" t="shared" si="4" ref="F81:F87">D81*E81</f>
        <v>3000000</v>
      </c>
      <c r="G81" s="8"/>
      <c r="H81" s="8"/>
    </row>
    <row r="82" spans="1:8" s="1" customFormat="1" ht="12.75">
      <c r="A82" s="19" t="s">
        <v>44</v>
      </c>
      <c r="B82" s="8" t="s">
        <v>184</v>
      </c>
      <c r="C82" s="8" t="s">
        <v>55</v>
      </c>
      <c r="D82" s="8">
        <v>3</v>
      </c>
      <c r="E82" s="11">
        <v>400000</v>
      </c>
      <c r="F82" s="21">
        <f t="shared" si="4"/>
        <v>1200000</v>
      </c>
      <c r="G82" s="8"/>
      <c r="H82" s="8"/>
    </row>
    <row r="83" spans="1:8" s="1" customFormat="1" ht="12.75">
      <c r="A83" s="19" t="s">
        <v>46</v>
      </c>
      <c r="B83" s="8" t="s">
        <v>43</v>
      </c>
      <c r="C83" s="8" t="s">
        <v>18</v>
      </c>
      <c r="D83" s="8">
        <v>160</v>
      </c>
      <c r="E83" s="11">
        <v>10000</v>
      </c>
      <c r="F83" s="21">
        <f t="shared" si="4"/>
        <v>1600000</v>
      </c>
      <c r="G83" s="8"/>
      <c r="H83" s="8"/>
    </row>
    <row r="84" spans="1:8" s="1" customFormat="1" ht="12.75">
      <c r="A84" s="19" t="s">
        <v>48</v>
      </c>
      <c r="B84" s="8" t="s">
        <v>76</v>
      </c>
      <c r="C84" s="8" t="s">
        <v>18</v>
      </c>
      <c r="D84" s="11">
        <v>120</v>
      </c>
      <c r="E84" s="11">
        <v>7000</v>
      </c>
      <c r="F84" s="21">
        <f t="shared" si="4"/>
        <v>840000</v>
      </c>
      <c r="G84" s="8"/>
      <c r="H84" s="8"/>
    </row>
    <row r="85" spans="1:8" s="1" customFormat="1" ht="12.75">
      <c r="A85" s="19"/>
      <c r="B85" s="8" t="s">
        <v>78</v>
      </c>
      <c r="C85" s="8" t="s">
        <v>18</v>
      </c>
      <c r="D85" s="11">
        <v>300</v>
      </c>
      <c r="E85" s="11">
        <v>3500</v>
      </c>
      <c r="F85" s="21">
        <f t="shared" si="4"/>
        <v>1050000</v>
      </c>
      <c r="G85" s="8"/>
      <c r="H85" s="8"/>
    </row>
    <row r="86" spans="1:8" s="1" customFormat="1" ht="12.75">
      <c r="A86" s="19" t="s">
        <v>49</v>
      </c>
      <c r="B86" s="8" t="s">
        <v>47</v>
      </c>
      <c r="C86" s="8" t="s">
        <v>27</v>
      </c>
      <c r="D86" s="8">
        <v>200</v>
      </c>
      <c r="E86" s="11">
        <v>4500</v>
      </c>
      <c r="F86" s="21">
        <f t="shared" si="4"/>
        <v>900000</v>
      </c>
      <c r="G86" s="8"/>
      <c r="H86" s="8"/>
    </row>
    <row r="87" spans="1:8" s="1" customFormat="1" ht="12.75">
      <c r="A87" s="19" t="s">
        <v>51</v>
      </c>
      <c r="B87" s="8" t="s">
        <v>26</v>
      </c>
      <c r="C87" s="8" t="s">
        <v>27</v>
      </c>
      <c r="D87" s="8">
        <v>75</v>
      </c>
      <c r="E87" s="11">
        <v>3000</v>
      </c>
      <c r="F87" s="21">
        <f t="shared" si="4"/>
        <v>225000</v>
      </c>
      <c r="G87" s="8"/>
      <c r="H87" s="8"/>
    </row>
    <row r="88" spans="1:8" s="1" customFormat="1" ht="17.25" customHeight="1">
      <c r="A88" s="19" t="s">
        <v>77</v>
      </c>
      <c r="B88" s="8" t="s">
        <v>50</v>
      </c>
      <c r="C88" s="8" t="s">
        <v>9</v>
      </c>
      <c r="D88" s="8"/>
      <c r="E88" s="8"/>
      <c r="F88" s="21">
        <v>0</v>
      </c>
      <c r="G88" s="11">
        <v>2400000</v>
      </c>
      <c r="H88" s="8"/>
    </row>
    <row r="89" spans="1:8" s="1" customFormat="1" ht="12.75">
      <c r="A89" s="19" t="s">
        <v>79</v>
      </c>
      <c r="B89" s="8" t="s">
        <v>31</v>
      </c>
      <c r="C89" s="8" t="s">
        <v>9</v>
      </c>
      <c r="D89" s="8"/>
      <c r="E89" s="8"/>
      <c r="F89" s="21">
        <v>0</v>
      </c>
      <c r="G89" s="11">
        <v>2200000</v>
      </c>
      <c r="H89" s="8"/>
    </row>
    <row r="90" spans="1:8" s="1" customFormat="1" ht="12.75">
      <c r="A90" s="19"/>
      <c r="B90" s="12" t="s">
        <v>116</v>
      </c>
      <c r="C90" s="8"/>
      <c r="D90" s="8"/>
      <c r="E90" s="8"/>
      <c r="F90" s="15">
        <f>SUM(F78:F89)</f>
        <v>15655000</v>
      </c>
      <c r="G90" s="16">
        <f>SUM(G88:G89)</f>
        <v>4600000</v>
      </c>
      <c r="H90" s="16">
        <f>G90+F90</f>
        <v>20255000</v>
      </c>
    </row>
    <row r="91" spans="1:8" s="1" customFormat="1" ht="12.75">
      <c r="A91" s="19"/>
      <c r="B91" s="8"/>
      <c r="C91" s="8"/>
      <c r="D91" s="8"/>
      <c r="E91" s="8"/>
      <c r="F91" s="21"/>
      <c r="H91" s="8"/>
    </row>
    <row r="92" spans="1:8" s="1" customFormat="1" ht="12.75">
      <c r="A92" s="7">
        <v>8</v>
      </c>
      <c r="B92" s="12" t="s">
        <v>81</v>
      </c>
      <c r="C92" s="8"/>
      <c r="D92" s="8"/>
      <c r="E92" s="8"/>
      <c r="F92" s="21">
        <f aca="true" t="shared" si="5" ref="F92:F101">D92*E92</f>
        <v>0</v>
      </c>
      <c r="G92" s="8"/>
      <c r="H92" s="8"/>
    </row>
    <row r="93" spans="1:8" s="1" customFormat="1" ht="12.75">
      <c r="A93" s="19" t="s">
        <v>16</v>
      </c>
      <c r="B93" s="8" t="s">
        <v>17</v>
      </c>
      <c r="C93" s="8" t="s">
        <v>18</v>
      </c>
      <c r="D93" s="8">
        <v>25</v>
      </c>
      <c r="E93" s="11">
        <v>26000</v>
      </c>
      <c r="F93" s="21">
        <f t="shared" si="5"/>
        <v>650000</v>
      </c>
      <c r="G93" s="8"/>
      <c r="H93" s="8"/>
    </row>
    <row r="94" spans="1:8" s="1" customFormat="1" ht="12.75">
      <c r="A94" s="19" t="s">
        <v>19</v>
      </c>
      <c r="B94" s="8" t="s">
        <v>20</v>
      </c>
      <c r="C94" s="8" t="s">
        <v>21</v>
      </c>
      <c r="D94" s="8">
        <v>1</v>
      </c>
      <c r="E94" s="11">
        <v>200000</v>
      </c>
      <c r="F94" s="21">
        <f t="shared" si="5"/>
        <v>200000</v>
      </c>
      <c r="G94" s="8"/>
      <c r="H94" s="8"/>
    </row>
    <row r="95" spans="1:8" s="1" customFormat="1" ht="12.75">
      <c r="A95" s="19" t="s">
        <v>22</v>
      </c>
      <c r="B95" s="8" t="s">
        <v>39</v>
      </c>
      <c r="C95" s="8" t="s">
        <v>21</v>
      </c>
      <c r="D95" s="8">
        <v>1</v>
      </c>
      <c r="E95" s="11">
        <v>250000</v>
      </c>
      <c r="F95" s="21">
        <f t="shared" si="5"/>
        <v>250000</v>
      </c>
      <c r="G95" s="8"/>
      <c r="H95" s="8"/>
    </row>
    <row r="96" spans="1:8" s="1" customFormat="1" ht="12.75">
      <c r="A96" s="19" t="s">
        <v>28</v>
      </c>
      <c r="B96" s="8" t="s">
        <v>74</v>
      </c>
      <c r="C96" s="8" t="s">
        <v>18</v>
      </c>
      <c r="D96" s="11">
        <v>22</v>
      </c>
      <c r="E96" s="11">
        <v>25000</v>
      </c>
      <c r="F96" s="21">
        <f t="shared" si="5"/>
        <v>550000</v>
      </c>
      <c r="G96" s="8"/>
      <c r="H96" s="8"/>
    </row>
    <row r="97" spans="1:8" s="1" customFormat="1" ht="12.75">
      <c r="A97" s="19" t="s">
        <v>30</v>
      </c>
      <c r="B97" s="8" t="s">
        <v>41</v>
      </c>
      <c r="C97" s="8" t="s">
        <v>18</v>
      </c>
      <c r="D97" s="8">
        <v>10</v>
      </c>
      <c r="E97" s="11">
        <v>7000</v>
      </c>
      <c r="F97" s="21">
        <f t="shared" si="5"/>
        <v>70000</v>
      </c>
      <c r="G97" s="8"/>
      <c r="H97" s="8"/>
    </row>
    <row r="98" spans="1:8" s="1" customFormat="1" ht="12.75">
      <c r="A98" s="19" t="s">
        <v>42</v>
      </c>
      <c r="B98" s="8" t="s">
        <v>82</v>
      </c>
      <c r="C98" s="8" t="s">
        <v>18</v>
      </c>
      <c r="D98" s="8">
        <v>30</v>
      </c>
      <c r="E98" s="11">
        <v>10000</v>
      </c>
      <c r="F98" s="21">
        <f t="shared" si="5"/>
        <v>300000</v>
      </c>
      <c r="G98" s="8"/>
      <c r="H98" s="8"/>
    </row>
    <row r="99" spans="1:8" s="1" customFormat="1" ht="12.75">
      <c r="A99" s="19" t="s">
        <v>44</v>
      </c>
      <c r="B99" s="8" t="s">
        <v>83</v>
      </c>
      <c r="C99" s="8" t="s">
        <v>18</v>
      </c>
      <c r="D99" s="8">
        <v>30</v>
      </c>
      <c r="E99" s="11">
        <v>7000</v>
      </c>
      <c r="F99" s="21">
        <f t="shared" si="5"/>
        <v>210000</v>
      </c>
      <c r="G99" s="8"/>
      <c r="H99" s="8"/>
    </row>
    <row r="100" spans="1:8" s="1" customFormat="1" ht="12.75">
      <c r="A100" s="19" t="s">
        <v>46</v>
      </c>
      <c r="B100" s="8" t="s">
        <v>47</v>
      </c>
      <c r="C100" s="8" t="s">
        <v>27</v>
      </c>
      <c r="D100" s="8">
        <v>40</v>
      </c>
      <c r="E100" s="11">
        <v>4500</v>
      </c>
      <c r="F100" s="21">
        <f t="shared" si="5"/>
        <v>180000</v>
      </c>
      <c r="G100" s="8"/>
      <c r="H100" s="8"/>
    </row>
    <row r="101" spans="1:8" s="1" customFormat="1" ht="12.75">
      <c r="A101" s="19" t="s">
        <v>48</v>
      </c>
      <c r="B101" s="8" t="s">
        <v>26</v>
      </c>
      <c r="C101" s="8" t="s">
        <v>27</v>
      </c>
      <c r="D101" s="8">
        <v>20</v>
      </c>
      <c r="E101" s="11">
        <v>3500</v>
      </c>
      <c r="F101" s="21">
        <f t="shared" si="5"/>
        <v>70000</v>
      </c>
      <c r="G101" s="8"/>
      <c r="H101" s="8"/>
    </row>
    <row r="102" spans="1:8" s="1" customFormat="1" ht="17.25" customHeight="1">
      <c r="A102" s="19" t="s">
        <v>49</v>
      </c>
      <c r="B102" s="8" t="s">
        <v>50</v>
      </c>
      <c r="C102" s="8" t="s">
        <v>27</v>
      </c>
      <c r="D102" s="8"/>
      <c r="E102" s="11"/>
      <c r="F102" s="21">
        <v>0</v>
      </c>
      <c r="G102" s="11">
        <v>450000</v>
      </c>
      <c r="H102" s="8"/>
    </row>
    <row r="103" spans="1:8" s="1" customFormat="1" ht="12.75">
      <c r="A103" s="19" t="s">
        <v>51</v>
      </c>
      <c r="B103" s="8" t="s">
        <v>31</v>
      </c>
      <c r="C103" s="8" t="s">
        <v>9</v>
      </c>
      <c r="D103" s="8"/>
      <c r="E103" s="8"/>
      <c r="F103" s="21">
        <v>0</v>
      </c>
      <c r="G103" s="11">
        <v>500000</v>
      </c>
      <c r="H103" s="8"/>
    </row>
    <row r="104" spans="1:8" s="3" customFormat="1" ht="12.75">
      <c r="A104" s="7"/>
      <c r="B104" s="12" t="s">
        <v>103</v>
      </c>
      <c r="C104" s="12"/>
      <c r="D104" s="12"/>
      <c r="E104" s="12"/>
      <c r="F104" s="15">
        <f>SUM(F93:F103)</f>
        <v>2480000</v>
      </c>
      <c r="G104" s="16">
        <f>SUM(G102:G103)</f>
        <v>950000</v>
      </c>
      <c r="H104" s="17">
        <f>F104+G104</f>
        <v>3430000</v>
      </c>
    </row>
    <row r="105" spans="1:8" s="1" customFormat="1" ht="12.75">
      <c r="A105" s="19"/>
      <c r="B105" s="8"/>
      <c r="C105" s="8"/>
      <c r="D105" s="8"/>
      <c r="E105" s="8"/>
      <c r="F105" s="9"/>
      <c r="G105" s="8"/>
      <c r="H105" s="8"/>
    </row>
    <row r="106" spans="1:8" s="1" customFormat="1" ht="12.75">
      <c r="A106" s="7">
        <v>9</v>
      </c>
      <c r="B106" s="12" t="s">
        <v>85</v>
      </c>
      <c r="C106" s="8"/>
      <c r="D106" s="8"/>
      <c r="E106" s="8"/>
      <c r="F106" s="9"/>
      <c r="G106" s="8"/>
      <c r="H106" s="8"/>
    </row>
    <row r="107" spans="1:8" s="1" customFormat="1" ht="12.75">
      <c r="A107" s="19" t="s">
        <v>16</v>
      </c>
      <c r="B107" s="8" t="s">
        <v>17</v>
      </c>
      <c r="C107" s="8" t="s">
        <v>18</v>
      </c>
      <c r="D107" s="8">
        <v>45</v>
      </c>
      <c r="E107" s="11">
        <v>26000</v>
      </c>
      <c r="F107" s="21">
        <f>D107*E107</f>
        <v>1170000</v>
      </c>
      <c r="G107" s="8"/>
      <c r="H107" s="8"/>
    </row>
    <row r="108" spans="1:8" s="1" customFormat="1" ht="12.75">
      <c r="A108" s="19" t="s">
        <v>19</v>
      </c>
      <c r="B108" s="8" t="s">
        <v>20</v>
      </c>
      <c r="C108" s="8" t="s">
        <v>21</v>
      </c>
      <c r="D108" s="8">
        <v>4</v>
      </c>
      <c r="E108" s="11">
        <v>200000</v>
      </c>
      <c r="F108" s="21">
        <f>D108*E108</f>
        <v>800000</v>
      </c>
      <c r="G108" s="8"/>
      <c r="H108" s="8"/>
    </row>
    <row r="109" spans="1:8" s="1" customFormat="1" ht="12.75">
      <c r="A109" s="19" t="s">
        <v>22</v>
      </c>
      <c r="B109" s="8" t="s">
        <v>86</v>
      </c>
      <c r="C109" s="8" t="s">
        <v>18</v>
      </c>
      <c r="D109" s="8">
        <v>10</v>
      </c>
      <c r="E109" s="11">
        <v>15000</v>
      </c>
      <c r="F109" s="21">
        <f>D109*E109</f>
        <v>150000</v>
      </c>
      <c r="G109" s="8"/>
      <c r="H109" s="8"/>
    </row>
    <row r="110" spans="1:8" s="1" customFormat="1" ht="12.75">
      <c r="A110" s="19" t="s">
        <v>44</v>
      </c>
      <c r="B110" s="8" t="s">
        <v>34</v>
      </c>
      <c r="C110" s="8"/>
      <c r="D110" s="8"/>
      <c r="E110" s="8"/>
      <c r="F110" s="21"/>
      <c r="G110" s="16">
        <v>750000</v>
      </c>
      <c r="H110" s="8"/>
    </row>
    <row r="111" spans="1:8" s="1" customFormat="1" ht="12.75">
      <c r="A111" s="19">
        <v>9.1</v>
      </c>
      <c r="B111" s="12" t="s">
        <v>92</v>
      </c>
      <c r="C111" s="8"/>
      <c r="D111" s="8"/>
      <c r="E111" s="8"/>
      <c r="F111" s="21"/>
      <c r="G111" s="8"/>
      <c r="H111" s="8"/>
    </row>
    <row r="112" spans="1:8" s="1" customFormat="1" ht="12.75">
      <c r="A112" s="19" t="s">
        <v>16</v>
      </c>
      <c r="B112" s="8" t="s">
        <v>17</v>
      </c>
      <c r="C112" s="8" t="s">
        <v>18</v>
      </c>
      <c r="D112" s="8">
        <v>30</v>
      </c>
      <c r="E112" s="11">
        <v>26000</v>
      </c>
      <c r="F112" s="21">
        <f>D112*E112</f>
        <v>780000</v>
      </c>
      <c r="G112" s="8"/>
      <c r="H112" s="8"/>
    </row>
    <row r="113" spans="1:8" s="1" customFormat="1" ht="12.75">
      <c r="A113" s="19" t="s">
        <v>19</v>
      </c>
      <c r="B113" s="8" t="s">
        <v>20</v>
      </c>
      <c r="C113" s="8" t="s">
        <v>21</v>
      </c>
      <c r="D113" s="8">
        <v>2</v>
      </c>
      <c r="E113" s="11">
        <v>200000</v>
      </c>
      <c r="F113" s="21">
        <f>D113*E113</f>
        <v>400000</v>
      </c>
      <c r="G113" s="8"/>
      <c r="H113" s="8"/>
    </row>
    <row r="114" spans="1:8" s="1" customFormat="1" ht="12.75">
      <c r="A114" s="19" t="s">
        <v>22</v>
      </c>
      <c r="B114" s="8" t="s">
        <v>93</v>
      </c>
      <c r="C114" s="8" t="s">
        <v>210</v>
      </c>
      <c r="D114" s="8">
        <v>35</v>
      </c>
      <c r="E114" s="11">
        <v>30000</v>
      </c>
      <c r="F114" s="22">
        <v>1050000</v>
      </c>
      <c r="G114" s="8"/>
      <c r="H114" s="8"/>
    </row>
    <row r="115" spans="1:8" s="1" customFormat="1" ht="12.75">
      <c r="A115" s="19" t="s">
        <v>28</v>
      </c>
      <c r="B115" s="8" t="s">
        <v>272</v>
      </c>
      <c r="C115" s="8" t="s">
        <v>210</v>
      </c>
      <c r="D115" s="8">
        <v>80</v>
      </c>
      <c r="E115" s="11">
        <v>35000</v>
      </c>
      <c r="F115" s="22">
        <v>2800000</v>
      </c>
      <c r="G115" s="8"/>
      <c r="H115" s="8"/>
    </row>
    <row r="116" spans="1:8" s="1" customFormat="1" ht="12.75">
      <c r="A116" s="19"/>
      <c r="B116" s="8" t="s">
        <v>271</v>
      </c>
      <c r="C116" s="8" t="s">
        <v>210</v>
      </c>
      <c r="D116" s="8">
        <v>120</v>
      </c>
      <c r="E116" s="11">
        <v>25000</v>
      </c>
      <c r="F116" s="22">
        <v>3000000</v>
      </c>
      <c r="G116" s="8"/>
      <c r="H116" s="8"/>
    </row>
    <row r="117" spans="1:8" s="1" customFormat="1" ht="12.75">
      <c r="A117" s="19" t="s">
        <v>30</v>
      </c>
      <c r="B117" s="8" t="s">
        <v>34</v>
      </c>
      <c r="C117" s="8" t="s">
        <v>9</v>
      </c>
      <c r="D117" s="8"/>
      <c r="E117" s="8"/>
      <c r="F117" s="21"/>
      <c r="G117" s="11">
        <v>1800000</v>
      </c>
      <c r="H117" s="8"/>
    </row>
    <row r="118" spans="1:8" s="3" customFormat="1" ht="12.75">
      <c r="A118" s="7"/>
      <c r="B118" s="12" t="s">
        <v>59</v>
      </c>
      <c r="C118" s="12"/>
      <c r="D118" s="12"/>
      <c r="E118" s="16"/>
      <c r="F118" s="15">
        <f>SUM(F106:F117)</f>
        <v>10150000</v>
      </c>
      <c r="G118" s="16">
        <f>SUM(G110:G117)</f>
        <v>2550000</v>
      </c>
      <c r="H118" s="17">
        <f>F118+G118</f>
        <v>12700000</v>
      </c>
    </row>
    <row r="119" spans="1:8" s="1" customFormat="1" ht="12.75">
      <c r="A119" s="19"/>
      <c r="B119" s="8"/>
      <c r="C119" s="8"/>
      <c r="D119" s="8"/>
      <c r="E119" s="8"/>
      <c r="F119" s="21"/>
      <c r="G119" s="8"/>
      <c r="H119" s="8"/>
    </row>
    <row r="120" spans="1:8" s="1" customFormat="1" ht="12.75">
      <c r="A120" s="19"/>
      <c r="B120" s="12" t="s">
        <v>97</v>
      </c>
      <c r="C120" s="8"/>
      <c r="D120" s="8"/>
      <c r="E120" s="8"/>
      <c r="F120" s="21">
        <f>D120*E120</f>
        <v>0</v>
      </c>
      <c r="G120" s="8"/>
      <c r="H120" s="8"/>
    </row>
    <row r="121" spans="1:8" s="1" customFormat="1" ht="12.75">
      <c r="A121" s="19" t="s">
        <v>16</v>
      </c>
      <c r="B121" s="8" t="s">
        <v>17</v>
      </c>
      <c r="C121" s="8" t="s">
        <v>18</v>
      </c>
      <c r="D121" s="8">
        <v>30</v>
      </c>
      <c r="E121" s="11">
        <v>26000</v>
      </c>
      <c r="F121" s="21">
        <f>D121*E121</f>
        <v>780000</v>
      </c>
      <c r="G121" s="8"/>
      <c r="H121" s="8"/>
    </row>
    <row r="122" spans="1:8" s="1" customFormat="1" ht="12.75">
      <c r="A122" s="19" t="s">
        <v>19</v>
      </c>
      <c r="B122" s="8" t="s">
        <v>20</v>
      </c>
      <c r="C122" s="8" t="s">
        <v>21</v>
      </c>
      <c r="D122" s="8">
        <v>2</v>
      </c>
      <c r="E122" s="11">
        <v>200000</v>
      </c>
      <c r="F122" s="21">
        <f>D122*E122</f>
        <v>400000</v>
      </c>
      <c r="G122" s="8"/>
      <c r="H122" s="8"/>
    </row>
    <row r="123" spans="1:8" s="1" customFormat="1" ht="12.75">
      <c r="A123" s="19" t="s">
        <v>22</v>
      </c>
      <c r="B123" s="8" t="s">
        <v>86</v>
      </c>
      <c r="C123" s="8" t="s">
        <v>18</v>
      </c>
      <c r="D123" s="8">
        <v>10</v>
      </c>
      <c r="E123" s="11">
        <v>15000</v>
      </c>
      <c r="F123" s="21">
        <f>D123*E123</f>
        <v>150000</v>
      </c>
      <c r="G123" s="8"/>
      <c r="H123" s="8"/>
    </row>
    <row r="124" spans="1:8" s="1" customFormat="1" ht="12.75">
      <c r="A124" s="19" t="s">
        <v>28</v>
      </c>
      <c r="B124" s="8" t="s">
        <v>34</v>
      </c>
      <c r="C124" s="8" t="s">
        <v>9</v>
      </c>
      <c r="D124" s="8"/>
      <c r="E124" s="8"/>
      <c r="F124" s="21">
        <v>0</v>
      </c>
      <c r="G124" s="11">
        <v>500000</v>
      </c>
      <c r="H124" s="8"/>
    </row>
    <row r="125" spans="1:8" s="1" customFormat="1" ht="12.75">
      <c r="A125" s="19"/>
      <c r="B125" s="12" t="s">
        <v>98</v>
      </c>
      <c r="C125" s="8"/>
      <c r="D125" s="8"/>
      <c r="E125" s="8"/>
      <c r="F125" s="15">
        <f>SUM(F121:F124)</f>
        <v>1330000</v>
      </c>
      <c r="G125" s="16">
        <v>500000</v>
      </c>
      <c r="H125" s="17">
        <f>F125+G125</f>
        <v>1830000</v>
      </c>
    </row>
    <row r="126" spans="1:8" s="1" customFormat="1" ht="12.75">
      <c r="A126" s="19"/>
      <c r="B126" s="8"/>
      <c r="C126" s="8"/>
      <c r="D126" s="8"/>
      <c r="E126" s="8"/>
      <c r="F126" s="21">
        <f aca="true" t="shared" si="6" ref="F126:F133">D126*E126</f>
        <v>0</v>
      </c>
      <c r="G126" s="8"/>
      <c r="H126" s="8"/>
    </row>
    <row r="127" spans="1:8" s="1" customFormat="1" ht="12.75">
      <c r="A127" s="19">
        <v>10</v>
      </c>
      <c r="B127" s="12" t="s">
        <v>99</v>
      </c>
      <c r="C127" s="8"/>
      <c r="D127" s="8"/>
      <c r="E127" s="8"/>
      <c r="F127" s="21">
        <f t="shared" si="6"/>
        <v>0</v>
      </c>
      <c r="G127" s="8"/>
      <c r="H127" s="8"/>
    </row>
    <row r="128" spans="1:8" s="1" customFormat="1" ht="38.25">
      <c r="A128" s="19" t="s">
        <v>16</v>
      </c>
      <c r="B128" s="8" t="s">
        <v>273</v>
      </c>
      <c r="C128" s="8" t="s">
        <v>18</v>
      </c>
      <c r="D128" s="8">
        <v>11</v>
      </c>
      <c r="E128" s="11">
        <v>225000</v>
      </c>
      <c r="F128" s="21">
        <f t="shared" si="6"/>
        <v>2475000</v>
      </c>
      <c r="G128" s="8"/>
      <c r="H128" s="8"/>
    </row>
    <row r="129" spans="1:8" s="1" customFormat="1" ht="12.75">
      <c r="A129" s="19" t="s">
        <v>19</v>
      </c>
      <c r="B129" s="8" t="s">
        <v>186</v>
      </c>
      <c r="C129" s="8" t="s">
        <v>18</v>
      </c>
      <c r="D129" s="8">
        <v>11</v>
      </c>
      <c r="E129" s="11">
        <v>15000</v>
      </c>
      <c r="F129" s="21">
        <f t="shared" si="6"/>
        <v>165000</v>
      </c>
      <c r="G129" s="8"/>
      <c r="H129" s="8"/>
    </row>
    <row r="130" spans="1:8" s="1" customFormat="1" ht="12.75">
      <c r="A130" s="19"/>
      <c r="B130" s="8" t="s">
        <v>213</v>
      </c>
      <c r="C130" s="8" t="s">
        <v>18</v>
      </c>
      <c r="D130" s="8">
        <v>3</v>
      </c>
      <c r="E130" s="11">
        <v>85000</v>
      </c>
      <c r="F130" s="21">
        <v>255000</v>
      </c>
      <c r="G130" s="8"/>
      <c r="H130" s="8"/>
    </row>
    <row r="131" spans="1:8" s="1" customFormat="1" ht="25.5">
      <c r="A131" s="19" t="s">
        <v>22</v>
      </c>
      <c r="B131" s="8" t="s">
        <v>274</v>
      </c>
      <c r="C131" s="8" t="s">
        <v>18</v>
      </c>
      <c r="D131" s="8">
        <v>1</v>
      </c>
      <c r="E131" s="11">
        <v>450000</v>
      </c>
      <c r="F131" s="21">
        <f t="shared" si="6"/>
        <v>450000</v>
      </c>
      <c r="G131" s="8"/>
      <c r="H131" s="8"/>
    </row>
    <row r="132" spans="1:8" s="1" customFormat="1" ht="24" customHeight="1">
      <c r="A132" s="19" t="s">
        <v>28</v>
      </c>
      <c r="B132" s="8" t="s">
        <v>275</v>
      </c>
      <c r="C132" s="8" t="s">
        <v>18</v>
      </c>
      <c r="D132" s="8">
        <v>5</v>
      </c>
      <c r="E132" s="11">
        <v>300000</v>
      </c>
      <c r="F132" s="21">
        <f t="shared" si="6"/>
        <v>1500000</v>
      </c>
      <c r="G132" s="8"/>
      <c r="H132" s="8"/>
    </row>
    <row r="133" spans="1:8" s="1" customFormat="1" ht="39.75" customHeight="1">
      <c r="A133" s="19" t="s">
        <v>42</v>
      </c>
      <c r="B133" s="8" t="s">
        <v>276</v>
      </c>
      <c r="C133" s="8" t="s">
        <v>18</v>
      </c>
      <c r="D133" s="8">
        <v>5</v>
      </c>
      <c r="E133" s="11">
        <v>200000</v>
      </c>
      <c r="F133" s="21">
        <f t="shared" si="6"/>
        <v>1000000</v>
      </c>
      <c r="G133" s="8"/>
      <c r="H133" s="8"/>
    </row>
    <row r="134" spans="1:8" s="1" customFormat="1" ht="12.75">
      <c r="A134" s="19"/>
      <c r="B134" s="8" t="s">
        <v>277</v>
      </c>
      <c r="C134" s="8"/>
      <c r="D134" s="8"/>
      <c r="E134" s="8"/>
      <c r="F134" s="21">
        <v>0</v>
      </c>
      <c r="G134" s="11">
        <v>750000</v>
      </c>
      <c r="H134" s="8"/>
    </row>
    <row r="135" spans="1:8" s="3" customFormat="1" ht="12.75">
      <c r="A135" s="7"/>
      <c r="B135" s="12" t="s">
        <v>103</v>
      </c>
      <c r="C135" s="12"/>
      <c r="D135" s="12"/>
      <c r="E135" s="12"/>
      <c r="F135" s="15">
        <f>SUM(F128:F134)</f>
        <v>5845000</v>
      </c>
      <c r="G135" s="16">
        <v>750000</v>
      </c>
      <c r="H135" s="16">
        <f>F135+G135+I135</f>
        <v>6595000</v>
      </c>
    </row>
    <row r="136" spans="1:8" s="1" customFormat="1" ht="12.75">
      <c r="A136" s="7">
        <v>11</v>
      </c>
      <c r="B136" s="12" t="s">
        <v>104</v>
      </c>
      <c r="C136" s="8"/>
      <c r="D136" s="8"/>
      <c r="E136" s="8"/>
      <c r="F136" s="21">
        <f>D136*E136</f>
        <v>0</v>
      </c>
      <c r="G136" s="8"/>
      <c r="H136" s="8"/>
    </row>
    <row r="137" spans="1:8" s="1" customFormat="1" ht="12.75">
      <c r="A137" s="19"/>
      <c r="B137" s="8" t="s">
        <v>33</v>
      </c>
      <c r="C137" s="8" t="s">
        <v>18</v>
      </c>
      <c r="D137" s="11">
        <v>3000</v>
      </c>
      <c r="E137" s="8">
        <v>130</v>
      </c>
      <c r="F137" s="21">
        <f>D137*E137</f>
        <v>390000</v>
      </c>
      <c r="G137" s="8"/>
      <c r="H137" s="8"/>
    </row>
    <row r="138" spans="1:8" s="1" customFormat="1" ht="12.75">
      <c r="A138" s="19"/>
      <c r="B138" s="8" t="s">
        <v>17</v>
      </c>
      <c r="C138" s="8" t="s">
        <v>18</v>
      </c>
      <c r="D138" s="8">
        <v>25</v>
      </c>
      <c r="E138" s="11">
        <v>27000</v>
      </c>
      <c r="F138" s="21">
        <f>D138*E138</f>
        <v>675000</v>
      </c>
      <c r="G138" s="8"/>
      <c r="H138" s="8"/>
    </row>
    <row r="139" spans="1:8" s="1" customFormat="1" ht="12.75">
      <c r="A139" s="19"/>
      <c r="B139" s="8" t="s">
        <v>20</v>
      </c>
      <c r="C139" s="8" t="s">
        <v>21</v>
      </c>
      <c r="D139" s="8">
        <v>2</v>
      </c>
      <c r="E139" s="11">
        <v>150000</v>
      </c>
      <c r="F139" s="21">
        <f>D139*E139</f>
        <v>300000</v>
      </c>
      <c r="G139" s="8"/>
      <c r="H139" s="8"/>
    </row>
    <row r="140" spans="1:8" s="1" customFormat="1" ht="12.75">
      <c r="A140" s="19"/>
      <c r="B140" s="8" t="s">
        <v>39</v>
      </c>
      <c r="C140" s="8" t="s">
        <v>21</v>
      </c>
      <c r="D140" s="8">
        <v>1</v>
      </c>
      <c r="E140" s="11">
        <v>200000</v>
      </c>
      <c r="F140" s="21">
        <f>D140*E140</f>
        <v>200000</v>
      </c>
      <c r="G140" s="8"/>
      <c r="H140" s="8"/>
    </row>
    <row r="141" spans="1:8" s="1" customFormat="1" ht="12.75">
      <c r="A141" s="19"/>
      <c r="B141" s="8" t="s">
        <v>34</v>
      </c>
      <c r="C141" s="8"/>
      <c r="D141" s="8"/>
      <c r="E141" s="8"/>
      <c r="F141" s="21">
        <v>0</v>
      </c>
      <c r="G141" s="11">
        <v>400000</v>
      </c>
      <c r="H141" s="8"/>
    </row>
    <row r="142" spans="1:8" s="3" customFormat="1" ht="12.75">
      <c r="A142" s="7"/>
      <c r="B142" s="12" t="s">
        <v>103</v>
      </c>
      <c r="C142" s="12"/>
      <c r="D142" s="12"/>
      <c r="E142" s="12"/>
      <c r="F142" s="15">
        <f>SUM(F137:F141)</f>
        <v>1565000</v>
      </c>
      <c r="G142" s="16">
        <v>400000</v>
      </c>
      <c r="H142" s="16">
        <f>F142+G142</f>
        <v>1965000</v>
      </c>
    </row>
    <row r="143" spans="1:8" s="1" customFormat="1" ht="12.75">
      <c r="A143" s="7">
        <v>12</v>
      </c>
      <c r="B143" s="12" t="s">
        <v>105</v>
      </c>
      <c r="C143" s="8"/>
      <c r="D143" s="8"/>
      <c r="E143" s="8"/>
      <c r="F143" s="21">
        <f>D143*E143</f>
        <v>0</v>
      </c>
      <c r="G143" s="8"/>
      <c r="H143" s="8"/>
    </row>
    <row r="144" spans="1:8" s="1" customFormat="1" ht="12.75">
      <c r="A144" s="19" t="s">
        <v>16</v>
      </c>
      <c r="B144" s="8" t="s">
        <v>106</v>
      </c>
      <c r="C144" s="8" t="s">
        <v>18</v>
      </c>
      <c r="D144" s="8">
        <v>2</v>
      </c>
      <c r="E144" s="11">
        <v>225000</v>
      </c>
      <c r="F144" s="22">
        <f>D144*E144</f>
        <v>450000</v>
      </c>
      <c r="G144" s="8"/>
      <c r="H144" s="8"/>
    </row>
    <row r="145" spans="1:8" s="1" customFormat="1" ht="12.75">
      <c r="A145" s="19" t="s">
        <v>19</v>
      </c>
      <c r="B145" s="8" t="s">
        <v>188</v>
      </c>
      <c r="C145" s="8" t="s">
        <v>18</v>
      </c>
      <c r="D145" s="8">
        <v>2</v>
      </c>
      <c r="E145" s="11">
        <v>120000</v>
      </c>
      <c r="F145" s="22">
        <f>D145*E145</f>
        <v>240000</v>
      </c>
      <c r="G145" s="8"/>
      <c r="H145" s="8"/>
    </row>
    <row r="146" spans="1:8" s="1" customFormat="1" ht="12.75">
      <c r="A146" s="19"/>
      <c r="B146" s="8" t="s">
        <v>291</v>
      </c>
      <c r="C146" s="8" t="s">
        <v>18</v>
      </c>
      <c r="D146" s="8">
        <v>1</v>
      </c>
      <c r="E146" s="11">
        <v>50000</v>
      </c>
      <c r="F146" s="22">
        <v>50000</v>
      </c>
      <c r="G146" s="8"/>
      <c r="H146" s="8"/>
    </row>
    <row r="147" spans="1:8" s="1" customFormat="1" ht="12.75">
      <c r="A147" s="19" t="s">
        <v>30</v>
      </c>
      <c r="B147" s="8" t="s">
        <v>109</v>
      </c>
      <c r="C147" s="8" t="s">
        <v>9</v>
      </c>
      <c r="D147" s="8"/>
      <c r="E147" s="8"/>
      <c r="F147" s="21">
        <v>750000</v>
      </c>
      <c r="G147" s="8"/>
      <c r="H147" s="8"/>
    </row>
    <row r="148" spans="1:8" s="1" customFormat="1" ht="12.75">
      <c r="A148" s="19" t="s">
        <v>42</v>
      </c>
      <c r="B148" s="8" t="s">
        <v>34</v>
      </c>
      <c r="C148" s="8" t="s">
        <v>9</v>
      </c>
      <c r="D148" s="8"/>
      <c r="E148" s="8"/>
      <c r="F148" s="21">
        <f>D148*E148</f>
        <v>0</v>
      </c>
      <c r="G148" s="11">
        <v>520000</v>
      </c>
      <c r="H148" s="8"/>
    </row>
    <row r="149" spans="1:8" s="1" customFormat="1" ht="12.75">
      <c r="A149" s="19"/>
      <c r="B149" s="12" t="s">
        <v>103</v>
      </c>
      <c r="C149" s="8"/>
      <c r="D149" s="8"/>
      <c r="E149" s="8"/>
      <c r="F149" s="15">
        <f>SUM(F144:F148)</f>
        <v>1490000</v>
      </c>
      <c r="G149" s="16">
        <v>520000</v>
      </c>
      <c r="H149" s="17">
        <f>F149+G149</f>
        <v>2010000</v>
      </c>
    </row>
    <row r="150" spans="1:8" s="1" customFormat="1" ht="12.75">
      <c r="A150" s="19"/>
      <c r="B150" s="8"/>
      <c r="C150" s="8"/>
      <c r="D150" s="8"/>
      <c r="E150" s="8"/>
      <c r="F150" s="21"/>
      <c r="G150" s="8"/>
      <c r="H150" s="8"/>
    </row>
    <row r="151" spans="1:8" s="1" customFormat="1" ht="12.75">
      <c r="A151" s="7">
        <v>15</v>
      </c>
      <c r="B151" s="12" t="s">
        <v>110</v>
      </c>
      <c r="C151" s="8"/>
      <c r="D151" s="8"/>
      <c r="E151" s="8"/>
      <c r="F151" s="21"/>
      <c r="G151" s="8"/>
      <c r="H151" s="8"/>
    </row>
    <row r="152" spans="1:8" s="1" customFormat="1" ht="12.75">
      <c r="A152" s="19" t="s">
        <v>16</v>
      </c>
      <c r="B152" s="8" t="s">
        <v>111</v>
      </c>
      <c r="C152" s="8" t="s">
        <v>18</v>
      </c>
      <c r="D152" s="8">
        <v>20</v>
      </c>
      <c r="E152" s="11">
        <v>40000</v>
      </c>
      <c r="F152" s="21">
        <f>D152*E152</f>
        <v>800000</v>
      </c>
      <c r="G152" s="8"/>
      <c r="H152" s="8"/>
    </row>
    <row r="153" spans="1:8" s="1" customFormat="1" ht="12.75">
      <c r="A153" s="19" t="s">
        <v>19</v>
      </c>
      <c r="B153" s="8" t="s">
        <v>112</v>
      </c>
      <c r="C153" s="8" t="s">
        <v>18</v>
      </c>
      <c r="D153" s="8">
        <v>25</v>
      </c>
      <c r="E153" s="11">
        <v>21000</v>
      </c>
      <c r="F153" s="21">
        <f>D153*E153</f>
        <v>525000</v>
      </c>
      <c r="G153" s="8"/>
      <c r="H153" s="8"/>
    </row>
    <row r="154" spans="1:8" s="1" customFormat="1" ht="12.75">
      <c r="A154" s="19" t="s">
        <v>22</v>
      </c>
      <c r="B154" s="8" t="s">
        <v>113</v>
      </c>
      <c r="C154" s="8" t="s">
        <v>18</v>
      </c>
      <c r="D154" s="8">
        <v>20</v>
      </c>
      <c r="E154" s="11">
        <v>8000</v>
      </c>
      <c r="F154" s="21">
        <f>D154*E154</f>
        <v>160000</v>
      </c>
      <c r="G154" s="8"/>
      <c r="H154" s="8"/>
    </row>
    <row r="155" spans="1:8" s="1" customFormat="1" ht="12.75">
      <c r="A155" s="19" t="s">
        <v>28</v>
      </c>
      <c r="B155" s="8" t="s">
        <v>114</v>
      </c>
      <c r="C155" s="8" t="s">
        <v>18</v>
      </c>
      <c r="D155" s="8">
        <v>100</v>
      </c>
      <c r="E155" s="11">
        <v>1500</v>
      </c>
      <c r="F155" s="21">
        <f>D155*E155</f>
        <v>150000</v>
      </c>
      <c r="G155" s="8"/>
      <c r="H155" s="8"/>
    </row>
    <row r="156" spans="1:8" s="1" customFormat="1" ht="12.75">
      <c r="A156" s="19" t="s">
        <v>30</v>
      </c>
      <c r="B156" s="8" t="s">
        <v>115</v>
      </c>
      <c r="C156" s="8" t="s">
        <v>9</v>
      </c>
      <c r="D156" s="8"/>
      <c r="E156" s="8"/>
      <c r="F156" s="21">
        <v>200000</v>
      </c>
      <c r="G156" s="8"/>
      <c r="H156" s="8"/>
    </row>
    <row r="157" spans="1:8" s="1" customFormat="1" ht="12.75">
      <c r="A157" s="19" t="s">
        <v>42</v>
      </c>
      <c r="B157" s="8" t="s">
        <v>34</v>
      </c>
      <c r="C157" s="8" t="s">
        <v>9</v>
      </c>
      <c r="D157" s="8"/>
      <c r="E157" s="8"/>
      <c r="F157" s="21">
        <v>0</v>
      </c>
      <c r="G157" s="11">
        <v>850000</v>
      </c>
      <c r="H157" s="8"/>
    </row>
    <row r="158" spans="1:8" s="3" customFormat="1" ht="12.75">
      <c r="A158" s="7"/>
      <c r="B158" s="12" t="s">
        <v>116</v>
      </c>
      <c r="C158" s="12"/>
      <c r="D158" s="12"/>
      <c r="E158" s="12"/>
      <c r="F158" s="15">
        <f>SUM(F152:F157)</f>
        <v>1835000</v>
      </c>
      <c r="G158" s="16">
        <v>850000</v>
      </c>
      <c r="H158" s="17">
        <f>F158+G158</f>
        <v>2685000</v>
      </c>
    </row>
    <row r="159" spans="1:8" s="1" customFormat="1" ht="12.75">
      <c r="A159" s="19"/>
      <c r="B159" s="8"/>
      <c r="C159" s="8"/>
      <c r="D159" s="8"/>
      <c r="E159" s="8"/>
      <c r="F159" s="21"/>
      <c r="G159" s="8"/>
      <c r="H159" s="8"/>
    </row>
    <row r="160" spans="1:8" s="1" customFormat="1" ht="12.75">
      <c r="A160" s="7">
        <v>16</v>
      </c>
      <c r="B160" s="12" t="s">
        <v>117</v>
      </c>
      <c r="C160" s="8"/>
      <c r="D160" s="8"/>
      <c r="E160" s="8"/>
      <c r="F160" s="21"/>
      <c r="G160" s="8"/>
      <c r="H160" s="8"/>
    </row>
    <row r="161" spans="1:8" s="1" customFormat="1" ht="25.5">
      <c r="A161" s="19" t="s">
        <v>16</v>
      </c>
      <c r="B161" s="8" t="s">
        <v>118</v>
      </c>
      <c r="C161" s="8" t="s">
        <v>9</v>
      </c>
      <c r="D161" s="8"/>
      <c r="E161" s="8"/>
      <c r="F161" s="21"/>
      <c r="G161" s="11">
        <v>300000</v>
      </c>
      <c r="H161" s="8"/>
    </row>
    <row r="162" spans="1:8" s="1" customFormat="1" ht="12.75">
      <c r="A162" s="19" t="s">
        <v>19</v>
      </c>
      <c r="B162" s="8" t="s">
        <v>33</v>
      </c>
      <c r="C162" s="8" t="s">
        <v>18</v>
      </c>
      <c r="D162" s="11">
        <v>7000</v>
      </c>
      <c r="E162" s="8">
        <v>150</v>
      </c>
      <c r="F162" s="21">
        <f aca="true" t="shared" si="7" ref="F162:F172">D162*E162</f>
        <v>1050000</v>
      </c>
      <c r="G162" s="8"/>
      <c r="H162" s="8"/>
    </row>
    <row r="163" spans="1:8" s="1" customFormat="1" ht="12.75">
      <c r="A163" s="19" t="s">
        <v>22</v>
      </c>
      <c r="B163" s="8" t="s">
        <v>17</v>
      </c>
      <c r="C163" s="8" t="s">
        <v>18</v>
      </c>
      <c r="D163" s="8">
        <v>25</v>
      </c>
      <c r="E163" s="11">
        <v>26000</v>
      </c>
      <c r="F163" s="21">
        <f t="shared" si="7"/>
        <v>650000</v>
      </c>
      <c r="G163" s="8"/>
      <c r="H163" s="8"/>
    </row>
    <row r="164" spans="1:8" s="1" customFormat="1" ht="12.75">
      <c r="A164" s="19" t="s">
        <v>28</v>
      </c>
      <c r="B164" s="8" t="s">
        <v>20</v>
      </c>
      <c r="C164" s="8" t="s">
        <v>21</v>
      </c>
      <c r="D164" s="8">
        <v>2</v>
      </c>
      <c r="E164" s="11">
        <v>200000</v>
      </c>
      <c r="F164" s="21">
        <f t="shared" si="7"/>
        <v>400000</v>
      </c>
      <c r="G164" s="8"/>
      <c r="H164" s="8"/>
    </row>
    <row r="165" spans="1:8" s="1" customFormat="1" ht="12.75">
      <c r="A165" s="19" t="s">
        <v>30</v>
      </c>
      <c r="B165" s="8" t="s">
        <v>39</v>
      </c>
      <c r="C165" s="8" t="s">
        <v>21</v>
      </c>
      <c r="D165" s="8">
        <v>1</v>
      </c>
      <c r="E165" s="11">
        <v>250000</v>
      </c>
      <c r="F165" s="21">
        <f t="shared" si="7"/>
        <v>250000</v>
      </c>
      <c r="G165" s="8"/>
      <c r="H165" s="8"/>
    </row>
    <row r="166" spans="1:8" s="1" customFormat="1" ht="12.75">
      <c r="A166" s="19" t="s">
        <v>42</v>
      </c>
      <c r="B166" s="8" t="s">
        <v>74</v>
      </c>
      <c r="C166" s="8" t="s">
        <v>18</v>
      </c>
      <c r="D166" s="8">
        <v>12</v>
      </c>
      <c r="E166" s="11">
        <v>25000</v>
      </c>
      <c r="F166" s="21">
        <f t="shared" si="7"/>
        <v>300000</v>
      </c>
      <c r="G166" s="8"/>
      <c r="H166" s="8"/>
    </row>
    <row r="167" spans="1:8" s="1" customFormat="1" ht="12.75">
      <c r="A167" s="19" t="s">
        <v>44</v>
      </c>
      <c r="B167" s="8" t="s">
        <v>119</v>
      </c>
      <c r="C167" s="8" t="s">
        <v>18</v>
      </c>
      <c r="D167" s="8">
        <v>15</v>
      </c>
      <c r="E167" s="11">
        <v>5500</v>
      </c>
      <c r="F167" s="21">
        <f t="shared" si="7"/>
        <v>82500</v>
      </c>
      <c r="G167" s="8"/>
      <c r="H167" s="8"/>
    </row>
    <row r="168" spans="1:8" s="1" customFormat="1" ht="12.75">
      <c r="A168" s="19" t="s">
        <v>46</v>
      </c>
      <c r="B168" s="8" t="s">
        <v>82</v>
      </c>
      <c r="C168" s="8" t="s">
        <v>18</v>
      </c>
      <c r="D168" s="8">
        <v>20</v>
      </c>
      <c r="E168" s="11">
        <v>10000</v>
      </c>
      <c r="F168" s="21">
        <f t="shared" si="7"/>
        <v>200000</v>
      </c>
      <c r="G168" s="8"/>
      <c r="H168" s="8"/>
    </row>
    <row r="169" spans="1:8" s="1" customFormat="1" ht="12.75">
      <c r="A169" s="19"/>
      <c r="B169" s="8" t="s">
        <v>83</v>
      </c>
      <c r="C169" s="8" t="s">
        <v>18</v>
      </c>
      <c r="D169" s="8">
        <v>10</v>
      </c>
      <c r="E169" s="11">
        <v>6000</v>
      </c>
      <c r="F169" s="21">
        <f t="shared" si="7"/>
        <v>60000</v>
      </c>
      <c r="G169" s="8"/>
      <c r="H169" s="8"/>
    </row>
    <row r="170" spans="1:8" s="1" customFormat="1" ht="12.75">
      <c r="A170" s="19" t="s">
        <v>49</v>
      </c>
      <c r="B170" s="8" t="s">
        <v>120</v>
      </c>
      <c r="C170" s="8" t="s">
        <v>18</v>
      </c>
      <c r="D170" s="8">
        <v>4</v>
      </c>
      <c r="E170" s="11">
        <v>60000</v>
      </c>
      <c r="F170" s="21">
        <f t="shared" si="7"/>
        <v>240000</v>
      </c>
      <c r="G170" s="8"/>
      <c r="H170" s="8"/>
    </row>
    <row r="171" spans="1:8" s="1" customFormat="1" ht="12.75">
      <c r="A171" s="19"/>
      <c r="B171" s="8" t="s">
        <v>47</v>
      </c>
      <c r="C171" s="8" t="s">
        <v>27</v>
      </c>
      <c r="D171" s="8">
        <v>20</v>
      </c>
      <c r="E171" s="11">
        <v>4000</v>
      </c>
      <c r="F171" s="21">
        <f t="shared" si="7"/>
        <v>80000</v>
      </c>
      <c r="G171" s="8"/>
      <c r="H171" s="8"/>
    </row>
    <row r="172" spans="1:8" s="1" customFormat="1" ht="12.75">
      <c r="A172" s="19"/>
      <c r="B172" s="8" t="s">
        <v>121</v>
      </c>
      <c r="C172" s="8" t="s">
        <v>21</v>
      </c>
      <c r="D172" s="8">
        <v>4</v>
      </c>
      <c r="E172" s="11">
        <v>250000</v>
      </c>
      <c r="F172" s="21">
        <f t="shared" si="7"/>
        <v>1000000</v>
      </c>
      <c r="G172" s="8"/>
      <c r="H172" s="8"/>
    </row>
    <row r="173" spans="1:8" s="1" customFormat="1" ht="12.75">
      <c r="A173" s="19" t="s">
        <v>51</v>
      </c>
      <c r="B173" s="8" t="s">
        <v>122</v>
      </c>
      <c r="C173" s="8" t="s">
        <v>9</v>
      </c>
      <c r="D173" s="8"/>
      <c r="E173" s="8"/>
      <c r="F173" s="21">
        <v>450000</v>
      </c>
      <c r="G173" s="11"/>
      <c r="H173" s="8"/>
    </row>
    <row r="174" spans="1:8" s="1" customFormat="1" ht="12.75">
      <c r="A174" s="19" t="s">
        <v>77</v>
      </c>
      <c r="B174" s="8" t="s">
        <v>34</v>
      </c>
      <c r="C174" s="8" t="s">
        <v>9</v>
      </c>
      <c r="D174" s="8"/>
      <c r="E174" s="8"/>
      <c r="F174" s="21">
        <v>0</v>
      </c>
      <c r="G174" s="11">
        <v>1500000</v>
      </c>
      <c r="H174" s="8"/>
    </row>
    <row r="175" spans="1:8" s="1" customFormat="1" ht="12.75">
      <c r="A175" s="19"/>
      <c r="B175" s="12" t="s">
        <v>123</v>
      </c>
      <c r="C175" s="8"/>
      <c r="D175" s="8"/>
      <c r="E175" s="8"/>
      <c r="F175" s="15">
        <f>SUM(F161:F174)</f>
        <v>4762500</v>
      </c>
      <c r="G175" s="16">
        <v>1800000</v>
      </c>
      <c r="H175" s="16">
        <f>F175+G175</f>
        <v>6562500</v>
      </c>
    </row>
    <row r="176" spans="1:8" s="1" customFormat="1" ht="12.75">
      <c r="A176" s="19"/>
      <c r="B176" s="12"/>
      <c r="C176" s="8"/>
      <c r="D176" s="8"/>
      <c r="E176" s="8"/>
      <c r="F176" s="15"/>
      <c r="G176" s="16"/>
      <c r="H176" s="16"/>
    </row>
    <row r="177" spans="1:8" s="1" customFormat="1" ht="12.75">
      <c r="A177" s="19">
        <v>17</v>
      </c>
      <c r="B177" s="8" t="s">
        <v>124</v>
      </c>
      <c r="C177" s="8" t="s">
        <v>133</v>
      </c>
      <c r="D177" s="8"/>
      <c r="E177" s="8"/>
      <c r="F177" s="21">
        <v>2000000</v>
      </c>
      <c r="G177" s="11"/>
      <c r="H177" s="16">
        <v>3000000</v>
      </c>
    </row>
    <row r="178" spans="1:8" s="1" customFormat="1" ht="12.75">
      <c r="A178" s="19"/>
      <c r="B178" s="8"/>
      <c r="C178" s="8"/>
      <c r="D178" s="8"/>
      <c r="E178" s="8"/>
      <c r="F178" s="21"/>
      <c r="G178" s="11"/>
      <c r="H178" s="11"/>
    </row>
    <row r="179" spans="1:8" s="3" customFormat="1" ht="12.75">
      <c r="A179" s="7"/>
      <c r="B179" s="12" t="s">
        <v>125</v>
      </c>
      <c r="C179" s="12"/>
      <c r="D179" s="12"/>
      <c r="E179" s="12"/>
      <c r="F179" s="15"/>
      <c r="G179" s="12"/>
      <c r="H179" s="17">
        <f>H177+H175+H158+H149+H142+H135+H125+H118+H104+H90+H75+H61+H51+H42+H28+H9+I179</f>
        <v>97642500</v>
      </c>
    </row>
    <row r="180" spans="1:8" s="1" customFormat="1" ht="12.75">
      <c r="A180" s="19"/>
      <c r="B180" s="8"/>
      <c r="C180" s="8"/>
      <c r="D180" s="8"/>
      <c r="E180" s="8"/>
      <c r="F180" s="21"/>
      <c r="G180" s="8"/>
      <c r="H180" s="8"/>
    </row>
    <row r="181" spans="1:8" s="1" customFormat="1" ht="12.75">
      <c r="A181" s="19"/>
      <c r="B181" s="12" t="s">
        <v>204</v>
      </c>
      <c r="C181" s="8"/>
      <c r="D181" s="8" t="s">
        <v>192</v>
      </c>
      <c r="E181" s="8"/>
      <c r="F181" s="21"/>
      <c r="G181" s="8"/>
      <c r="H181" s="8"/>
    </row>
    <row r="182" spans="1:8" s="1" customFormat="1" ht="12.75">
      <c r="A182" s="19"/>
      <c r="B182" s="12"/>
      <c r="C182" s="8"/>
      <c r="D182" s="8"/>
      <c r="E182" s="8"/>
      <c r="F182" s="21"/>
      <c r="G182" s="8"/>
      <c r="H182" s="8"/>
    </row>
    <row r="183" spans="1:8" s="1" customFormat="1" ht="12.75">
      <c r="A183" s="7">
        <v>28</v>
      </c>
      <c r="B183" s="12" t="s">
        <v>38</v>
      </c>
      <c r="C183" s="8"/>
      <c r="D183" s="8"/>
      <c r="E183" s="8"/>
      <c r="F183" s="21"/>
      <c r="G183" s="8"/>
      <c r="H183" s="8"/>
    </row>
    <row r="184" spans="1:8" s="1" customFormat="1" ht="12.75">
      <c r="A184" s="19" t="s">
        <v>16</v>
      </c>
      <c r="B184" s="8" t="s">
        <v>17</v>
      </c>
      <c r="C184" s="8" t="s">
        <v>18</v>
      </c>
      <c r="D184" s="8">
        <v>20</v>
      </c>
      <c r="E184" s="11">
        <v>26000</v>
      </c>
      <c r="F184" s="21">
        <f aca="true" t="shared" si="8" ref="F184:F192">D184*E184</f>
        <v>520000</v>
      </c>
      <c r="G184" s="8"/>
      <c r="H184" s="8"/>
    </row>
    <row r="185" spans="1:8" s="1" customFormat="1" ht="12.75">
      <c r="A185" s="19" t="s">
        <v>19</v>
      </c>
      <c r="B185" s="8" t="s">
        <v>20</v>
      </c>
      <c r="C185" s="8" t="s">
        <v>21</v>
      </c>
      <c r="D185" s="8">
        <v>1</v>
      </c>
      <c r="E185" s="11">
        <v>200000</v>
      </c>
      <c r="F185" s="21">
        <f t="shared" si="8"/>
        <v>200000</v>
      </c>
      <c r="G185" s="8"/>
      <c r="H185" s="8"/>
    </row>
    <row r="186" spans="1:8" s="1" customFormat="1" ht="12.75">
      <c r="A186" s="19" t="s">
        <v>22</v>
      </c>
      <c r="B186" s="8" t="s">
        <v>39</v>
      </c>
      <c r="C186" s="8" t="s">
        <v>21</v>
      </c>
      <c r="D186" s="8">
        <v>2</v>
      </c>
      <c r="E186" s="11">
        <v>250000</v>
      </c>
      <c r="F186" s="21">
        <f t="shared" si="8"/>
        <v>500000</v>
      </c>
      <c r="G186" s="8"/>
      <c r="H186" s="8"/>
    </row>
    <row r="187" spans="1:8" s="1" customFormat="1" ht="12.75">
      <c r="A187" s="19" t="s">
        <v>28</v>
      </c>
      <c r="B187" s="8" t="s">
        <v>149</v>
      </c>
      <c r="C187" s="8" t="s">
        <v>18</v>
      </c>
      <c r="D187" s="8">
        <v>22</v>
      </c>
      <c r="E187" s="11">
        <v>40000</v>
      </c>
      <c r="F187" s="21">
        <f t="shared" si="8"/>
        <v>880000</v>
      </c>
      <c r="G187" s="8"/>
      <c r="H187" s="8"/>
    </row>
    <row r="188" spans="1:8" s="1" customFormat="1" ht="12.75">
      <c r="A188" s="19" t="s">
        <v>30</v>
      </c>
      <c r="B188" s="8" t="s">
        <v>126</v>
      </c>
      <c r="C188" s="8" t="s">
        <v>18</v>
      </c>
      <c r="D188" s="8">
        <v>23</v>
      </c>
      <c r="E188" s="11">
        <v>7000</v>
      </c>
      <c r="F188" s="21">
        <f t="shared" si="8"/>
        <v>161000</v>
      </c>
      <c r="G188" s="8"/>
      <c r="H188" s="8"/>
    </row>
    <row r="189" spans="1:8" s="1" customFormat="1" ht="12.75">
      <c r="A189" s="19" t="s">
        <v>42</v>
      </c>
      <c r="B189" s="8" t="s">
        <v>43</v>
      </c>
      <c r="C189" s="8" t="s">
        <v>18</v>
      </c>
      <c r="D189" s="8">
        <v>70</v>
      </c>
      <c r="E189" s="11">
        <v>10000</v>
      </c>
      <c r="F189" s="21">
        <f t="shared" si="8"/>
        <v>700000</v>
      </c>
      <c r="G189" s="8"/>
      <c r="H189" s="8"/>
    </row>
    <row r="190" spans="1:8" s="1" customFormat="1" ht="12.75">
      <c r="A190" s="19" t="s">
        <v>44</v>
      </c>
      <c r="B190" s="8" t="s">
        <v>45</v>
      </c>
      <c r="C190" s="8" t="s">
        <v>18</v>
      </c>
      <c r="D190" s="8">
        <v>40</v>
      </c>
      <c r="E190" s="11">
        <v>6000</v>
      </c>
      <c r="F190" s="21">
        <f t="shared" si="8"/>
        <v>240000</v>
      </c>
      <c r="G190" s="8"/>
      <c r="H190" s="8"/>
    </row>
    <row r="191" spans="1:8" s="1" customFormat="1" ht="12.75">
      <c r="A191" s="19" t="s">
        <v>46</v>
      </c>
      <c r="B191" s="8" t="s">
        <v>47</v>
      </c>
      <c r="C191" s="8" t="s">
        <v>27</v>
      </c>
      <c r="D191" s="8">
        <v>40</v>
      </c>
      <c r="E191" s="11">
        <v>4000</v>
      </c>
      <c r="F191" s="21">
        <f t="shared" si="8"/>
        <v>160000</v>
      </c>
      <c r="G191" s="8"/>
      <c r="H191" s="8"/>
    </row>
    <row r="192" spans="1:8" s="1" customFormat="1" ht="12.75">
      <c r="A192" s="19" t="s">
        <v>48</v>
      </c>
      <c r="B192" s="8" t="s">
        <v>26</v>
      </c>
      <c r="C192" s="8" t="s">
        <v>27</v>
      </c>
      <c r="D192" s="8">
        <v>30</v>
      </c>
      <c r="E192" s="11">
        <v>3500</v>
      </c>
      <c r="F192" s="21">
        <f t="shared" si="8"/>
        <v>105000</v>
      </c>
      <c r="G192" s="8"/>
      <c r="H192" s="8"/>
    </row>
    <row r="193" spans="1:8" s="1" customFormat="1" ht="17.25" customHeight="1">
      <c r="A193" s="19" t="s">
        <v>49</v>
      </c>
      <c r="B193" s="8" t="s">
        <v>50</v>
      </c>
      <c r="C193" s="8" t="s">
        <v>9</v>
      </c>
      <c r="D193" s="8"/>
      <c r="E193" s="8"/>
      <c r="F193" s="21">
        <v>0</v>
      </c>
      <c r="G193" s="11">
        <v>750000</v>
      </c>
      <c r="H193" s="8"/>
    </row>
    <row r="194" spans="1:8" s="1" customFormat="1" ht="12.75">
      <c r="A194" s="19" t="s">
        <v>51</v>
      </c>
      <c r="B194" s="8" t="s">
        <v>137</v>
      </c>
      <c r="C194" s="8" t="s">
        <v>9</v>
      </c>
      <c r="D194" s="8"/>
      <c r="E194" s="8"/>
      <c r="F194" s="21">
        <v>0</v>
      </c>
      <c r="G194" s="11">
        <v>600000</v>
      </c>
      <c r="H194" s="8"/>
    </row>
    <row r="195" spans="1:8" s="3" customFormat="1" ht="12.75">
      <c r="A195" s="7"/>
      <c r="B195" s="12" t="s">
        <v>59</v>
      </c>
      <c r="C195" s="12"/>
      <c r="D195" s="8"/>
      <c r="E195" s="8"/>
      <c r="F195" s="15">
        <f>SUM(F184:F193)</f>
        <v>3466000</v>
      </c>
      <c r="G195" s="16">
        <f>SUM(G192:G194)</f>
        <v>1350000</v>
      </c>
      <c r="H195" s="16">
        <f>F195+G195+I194:I195</f>
        <v>4816000</v>
      </c>
    </row>
    <row r="196" spans="1:8" s="1" customFormat="1" ht="12.75">
      <c r="A196" s="19"/>
      <c r="B196" s="8"/>
      <c r="C196" s="8"/>
      <c r="D196" s="8"/>
      <c r="E196" s="8"/>
      <c r="F196" s="21"/>
      <c r="G196" s="8"/>
      <c r="H196" s="8"/>
    </row>
    <row r="197" spans="1:8" s="1" customFormat="1" ht="12.75">
      <c r="A197" s="7">
        <v>29</v>
      </c>
      <c r="B197" s="12" t="s">
        <v>60</v>
      </c>
      <c r="C197" s="8"/>
      <c r="D197" s="8"/>
      <c r="E197" s="11"/>
      <c r="F197" s="21"/>
      <c r="G197" s="8"/>
      <c r="H197" s="8"/>
    </row>
    <row r="198" spans="1:8" s="1" customFormat="1" ht="12.75">
      <c r="A198" s="19" t="s">
        <v>22</v>
      </c>
      <c r="B198" s="8" t="s">
        <v>33</v>
      </c>
      <c r="C198" s="8" t="s">
        <v>18</v>
      </c>
      <c r="D198" s="11">
        <v>20000</v>
      </c>
      <c r="E198" s="8">
        <v>150</v>
      </c>
      <c r="F198" s="21">
        <f>D198*E198</f>
        <v>3000000</v>
      </c>
      <c r="G198" s="8"/>
      <c r="H198" s="8"/>
    </row>
    <row r="199" spans="1:8" s="1" customFormat="1" ht="12.75">
      <c r="A199" s="19" t="s">
        <v>28</v>
      </c>
      <c r="B199" s="8" t="s">
        <v>17</v>
      </c>
      <c r="C199" s="8" t="s">
        <v>18</v>
      </c>
      <c r="D199" s="8">
        <v>70</v>
      </c>
      <c r="E199" s="11">
        <v>26000</v>
      </c>
      <c r="F199" s="21">
        <f>D199*E199</f>
        <v>1820000</v>
      </c>
      <c r="G199" s="8"/>
      <c r="H199" s="8"/>
    </row>
    <row r="200" spans="1:8" s="1" customFormat="1" ht="12.75">
      <c r="A200" s="19" t="s">
        <v>30</v>
      </c>
      <c r="B200" s="8" t="s">
        <v>20</v>
      </c>
      <c r="C200" s="8" t="s">
        <v>21</v>
      </c>
      <c r="D200" s="8">
        <v>6</v>
      </c>
      <c r="E200" s="11">
        <v>200000</v>
      </c>
      <c r="F200" s="21">
        <f>D200*E200</f>
        <v>1200000</v>
      </c>
      <c r="G200" s="8"/>
      <c r="H200" s="8"/>
    </row>
    <row r="201" spans="1:8" s="1" customFormat="1" ht="12.75">
      <c r="A201" s="19" t="s">
        <v>42</v>
      </c>
      <c r="B201" s="8" t="s">
        <v>63</v>
      </c>
      <c r="C201" s="8" t="s">
        <v>18</v>
      </c>
      <c r="D201" s="8">
        <v>50</v>
      </c>
      <c r="E201" s="11">
        <v>3000</v>
      </c>
      <c r="F201" s="21">
        <f>D201*E201</f>
        <v>150000</v>
      </c>
      <c r="G201" s="8"/>
      <c r="H201" s="8"/>
    </row>
    <row r="202" spans="1:8" s="1" customFormat="1" ht="12.75">
      <c r="A202" s="19" t="s">
        <v>44</v>
      </c>
      <c r="B202" s="8" t="s">
        <v>34</v>
      </c>
      <c r="C202" s="8" t="s">
        <v>9</v>
      </c>
      <c r="D202" s="8"/>
      <c r="E202" s="11"/>
      <c r="F202" s="21"/>
      <c r="G202" s="11">
        <v>1800000</v>
      </c>
      <c r="H202" s="16"/>
    </row>
    <row r="203" spans="1:8" s="1" customFormat="1" ht="12.75">
      <c r="A203" s="7">
        <v>30</v>
      </c>
      <c r="B203" s="12" t="s">
        <v>153</v>
      </c>
      <c r="C203" s="8"/>
      <c r="D203" s="8"/>
      <c r="E203" s="11"/>
      <c r="F203" s="21"/>
      <c r="G203" s="8"/>
      <c r="H203" s="8"/>
    </row>
    <row r="204" spans="1:8" s="1" customFormat="1" ht="12.75">
      <c r="A204" s="19" t="s">
        <v>16</v>
      </c>
      <c r="B204" s="8" t="s">
        <v>17</v>
      </c>
      <c r="C204" s="8" t="s">
        <v>18</v>
      </c>
      <c r="D204" s="8">
        <v>15</v>
      </c>
      <c r="E204" s="11">
        <v>26000</v>
      </c>
      <c r="F204" s="21">
        <f aca="true" t="shared" si="9" ref="F204:F212">D204*E204</f>
        <v>390000</v>
      </c>
      <c r="G204" s="8"/>
      <c r="H204" s="8"/>
    </row>
    <row r="205" spans="1:8" s="1" customFormat="1" ht="12.75">
      <c r="A205" s="19" t="s">
        <v>19</v>
      </c>
      <c r="B205" s="8" t="s">
        <v>20</v>
      </c>
      <c r="C205" s="8" t="s">
        <v>21</v>
      </c>
      <c r="D205" s="8">
        <v>1</v>
      </c>
      <c r="E205" s="11">
        <v>200000</v>
      </c>
      <c r="F205" s="21">
        <f t="shared" si="9"/>
        <v>200000</v>
      </c>
      <c r="G205" s="8"/>
      <c r="H205" s="8"/>
    </row>
    <row r="206" spans="1:8" s="1" customFormat="1" ht="12.75">
      <c r="A206" s="19" t="s">
        <v>22</v>
      </c>
      <c r="B206" s="8" t="s">
        <v>39</v>
      </c>
      <c r="C206" s="8" t="s">
        <v>21</v>
      </c>
      <c r="D206" s="8">
        <v>1</v>
      </c>
      <c r="E206" s="11">
        <v>250000</v>
      </c>
      <c r="F206" s="21">
        <f t="shared" si="9"/>
        <v>250000</v>
      </c>
      <c r="G206" s="8"/>
      <c r="H206" s="8"/>
    </row>
    <row r="207" spans="1:8" s="1" customFormat="1" ht="12.75">
      <c r="A207" s="19" t="s">
        <v>28</v>
      </c>
      <c r="B207" s="8" t="s">
        <v>74</v>
      </c>
      <c r="C207" s="8" t="s">
        <v>18</v>
      </c>
      <c r="D207" s="8">
        <v>20</v>
      </c>
      <c r="E207" s="11">
        <v>25000</v>
      </c>
      <c r="F207" s="21">
        <f t="shared" si="9"/>
        <v>500000</v>
      </c>
      <c r="G207" s="8"/>
      <c r="H207" s="8"/>
    </row>
    <row r="208" spans="1:8" s="1" customFormat="1" ht="12.75">
      <c r="A208" s="19" t="s">
        <v>30</v>
      </c>
      <c r="B208" s="8" t="s">
        <v>41</v>
      </c>
      <c r="C208" s="8" t="s">
        <v>18</v>
      </c>
      <c r="D208" s="8">
        <v>20</v>
      </c>
      <c r="E208" s="11">
        <v>7000</v>
      </c>
      <c r="F208" s="21">
        <f t="shared" si="9"/>
        <v>140000</v>
      </c>
      <c r="G208" s="8"/>
      <c r="H208" s="8"/>
    </row>
    <row r="209" spans="1:8" s="1" customFormat="1" ht="12.75">
      <c r="A209" s="19" t="s">
        <v>42</v>
      </c>
      <c r="B209" s="8" t="s">
        <v>82</v>
      </c>
      <c r="C209" s="8" t="s">
        <v>18</v>
      </c>
      <c r="D209" s="8">
        <v>60</v>
      </c>
      <c r="E209" s="11">
        <v>10000</v>
      </c>
      <c r="F209" s="21">
        <f t="shared" si="9"/>
        <v>600000</v>
      </c>
      <c r="G209" s="8"/>
      <c r="H209" s="8"/>
    </row>
    <row r="210" spans="1:8" s="1" customFormat="1" ht="12.75">
      <c r="A210" s="19" t="s">
        <v>44</v>
      </c>
      <c r="B210" s="8" t="s">
        <v>83</v>
      </c>
      <c r="C210" s="8" t="s">
        <v>18</v>
      </c>
      <c r="D210" s="8">
        <v>40</v>
      </c>
      <c r="E210" s="11">
        <v>6000</v>
      </c>
      <c r="F210" s="21">
        <f t="shared" si="9"/>
        <v>240000</v>
      </c>
      <c r="G210" s="8"/>
      <c r="H210" s="8"/>
    </row>
    <row r="211" spans="1:8" s="1" customFormat="1" ht="12.75">
      <c r="A211" s="19" t="s">
        <v>46</v>
      </c>
      <c r="B211" s="8" t="s">
        <v>47</v>
      </c>
      <c r="C211" s="8" t="s">
        <v>27</v>
      </c>
      <c r="D211" s="8">
        <v>55</v>
      </c>
      <c r="E211" s="11">
        <v>4000</v>
      </c>
      <c r="F211" s="21">
        <f t="shared" si="9"/>
        <v>220000</v>
      </c>
      <c r="G211" s="8"/>
      <c r="H211" s="8"/>
    </row>
    <row r="212" spans="1:8" s="1" customFormat="1" ht="12.75">
      <c r="A212" s="19" t="s">
        <v>48</v>
      </c>
      <c r="B212" s="8" t="s">
        <v>26</v>
      </c>
      <c r="C212" s="8" t="s">
        <v>27</v>
      </c>
      <c r="D212" s="8">
        <v>20</v>
      </c>
      <c r="E212" s="11">
        <v>3500</v>
      </c>
      <c r="F212" s="21">
        <f t="shared" si="9"/>
        <v>70000</v>
      </c>
      <c r="G212" s="8"/>
      <c r="H212" s="8"/>
    </row>
    <row r="213" spans="1:8" s="1" customFormat="1" ht="14.25" customHeight="1">
      <c r="A213" s="19" t="s">
        <v>49</v>
      </c>
      <c r="B213" s="8" t="s">
        <v>50</v>
      </c>
      <c r="C213" s="8" t="s">
        <v>9</v>
      </c>
      <c r="D213" s="8"/>
      <c r="E213" s="8"/>
      <c r="F213" s="22" t="s">
        <v>89</v>
      </c>
      <c r="G213" s="11">
        <v>500000</v>
      </c>
      <c r="H213" s="8"/>
    </row>
    <row r="214" spans="1:8" s="1" customFormat="1" ht="12.75">
      <c r="A214" s="19" t="s">
        <v>51</v>
      </c>
      <c r="B214" s="8" t="s">
        <v>31</v>
      </c>
      <c r="C214" s="8" t="s">
        <v>9</v>
      </c>
      <c r="D214" s="8"/>
      <c r="E214" s="8"/>
      <c r="F214" s="22" t="s">
        <v>89</v>
      </c>
      <c r="G214" s="11">
        <v>600000</v>
      </c>
      <c r="H214" s="8"/>
    </row>
    <row r="215" spans="1:8" s="3" customFormat="1" ht="12.75">
      <c r="A215" s="7"/>
      <c r="B215" s="12" t="s">
        <v>103</v>
      </c>
      <c r="C215" s="12"/>
      <c r="D215" s="8"/>
      <c r="E215" s="8"/>
      <c r="F215" s="15">
        <f>SUM(F198:F214)</f>
        <v>8780000</v>
      </c>
      <c r="G215" s="16">
        <f>SUM(G201:G214)</f>
        <v>2900000</v>
      </c>
      <c r="H215" s="16">
        <f>G215+F215</f>
        <v>11680000</v>
      </c>
    </row>
    <row r="216" spans="1:8" s="1" customFormat="1" ht="12.75">
      <c r="A216" s="19"/>
      <c r="B216" s="8"/>
      <c r="C216" s="8"/>
      <c r="D216" s="8"/>
      <c r="E216" s="8"/>
      <c r="F216" s="23"/>
      <c r="G216" s="8"/>
      <c r="H216" s="8"/>
    </row>
    <row r="217" spans="1:8" s="1" customFormat="1" ht="12.75">
      <c r="A217" s="7">
        <v>31</v>
      </c>
      <c r="B217" s="12" t="s">
        <v>278</v>
      </c>
      <c r="C217" s="8"/>
      <c r="D217" s="8"/>
      <c r="E217" s="8"/>
      <c r="F217" s="21"/>
      <c r="G217" s="8"/>
      <c r="H217" s="8"/>
    </row>
    <row r="218" spans="1:8" s="1" customFormat="1" ht="12.75">
      <c r="A218" s="19" t="s">
        <v>16</v>
      </c>
      <c r="B218" s="8" t="s">
        <v>215</v>
      </c>
      <c r="C218" s="8" t="s">
        <v>18</v>
      </c>
      <c r="D218" s="8">
        <v>20</v>
      </c>
      <c r="E218" s="11">
        <v>8500</v>
      </c>
      <c r="F218" s="21">
        <f>D218*E218</f>
        <v>170000</v>
      </c>
      <c r="G218" s="8"/>
      <c r="H218" s="8"/>
    </row>
    <row r="219" spans="1:8" s="1" customFormat="1" ht="12.75">
      <c r="A219" s="19" t="s">
        <v>19</v>
      </c>
      <c r="B219" s="8" t="s">
        <v>279</v>
      </c>
      <c r="C219" s="8" t="s">
        <v>18</v>
      </c>
      <c r="D219" s="8">
        <v>250</v>
      </c>
      <c r="E219" s="11">
        <v>7000</v>
      </c>
      <c r="F219" s="21">
        <f>D219*E219</f>
        <v>1750000</v>
      </c>
      <c r="G219" s="8"/>
      <c r="H219" s="8"/>
    </row>
    <row r="220" spans="1:8" s="1" customFormat="1" ht="12.75">
      <c r="A220" s="19" t="s">
        <v>28</v>
      </c>
      <c r="B220" s="8" t="s">
        <v>157</v>
      </c>
      <c r="C220" s="8" t="s">
        <v>18</v>
      </c>
      <c r="D220" s="11">
        <v>50</v>
      </c>
      <c r="E220" s="11">
        <v>5000</v>
      </c>
      <c r="F220" s="21">
        <f>E220*D220</f>
        <v>250000</v>
      </c>
      <c r="G220" s="8"/>
      <c r="H220" s="8"/>
    </row>
    <row r="221" spans="1:8" s="1" customFormat="1" ht="25.5">
      <c r="A221" s="19" t="s">
        <v>30</v>
      </c>
      <c r="B221" s="8" t="s">
        <v>280</v>
      </c>
      <c r="C221" s="8" t="s">
        <v>18</v>
      </c>
      <c r="D221" s="8">
        <v>100</v>
      </c>
      <c r="E221" s="11">
        <v>8500</v>
      </c>
      <c r="F221" s="21">
        <f aca="true" t="shared" si="10" ref="F221:F231">D221*E221</f>
        <v>850000</v>
      </c>
      <c r="G221" s="8"/>
      <c r="H221" s="8"/>
    </row>
    <row r="222" spans="1:8" s="1" customFormat="1" ht="12.75">
      <c r="A222" s="19" t="s">
        <v>42</v>
      </c>
      <c r="B222" s="8" t="s">
        <v>281</v>
      </c>
      <c r="C222" s="8" t="s">
        <v>18</v>
      </c>
      <c r="D222" s="8">
        <v>100</v>
      </c>
      <c r="E222" s="11">
        <v>3500</v>
      </c>
      <c r="F222" s="21">
        <f t="shared" si="10"/>
        <v>350000</v>
      </c>
      <c r="G222" s="8"/>
      <c r="H222" s="8"/>
    </row>
    <row r="223" spans="1:8" s="1" customFormat="1" ht="12.75">
      <c r="A223" s="19" t="s">
        <v>192</v>
      </c>
      <c r="B223" s="8" t="s">
        <v>282</v>
      </c>
      <c r="C223" s="8" t="s">
        <v>18</v>
      </c>
      <c r="D223" s="8">
        <v>170</v>
      </c>
      <c r="E223" s="11">
        <v>40000</v>
      </c>
      <c r="F223" s="21">
        <f t="shared" si="10"/>
        <v>6800000</v>
      </c>
      <c r="G223" s="8"/>
      <c r="H223" s="8"/>
    </row>
    <row r="224" spans="1:8" s="1" customFormat="1" ht="12.75">
      <c r="A224" s="19" t="s">
        <v>46</v>
      </c>
      <c r="B224" s="8" t="s">
        <v>283</v>
      </c>
      <c r="C224" s="8" t="s">
        <v>18</v>
      </c>
      <c r="D224" s="8">
        <v>30</v>
      </c>
      <c r="E224" s="11">
        <v>15000</v>
      </c>
      <c r="F224" s="21">
        <f t="shared" si="10"/>
        <v>450000</v>
      </c>
      <c r="G224" s="8"/>
      <c r="H224" s="8"/>
    </row>
    <row r="225" spans="1:8" s="1" customFormat="1" ht="12.75">
      <c r="A225" s="19"/>
      <c r="B225" s="8" t="s">
        <v>241</v>
      </c>
      <c r="C225" s="8" t="s">
        <v>284</v>
      </c>
      <c r="D225" s="8">
        <v>120</v>
      </c>
      <c r="E225" s="11">
        <v>4000</v>
      </c>
      <c r="F225" s="21">
        <f t="shared" si="10"/>
        <v>480000</v>
      </c>
      <c r="G225" s="8"/>
      <c r="H225" s="8"/>
    </row>
    <row r="226" spans="1:8" s="1" customFormat="1" ht="12.75">
      <c r="A226" s="19"/>
      <c r="B226" s="8" t="s">
        <v>285</v>
      </c>
      <c r="C226" s="8" t="s">
        <v>286</v>
      </c>
      <c r="D226" s="8">
        <v>75</v>
      </c>
      <c r="E226" s="11">
        <v>4500</v>
      </c>
      <c r="F226" s="21">
        <f t="shared" si="10"/>
        <v>337500</v>
      </c>
      <c r="G226" s="8"/>
      <c r="H226" s="8"/>
    </row>
    <row r="227" spans="1:8" s="1" customFormat="1" ht="12.75">
      <c r="A227" s="19" t="s">
        <v>48</v>
      </c>
      <c r="B227" s="8" t="s">
        <v>161</v>
      </c>
      <c r="C227" s="8" t="s">
        <v>18</v>
      </c>
      <c r="D227" s="11">
        <v>20</v>
      </c>
      <c r="E227" s="11">
        <v>8000</v>
      </c>
      <c r="F227" s="21">
        <f t="shared" si="10"/>
        <v>160000</v>
      </c>
      <c r="G227" s="8"/>
      <c r="H227" s="8"/>
    </row>
    <row r="228" spans="1:8" s="1" customFormat="1" ht="12.75">
      <c r="A228" s="19" t="s">
        <v>49</v>
      </c>
      <c r="B228" s="8" t="s">
        <v>162</v>
      </c>
      <c r="C228" s="8" t="s">
        <v>18</v>
      </c>
      <c r="D228" s="11">
        <v>100</v>
      </c>
      <c r="E228" s="11">
        <v>2000</v>
      </c>
      <c r="F228" s="21">
        <f t="shared" si="10"/>
        <v>200000</v>
      </c>
      <c r="G228" s="8"/>
      <c r="H228" s="8"/>
    </row>
    <row r="229" spans="1:8" s="1" customFormat="1" ht="12.75">
      <c r="A229" s="19" t="s">
        <v>51</v>
      </c>
      <c r="B229" s="8" t="s">
        <v>163</v>
      </c>
      <c r="C229" s="8" t="s">
        <v>18</v>
      </c>
      <c r="D229" s="8">
        <v>30</v>
      </c>
      <c r="E229" s="11">
        <v>20000</v>
      </c>
      <c r="F229" s="21">
        <f t="shared" si="10"/>
        <v>600000</v>
      </c>
      <c r="G229" s="8"/>
      <c r="H229" s="8"/>
    </row>
    <row r="230" spans="1:8" s="1" customFormat="1" ht="12.75">
      <c r="A230" s="19" t="s">
        <v>77</v>
      </c>
      <c r="B230" s="8" t="s">
        <v>205</v>
      </c>
      <c r="C230" s="8" t="s">
        <v>18</v>
      </c>
      <c r="D230" s="8">
        <v>6</v>
      </c>
      <c r="E230" s="11">
        <v>20000</v>
      </c>
      <c r="F230" s="21">
        <f t="shared" si="10"/>
        <v>120000</v>
      </c>
      <c r="G230" s="8"/>
      <c r="H230" s="8"/>
    </row>
    <row r="231" spans="1:8" s="1" customFormat="1" ht="12.75">
      <c r="A231" s="19" t="s">
        <v>79</v>
      </c>
      <c r="B231" s="8" t="s">
        <v>165</v>
      </c>
      <c r="C231" s="8" t="s">
        <v>18</v>
      </c>
      <c r="D231" s="8">
        <v>6</v>
      </c>
      <c r="E231" s="11">
        <v>20000</v>
      </c>
      <c r="F231" s="21">
        <f t="shared" si="10"/>
        <v>120000</v>
      </c>
      <c r="G231" s="11"/>
      <c r="H231" s="8"/>
    </row>
    <row r="232" spans="1:8" s="1" customFormat="1" ht="12.75">
      <c r="A232" s="19" t="s">
        <v>168</v>
      </c>
      <c r="B232" s="8" t="s">
        <v>34</v>
      </c>
      <c r="C232" s="8" t="s">
        <v>9</v>
      </c>
      <c r="D232" s="8"/>
      <c r="E232" s="11"/>
      <c r="F232" s="8" t="s">
        <v>89</v>
      </c>
      <c r="G232" s="11">
        <v>3200000</v>
      </c>
      <c r="H232" s="8"/>
    </row>
    <row r="233" spans="1:8" s="1" customFormat="1" ht="15" customHeight="1">
      <c r="A233" s="7">
        <v>32</v>
      </c>
      <c r="B233" s="12" t="s">
        <v>99</v>
      </c>
      <c r="C233" s="8"/>
      <c r="D233" s="8"/>
      <c r="E233" s="8"/>
      <c r="F233" s="21"/>
      <c r="G233" s="8"/>
      <c r="H233" s="8"/>
    </row>
    <row r="234" spans="1:8" s="1" customFormat="1" ht="38.25">
      <c r="A234" s="19" t="s">
        <v>16</v>
      </c>
      <c r="B234" s="8" t="s">
        <v>292</v>
      </c>
      <c r="C234" s="8" t="s">
        <v>18</v>
      </c>
      <c r="D234" s="8">
        <v>3</v>
      </c>
      <c r="E234" s="11">
        <v>200000</v>
      </c>
      <c r="F234" s="21">
        <f>D234*E234</f>
        <v>600000</v>
      </c>
      <c r="G234" s="8"/>
      <c r="H234" s="8"/>
    </row>
    <row r="235" spans="1:8" s="1" customFormat="1" ht="19.5" customHeight="1">
      <c r="A235" s="19" t="s">
        <v>19</v>
      </c>
      <c r="B235" s="8" t="s">
        <v>186</v>
      </c>
      <c r="C235" s="8" t="s">
        <v>18</v>
      </c>
      <c r="D235" s="8">
        <v>15</v>
      </c>
      <c r="E235" s="11">
        <v>15000</v>
      </c>
      <c r="F235" s="21">
        <f>D235*E235</f>
        <v>225000</v>
      </c>
      <c r="G235" s="8"/>
      <c r="H235" s="8"/>
    </row>
    <row r="236" spans="1:8" s="1" customFormat="1" ht="63.75">
      <c r="A236" s="19" t="s">
        <v>22</v>
      </c>
      <c r="B236" s="8" t="s">
        <v>293</v>
      </c>
      <c r="C236" s="8" t="s">
        <v>18</v>
      </c>
      <c r="D236" s="8">
        <v>4</v>
      </c>
      <c r="E236" s="11">
        <v>225000</v>
      </c>
      <c r="F236" s="21">
        <f>D236*E236</f>
        <v>900000</v>
      </c>
      <c r="G236" s="8"/>
      <c r="H236" s="8"/>
    </row>
    <row r="237" spans="1:8" s="1" customFormat="1" ht="25.5">
      <c r="A237" s="19" t="s">
        <v>30</v>
      </c>
      <c r="B237" s="8" t="s">
        <v>294</v>
      </c>
      <c r="C237" s="8" t="s">
        <v>18</v>
      </c>
      <c r="D237" s="8">
        <v>1</v>
      </c>
      <c r="E237" s="11">
        <v>650000</v>
      </c>
      <c r="F237" s="21">
        <f>D237*E237</f>
        <v>650000</v>
      </c>
      <c r="G237" s="8"/>
      <c r="H237" s="8"/>
    </row>
    <row r="238" spans="1:8" s="1" customFormat="1" ht="38.25">
      <c r="A238" s="19" t="s">
        <v>42</v>
      </c>
      <c r="B238" s="8" t="s">
        <v>102</v>
      </c>
      <c r="C238" s="8" t="s">
        <v>18</v>
      </c>
      <c r="D238" s="8">
        <v>1</v>
      </c>
      <c r="E238" s="11">
        <v>300000</v>
      </c>
      <c r="F238" s="21">
        <f>D238*E238</f>
        <v>300000</v>
      </c>
      <c r="G238" s="8"/>
      <c r="H238" s="8"/>
    </row>
    <row r="239" spans="1:8" s="1" customFormat="1" ht="15.75" customHeight="1">
      <c r="A239" s="19" t="s">
        <v>44</v>
      </c>
      <c r="B239" s="8" t="s">
        <v>34</v>
      </c>
      <c r="C239" s="8"/>
      <c r="D239" s="8"/>
      <c r="E239" s="8"/>
      <c r="F239" s="21">
        <v>0</v>
      </c>
      <c r="G239" s="11">
        <v>600000</v>
      </c>
      <c r="H239" s="8"/>
    </row>
    <row r="240" spans="1:8" s="1" customFormat="1" ht="12.75">
      <c r="A240" s="19"/>
      <c r="B240" s="12" t="s">
        <v>103</v>
      </c>
      <c r="C240" s="12"/>
      <c r="D240" s="12"/>
      <c r="E240" s="12"/>
      <c r="F240" s="15">
        <f>SUM(F234:F239)</f>
        <v>2675000</v>
      </c>
      <c r="G240" s="16">
        <v>600000</v>
      </c>
      <c r="H240" s="16">
        <f>F240+G240</f>
        <v>3275000</v>
      </c>
    </row>
    <row r="241" spans="1:8" s="1" customFormat="1" ht="12.75">
      <c r="A241" s="19"/>
      <c r="B241" s="8"/>
      <c r="C241" s="8"/>
      <c r="D241" s="8"/>
      <c r="E241" s="11"/>
      <c r="F241" s="21"/>
      <c r="G241" s="8"/>
      <c r="H241" s="8"/>
    </row>
    <row r="242" spans="1:8" s="1" customFormat="1" ht="12.75">
      <c r="A242" s="19"/>
      <c r="B242" s="8"/>
      <c r="C242" s="8"/>
      <c r="D242" s="8"/>
      <c r="E242" s="11"/>
      <c r="F242" s="21"/>
      <c r="G242" s="8"/>
      <c r="H242" s="8"/>
    </row>
    <row r="243" spans="1:8" s="1" customFormat="1" ht="25.5">
      <c r="A243" s="7">
        <v>33</v>
      </c>
      <c r="B243" s="12" t="s">
        <v>170</v>
      </c>
      <c r="C243" s="8"/>
      <c r="D243" s="8"/>
      <c r="E243" s="8"/>
      <c r="F243" s="21">
        <f>D243*E243</f>
        <v>0</v>
      </c>
      <c r="G243" s="8"/>
      <c r="H243" s="8"/>
    </row>
    <row r="244" spans="1:8" s="1" customFormat="1" ht="12.75">
      <c r="A244" s="19" t="s">
        <v>16</v>
      </c>
      <c r="B244" s="8" t="s">
        <v>17</v>
      </c>
      <c r="C244" s="8" t="s">
        <v>18</v>
      </c>
      <c r="D244" s="8">
        <v>80</v>
      </c>
      <c r="E244" s="11">
        <v>27000</v>
      </c>
      <c r="F244" s="21">
        <f>D244*E244</f>
        <v>2160000</v>
      </c>
      <c r="G244" s="8"/>
      <c r="H244" s="8"/>
    </row>
    <row r="245" spans="1:8" s="1" customFormat="1" ht="12.75">
      <c r="A245" s="19" t="s">
        <v>19</v>
      </c>
      <c r="B245" s="8" t="s">
        <v>20</v>
      </c>
      <c r="C245" s="8" t="s">
        <v>21</v>
      </c>
      <c r="D245" s="8">
        <v>4</v>
      </c>
      <c r="E245" s="11">
        <v>150000</v>
      </c>
      <c r="F245" s="21">
        <f>D245*E245</f>
        <v>600000</v>
      </c>
      <c r="G245" s="8"/>
      <c r="H245" s="8"/>
    </row>
    <row r="246" spans="1:8" s="1" customFormat="1" ht="12.75">
      <c r="A246" s="19" t="s">
        <v>22</v>
      </c>
      <c r="B246" s="8" t="s">
        <v>86</v>
      </c>
      <c r="C246" s="8" t="s">
        <v>18</v>
      </c>
      <c r="D246" s="8">
        <v>15</v>
      </c>
      <c r="E246" s="11">
        <v>15000</v>
      </c>
      <c r="F246" s="21">
        <f>D246*E246</f>
        <v>225000</v>
      </c>
      <c r="G246" s="8"/>
      <c r="H246" s="8"/>
    </row>
    <row r="247" spans="1:8" s="1" customFormat="1" ht="11.25" customHeight="1">
      <c r="A247" s="19" t="s">
        <v>28</v>
      </c>
      <c r="B247" s="8" t="s">
        <v>87</v>
      </c>
      <c r="C247" s="8" t="s">
        <v>88</v>
      </c>
      <c r="D247" s="8" t="s">
        <v>89</v>
      </c>
      <c r="E247" s="11"/>
      <c r="F247" s="22" t="s">
        <v>89</v>
      </c>
      <c r="G247" s="8"/>
      <c r="H247" s="8"/>
    </row>
    <row r="248" spans="1:8" s="1" customFormat="1" ht="12.75">
      <c r="A248" s="19" t="s">
        <v>30</v>
      </c>
      <c r="B248" s="8" t="s">
        <v>91</v>
      </c>
      <c r="C248" s="8" t="s">
        <v>18</v>
      </c>
      <c r="D248" s="8" t="s">
        <v>89</v>
      </c>
      <c r="E248" s="11"/>
      <c r="F248" s="22" t="s">
        <v>89</v>
      </c>
      <c r="G248" s="8"/>
      <c r="H248" s="8"/>
    </row>
    <row r="249" spans="1:8" s="1" customFormat="1" ht="12.75">
      <c r="A249" s="19" t="s">
        <v>42</v>
      </c>
      <c r="B249" s="8" t="s">
        <v>34</v>
      </c>
      <c r="C249" s="8"/>
      <c r="D249" s="8"/>
      <c r="E249" s="8">
        <v>0</v>
      </c>
      <c r="F249" s="21"/>
      <c r="G249" s="11">
        <v>1200000</v>
      </c>
      <c r="H249" s="8"/>
    </row>
    <row r="250" spans="1:8" s="1" customFormat="1" ht="12.75">
      <c r="A250" s="7">
        <v>33.1</v>
      </c>
      <c r="B250" s="12" t="s">
        <v>92</v>
      </c>
      <c r="C250" s="8"/>
      <c r="D250" s="8"/>
      <c r="E250" s="8">
        <v>0</v>
      </c>
      <c r="F250" s="21"/>
      <c r="G250" s="8"/>
      <c r="H250" s="8"/>
    </row>
    <row r="251" spans="1:8" s="1" customFormat="1" ht="12.75">
      <c r="A251" s="19" t="s">
        <v>16</v>
      </c>
      <c r="B251" s="8" t="s">
        <v>17</v>
      </c>
      <c r="C251" s="8" t="s">
        <v>18</v>
      </c>
      <c r="D251" s="8">
        <v>25</v>
      </c>
      <c r="E251" s="11">
        <v>27000</v>
      </c>
      <c r="F251" s="21">
        <f>D251*E251</f>
        <v>675000</v>
      </c>
      <c r="G251" s="8"/>
      <c r="H251" s="8"/>
    </row>
    <row r="252" spans="1:8" s="1" customFormat="1" ht="12.75">
      <c r="A252" s="19" t="s">
        <v>19</v>
      </c>
      <c r="B252" s="8" t="s">
        <v>20</v>
      </c>
      <c r="C252" s="8" t="s">
        <v>21</v>
      </c>
      <c r="D252" s="8">
        <v>3</v>
      </c>
      <c r="E252" s="11">
        <v>150000</v>
      </c>
      <c r="F252" s="21">
        <f>D252*E252</f>
        <v>450000</v>
      </c>
      <c r="G252" s="8"/>
      <c r="H252" s="8"/>
    </row>
    <row r="253" spans="1:8" s="1" customFormat="1" ht="12.75">
      <c r="A253" s="19" t="s">
        <v>22</v>
      </c>
      <c r="B253" s="8" t="s">
        <v>93</v>
      </c>
      <c r="C253" s="8" t="s">
        <v>94</v>
      </c>
      <c r="D253" s="8" t="s">
        <v>89</v>
      </c>
      <c r="E253" s="11"/>
      <c r="F253" s="22" t="s">
        <v>89</v>
      </c>
      <c r="G253" s="8"/>
      <c r="H253" s="8"/>
    </row>
    <row r="254" spans="1:8" s="1" customFormat="1" ht="12.75">
      <c r="A254" s="19" t="s">
        <v>28</v>
      </c>
      <c r="B254" s="8" t="s">
        <v>95</v>
      </c>
      <c r="C254" s="8" t="s">
        <v>18</v>
      </c>
      <c r="D254" s="8" t="s">
        <v>89</v>
      </c>
      <c r="E254" s="11"/>
      <c r="F254" s="22" t="s">
        <v>89</v>
      </c>
      <c r="G254" s="8"/>
      <c r="H254" s="8"/>
    </row>
    <row r="255" spans="1:8" s="1" customFormat="1" ht="12.75">
      <c r="A255" s="19"/>
      <c r="B255" s="8" t="s">
        <v>222</v>
      </c>
      <c r="C255" s="8" t="s">
        <v>210</v>
      </c>
      <c r="D255" s="8">
        <v>60</v>
      </c>
      <c r="E255" s="11">
        <v>25000</v>
      </c>
      <c r="F255" s="22">
        <v>1500000</v>
      </c>
      <c r="G255" s="8"/>
      <c r="H255" s="8"/>
    </row>
    <row r="256" spans="1:8" s="1" customFormat="1" ht="12.75">
      <c r="A256" s="19" t="s">
        <v>30</v>
      </c>
      <c r="B256" s="8" t="s">
        <v>34</v>
      </c>
      <c r="C256" s="8" t="s">
        <v>9</v>
      </c>
      <c r="D256" s="8"/>
      <c r="E256" s="8"/>
      <c r="F256" s="21"/>
      <c r="G256" s="11">
        <v>750000</v>
      </c>
      <c r="H256" s="8"/>
    </row>
    <row r="257" spans="1:8" s="1" customFormat="1" ht="12.75">
      <c r="A257" s="19"/>
      <c r="B257" s="12" t="s">
        <v>171</v>
      </c>
      <c r="C257" s="8"/>
      <c r="D257" s="8"/>
      <c r="E257" s="8"/>
      <c r="F257" s="15">
        <f>SUM(F244:F256)</f>
        <v>5610000</v>
      </c>
      <c r="G257" s="16">
        <f>SUM(G249:G256)</f>
        <v>1950000</v>
      </c>
      <c r="H257" s="16">
        <f>F257+G257</f>
        <v>7560000</v>
      </c>
    </row>
    <row r="258" spans="1:8" s="1" customFormat="1" ht="12.75">
      <c r="A258" s="7">
        <v>34</v>
      </c>
      <c r="B258" s="12" t="s">
        <v>97</v>
      </c>
      <c r="C258" s="8"/>
      <c r="D258" s="8"/>
      <c r="E258" s="8"/>
      <c r="F258" s="21"/>
      <c r="G258" s="8"/>
      <c r="H258" s="8"/>
    </row>
    <row r="259" spans="1:8" s="1" customFormat="1" ht="16.5" customHeight="1">
      <c r="A259" s="19" t="s">
        <v>16</v>
      </c>
      <c r="B259" s="8" t="s">
        <v>172</v>
      </c>
      <c r="C259" s="8" t="s">
        <v>18</v>
      </c>
      <c r="D259" s="8">
        <v>200</v>
      </c>
      <c r="E259" s="11">
        <v>6000</v>
      </c>
      <c r="F259" s="21">
        <f>D259*E259</f>
        <v>1200000</v>
      </c>
      <c r="G259" s="8"/>
      <c r="H259" s="8"/>
    </row>
    <row r="260" spans="1:8" s="1" customFormat="1" ht="16.5" customHeight="1">
      <c r="A260" s="19" t="s">
        <v>19</v>
      </c>
      <c r="B260" s="8" t="s">
        <v>287</v>
      </c>
      <c r="C260" s="8" t="s">
        <v>18</v>
      </c>
      <c r="D260" s="8">
        <v>100</v>
      </c>
      <c r="E260" s="11">
        <v>4000</v>
      </c>
      <c r="F260" s="21">
        <f>D260*E260</f>
        <v>400000</v>
      </c>
      <c r="G260" s="8"/>
      <c r="H260" s="8"/>
    </row>
    <row r="261" spans="1:8" s="1" customFormat="1" ht="13.5" customHeight="1">
      <c r="A261" s="19" t="s">
        <v>22</v>
      </c>
      <c r="B261" s="8" t="s">
        <v>288</v>
      </c>
      <c r="C261" s="8" t="s">
        <v>27</v>
      </c>
      <c r="D261" s="8">
        <v>120</v>
      </c>
      <c r="E261" s="11">
        <v>4000</v>
      </c>
      <c r="F261" s="21">
        <f>D261*E261</f>
        <v>480000</v>
      </c>
      <c r="G261" s="8"/>
      <c r="H261" s="8"/>
    </row>
    <row r="262" spans="1:8" s="1" customFormat="1" ht="16.5" customHeight="1">
      <c r="A262" s="19" t="s">
        <v>28</v>
      </c>
      <c r="B262" s="8" t="s">
        <v>289</v>
      </c>
      <c r="C262" s="8" t="s">
        <v>27</v>
      </c>
      <c r="D262" s="8">
        <v>50</v>
      </c>
      <c r="E262" s="11">
        <v>6000</v>
      </c>
      <c r="F262" s="21">
        <f>D262*E262</f>
        <v>300000</v>
      </c>
      <c r="G262" s="8"/>
      <c r="H262" s="8"/>
    </row>
    <row r="263" spans="1:8" s="1" customFormat="1" ht="18.75" customHeight="1">
      <c r="A263" s="19" t="s">
        <v>30</v>
      </c>
      <c r="B263" s="8" t="s">
        <v>290</v>
      </c>
      <c r="C263" s="8" t="s">
        <v>18</v>
      </c>
      <c r="D263" s="8">
        <v>45</v>
      </c>
      <c r="E263" s="11">
        <v>35000</v>
      </c>
      <c r="F263" s="21">
        <f>D263*E263</f>
        <v>1575000</v>
      </c>
      <c r="G263" s="8"/>
      <c r="H263" s="8"/>
    </row>
    <row r="264" spans="1:8" s="1" customFormat="1" ht="16.5" customHeight="1">
      <c r="A264" s="19" t="s">
        <v>44</v>
      </c>
      <c r="B264" s="8" t="s">
        <v>34</v>
      </c>
      <c r="C264" s="8" t="s">
        <v>9</v>
      </c>
      <c r="D264" s="8"/>
      <c r="E264" s="8"/>
      <c r="F264" s="21">
        <v>0</v>
      </c>
      <c r="G264" s="11">
        <v>1500000</v>
      </c>
      <c r="H264" s="8"/>
    </row>
    <row r="265" spans="1:8" s="1" customFormat="1" ht="16.5" customHeight="1">
      <c r="A265" s="19"/>
      <c r="B265" s="12" t="s">
        <v>59</v>
      </c>
      <c r="C265" s="8"/>
      <c r="D265" s="8"/>
      <c r="E265" s="8"/>
      <c r="F265" s="15">
        <f>SUM(F259:F263)</f>
        <v>3955000</v>
      </c>
      <c r="G265" s="16">
        <v>1500000</v>
      </c>
      <c r="H265" s="17">
        <f>F265+G265</f>
        <v>5455000</v>
      </c>
    </row>
    <row r="266" spans="1:8" s="1" customFormat="1" ht="16.5" customHeight="1">
      <c r="A266" s="7">
        <v>36</v>
      </c>
      <c r="B266" s="12" t="s">
        <v>110</v>
      </c>
      <c r="C266" s="8"/>
      <c r="D266" s="8"/>
      <c r="E266" s="8"/>
      <c r="F266" s="21">
        <f>D266*E266</f>
        <v>0</v>
      </c>
      <c r="G266" s="8"/>
      <c r="H266" s="8"/>
    </row>
    <row r="267" spans="1:8" s="1" customFormat="1" ht="18" customHeight="1">
      <c r="A267" s="19" t="s">
        <v>16</v>
      </c>
      <c r="B267" s="8" t="s">
        <v>177</v>
      </c>
      <c r="C267" s="8" t="s">
        <v>18</v>
      </c>
      <c r="D267" s="8">
        <v>20</v>
      </c>
      <c r="E267" s="11">
        <v>40000</v>
      </c>
      <c r="F267" s="21">
        <f>D267*E267</f>
        <v>800000</v>
      </c>
      <c r="G267" s="8"/>
      <c r="H267" s="8"/>
    </row>
    <row r="268" spans="1:8" s="1" customFormat="1" ht="15.75" customHeight="1">
      <c r="A268" s="19" t="s">
        <v>19</v>
      </c>
      <c r="B268" s="8" t="s">
        <v>112</v>
      </c>
      <c r="C268" s="8" t="s">
        <v>18</v>
      </c>
      <c r="D268" s="8">
        <v>25</v>
      </c>
      <c r="E268" s="11">
        <v>21000</v>
      </c>
      <c r="F268" s="21">
        <f>D268*E268</f>
        <v>525000</v>
      </c>
      <c r="G268" s="8"/>
      <c r="H268" s="8"/>
    </row>
    <row r="269" spans="1:8" s="1" customFormat="1" ht="12.75">
      <c r="A269" s="19" t="s">
        <v>22</v>
      </c>
      <c r="B269" s="8" t="s">
        <v>178</v>
      </c>
      <c r="C269" s="8" t="s">
        <v>18</v>
      </c>
      <c r="D269" s="8">
        <v>20</v>
      </c>
      <c r="E269" s="11">
        <v>8000</v>
      </c>
      <c r="F269" s="21">
        <f>D269*E269</f>
        <v>160000</v>
      </c>
      <c r="G269" s="8"/>
      <c r="H269" s="8"/>
    </row>
    <row r="270" spans="1:8" s="1" customFormat="1" ht="16.5" customHeight="1">
      <c r="A270" s="19" t="s">
        <v>28</v>
      </c>
      <c r="B270" s="8" t="s">
        <v>114</v>
      </c>
      <c r="C270" s="8" t="s">
        <v>18</v>
      </c>
      <c r="D270" s="8">
        <v>100</v>
      </c>
      <c r="E270" s="11">
        <v>1500</v>
      </c>
      <c r="F270" s="21">
        <f>D270*E270</f>
        <v>150000</v>
      </c>
      <c r="G270" s="8"/>
      <c r="H270" s="8"/>
    </row>
    <row r="271" spans="1:8" s="1" customFormat="1" ht="15.75" customHeight="1">
      <c r="A271" s="19" t="s">
        <v>30</v>
      </c>
      <c r="B271" s="8" t="s">
        <v>115</v>
      </c>
      <c r="C271" s="8" t="s">
        <v>9</v>
      </c>
      <c r="D271" s="8"/>
      <c r="E271" s="8"/>
      <c r="F271" s="21">
        <v>200000</v>
      </c>
      <c r="G271" s="8"/>
      <c r="H271" s="8"/>
    </row>
    <row r="272" spans="1:8" s="1" customFormat="1" ht="14.25" customHeight="1">
      <c r="A272" s="19" t="s">
        <v>42</v>
      </c>
      <c r="B272" s="8" t="s">
        <v>34</v>
      </c>
      <c r="C272" s="8" t="s">
        <v>9</v>
      </c>
      <c r="D272" s="8"/>
      <c r="E272" s="8"/>
      <c r="F272" s="21">
        <v>0</v>
      </c>
      <c r="G272" s="11">
        <v>1000000</v>
      </c>
      <c r="H272" s="8"/>
    </row>
    <row r="273" spans="1:8" s="1" customFormat="1" ht="16.5" customHeight="1">
      <c r="A273" s="19"/>
      <c r="B273" s="12" t="s">
        <v>103</v>
      </c>
      <c r="C273" s="8"/>
      <c r="D273" s="8"/>
      <c r="E273" s="8"/>
      <c r="F273" s="15">
        <f>SUM(F267:F272)</f>
        <v>1835000</v>
      </c>
      <c r="G273" s="16">
        <v>1000000</v>
      </c>
      <c r="H273" s="16">
        <f>F273+G273</f>
        <v>2835000</v>
      </c>
    </row>
    <row r="274" spans="1:8" s="1" customFormat="1" ht="18" customHeight="1">
      <c r="A274" s="19">
        <v>12</v>
      </c>
      <c r="B274" s="8" t="s">
        <v>180</v>
      </c>
      <c r="C274" s="8"/>
      <c r="D274" s="8"/>
      <c r="E274" s="8"/>
      <c r="F274" s="21"/>
      <c r="G274" s="11"/>
      <c r="H274" s="16">
        <v>2000000</v>
      </c>
    </row>
    <row r="275" spans="1:8" s="1" customFormat="1" ht="14.25" customHeight="1">
      <c r="A275" s="19"/>
      <c r="B275" s="8"/>
      <c r="C275" s="8"/>
      <c r="D275" s="8"/>
      <c r="E275" s="8"/>
      <c r="F275" s="21"/>
      <c r="G275" s="8"/>
      <c r="H275" s="8"/>
    </row>
    <row r="276" spans="1:8" s="3" customFormat="1" ht="18.75" customHeight="1">
      <c r="A276" s="7"/>
      <c r="B276" s="12" t="s">
        <v>197</v>
      </c>
      <c r="C276" s="12"/>
      <c r="D276" s="12"/>
      <c r="E276" s="12"/>
      <c r="F276" s="15"/>
      <c r="G276" s="12"/>
      <c r="H276" s="20">
        <v>53458500</v>
      </c>
    </row>
    <row r="277" spans="1:8" s="3" customFormat="1" ht="18.75" customHeight="1">
      <c r="A277" s="7"/>
      <c r="B277" s="12"/>
      <c r="C277" s="12"/>
      <c r="D277" s="12"/>
      <c r="E277" s="12"/>
      <c r="F277" s="15"/>
      <c r="G277" s="12"/>
      <c r="H277" s="20"/>
    </row>
    <row r="278" spans="1:8" s="3" customFormat="1" ht="18.75" customHeight="1">
      <c r="A278" s="7"/>
      <c r="B278" s="35" t="s">
        <v>295</v>
      </c>
      <c r="C278" s="12"/>
      <c r="D278" s="12"/>
      <c r="E278" s="12"/>
      <c r="F278" s="15"/>
      <c r="G278" s="12"/>
      <c r="H278" s="20"/>
    </row>
    <row r="279" spans="1:8" s="3" customFormat="1" ht="36.75" customHeight="1">
      <c r="A279" s="7"/>
      <c r="B279" s="12" t="s">
        <v>268</v>
      </c>
      <c r="C279" s="12"/>
      <c r="D279" s="12"/>
      <c r="E279" s="12"/>
      <c r="F279" s="15"/>
      <c r="G279" s="12"/>
      <c r="H279" s="20"/>
    </row>
    <row r="280" spans="1:8" s="3" customFormat="1" ht="24.75" customHeight="1">
      <c r="A280" s="7"/>
      <c r="B280" s="12" t="s">
        <v>296</v>
      </c>
      <c r="C280" s="12"/>
      <c r="D280" s="12"/>
      <c r="E280" s="12"/>
      <c r="F280" s="15"/>
      <c r="G280" s="12"/>
      <c r="H280" s="20">
        <v>97642500</v>
      </c>
    </row>
    <row r="281" spans="1:8" s="3" customFormat="1" ht="21.75" customHeight="1">
      <c r="A281" s="7"/>
      <c r="B281" s="12" t="s">
        <v>297</v>
      </c>
      <c r="C281" s="12"/>
      <c r="D281" s="12"/>
      <c r="E281" s="12"/>
      <c r="F281" s="15"/>
      <c r="G281" s="12"/>
      <c r="H281" s="20">
        <v>53458500</v>
      </c>
    </row>
    <row r="282" spans="1:8" s="3" customFormat="1" ht="18.75" customHeight="1">
      <c r="A282" s="7"/>
      <c r="B282" s="12" t="s">
        <v>298</v>
      </c>
      <c r="C282" s="12"/>
      <c r="D282" s="12"/>
      <c r="E282" s="12"/>
      <c r="F282" s="15"/>
      <c r="G282" s="12"/>
      <c r="H282" s="20">
        <v>5000000</v>
      </c>
    </row>
    <row r="283" spans="1:8" s="3" customFormat="1" ht="40.5" customHeight="1">
      <c r="A283" s="7"/>
      <c r="B283" s="12" t="s">
        <v>299</v>
      </c>
      <c r="C283" s="12"/>
      <c r="D283" s="12"/>
      <c r="E283" s="12"/>
      <c r="F283" s="15"/>
      <c r="G283" s="12"/>
      <c r="H283" s="20">
        <f>SUM(H280:H282)</f>
        <v>156101000</v>
      </c>
    </row>
    <row r="284" spans="1:8" s="3" customFormat="1" ht="18.75" customHeight="1">
      <c r="A284" s="7"/>
      <c r="B284" s="12"/>
      <c r="C284" s="12"/>
      <c r="D284" s="12"/>
      <c r="E284" s="12"/>
      <c r="F284" s="15"/>
      <c r="G284" s="12"/>
      <c r="H284" s="20"/>
    </row>
    <row r="285" spans="1:8" s="3" customFormat="1" ht="15" customHeight="1">
      <c r="A285" s="7"/>
      <c r="B285" s="12"/>
      <c r="C285" s="12"/>
      <c r="D285" s="12"/>
      <c r="E285" s="12"/>
      <c r="F285" s="15"/>
      <c r="G285" s="12"/>
      <c r="H285" s="12"/>
    </row>
    <row r="286" spans="1:8" s="3" customFormat="1" ht="27.75" customHeight="1">
      <c r="A286" s="7"/>
      <c r="B286" s="12"/>
      <c r="C286" s="12"/>
      <c r="D286" s="12"/>
      <c r="E286" s="12"/>
      <c r="F286" s="15"/>
      <c r="G286" s="12"/>
      <c r="H286" s="26"/>
    </row>
    <row r="287" spans="1:8" s="1" customFormat="1" ht="15.75" customHeight="1">
      <c r="A287" s="19"/>
      <c r="B287" s="8"/>
      <c r="C287" s="8"/>
      <c r="D287" s="8"/>
      <c r="E287" s="8"/>
      <c r="F287" s="21"/>
      <c r="G287" s="8"/>
      <c r="H287" s="25"/>
    </row>
    <row r="288" spans="1:8" s="3" customFormat="1" ht="18.75" customHeight="1">
      <c r="A288" s="12"/>
      <c r="B288" s="12"/>
      <c r="C288" s="12"/>
      <c r="D288" s="12"/>
      <c r="E288" s="12"/>
      <c r="F288" s="15"/>
      <c r="G288" s="12"/>
      <c r="H288" s="20">
        <f>SUM(H286:H287)</f>
        <v>0</v>
      </c>
    </row>
    <row r="289" s="1" customFormat="1" ht="12.75">
      <c r="F289" s="24"/>
    </row>
    <row r="290" s="1" customFormat="1" ht="12.75">
      <c r="F290" s="24"/>
    </row>
    <row r="291" s="1" customFormat="1" ht="12.75">
      <c r="F291" s="24"/>
    </row>
    <row r="292" s="1" customFormat="1" ht="12.75">
      <c r="F292" s="24"/>
    </row>
    <row r="293" s="1" customFormat="1" ht="12.75">
      <c r="F293" s="24"/>
    </row>
    <row r="294" s="1" customFormat="1" ht="12.75">
      <c r="F294" s="24"/>
    </row>
    <row r="295" s="1" customFormat="1" ht="12.75">
      <c r="F295" s="24"/>
    </row>
    <row r="296" s="1" customFormat="1" ht="12.75">
      <c r="F296" s="24"/>
    </row>
    <row r="297" s="1" customFormat="1" ht="12.75">
      <c r="F297" s="24"/>
    </row>
    <row r="298" s="1" customFormat="1" ht="12.75">
      <c r="F298" s="5"/>
    </row>
    <row r="299" s="1" customFormat="1" ht="12.75">
      <c r="F299" s="5"/>
    </row>
    <row r="300" s="1" customFormat="1" ht="12.75">
      <c r="F300" s="5"/>
    </row>
    <row r="301" s="1" customFormat="1" ht="12.75">
      <c r="F301" s="5"/>
    </row>
    <row r="302" s="1" customFormat="1" ht="12.75">
      <c r="F302" s="5"/>
    </row>
    <row r="303" s="1" customFormat="1" ht="12.75">
      <c r="F303" s="5"/>
    </row>
    <row r="304" s="1" customFormat="1" ht="12.75">
      <c r="F304" s="5"/>
    </row>
    <row r="305" s="1" customFormat="1" ht="12.75">
      <c r="F305" s="5"/>
    </row>
    <row r="306" s="1" customFormat="1" ht="12.75">
      <c r="F306" s="5"/>
    </row>
    <row r="307" s="1" customFormat="1" ht="12.75">
      <c r="F307" s="5"/>
    </row>
    <row r="308" s="1" customFormat="1" ht="12.75">
      <c r="F308" s="5"/>
    </row>
    <row r="309" s="1" customFormat="1" ht="12.75">
      <c r="F309" s="5"/>
    </row>
    <row r="310" s="1" customFormat="1" ht="12.75">
      <c r="F310" s="5"/>
    </row>
    <row r="311" s="1" customFormat="1" ht="12.75">
      <c r="F311" s="5"/>
    </row>
    <row r="312" s="1" customFormat="1" ht="12.75">
      <c r="F312" s="5"/>
    </row>
    <row r="313" s="1" customFormat="1" ht="12.75">
      <c r="F313" s="5"/>
    </row>
    <row r="314" s="1" customFormat="1" ht="12.75">
      <c r="F314" s="5"/>
    </row>
    <row r="315" s="1" customFormat="1" ht="12.75">
      <c r="F315" s="5"/>
    </row>
    <row r="316" s="1" customFormat="1" ht="12.75">
      <c r="F316" s="5"/>
    </row>
    <row r="317" s="1" customFormat="1" ht="12.75">
      <c r="F317" s="5"/>
    </row>
    <row r="318" s="1" customFormat="1" ht="12.75">
      <c r="F318" s="5"/>
    </row>
    <row r="319" s="1" customFormat="1" ht="12.75">
      <c r="F319" s="5"/>
    </row>
    <row r="320" s="1" customFormat="1" ht="12.75">
      <c r="F320" s="5"/>
    </row>
    <row r="321" s="1" customFormat="1" ht="12.75">
      <c r="F321" s="5"/>
    </row>
    <row r="322" s="1" customFormat="1" ht="12.75">
      <c r="F322" s="5"/>
    </row>
    <row r="323" s="1" customFormat="1" ht="12.75">
      <c r="F323" s="5"/>
    </row>
    <row r="324" s="1" customFormat="1" ht="12.75">
      <c r="F324" s="5"/>
    </row>
    <row r="325" s="1" customFormat="1" ht="12.75">
      <c r="F325" s="5"/>
    </row>
    <row r="326" s="1" customFormat="1" ht="12.75">
      <c r="F326" s="5"/>
    </row>
    <row r="327" s="1" customFormat="1" ht="12.75">
      <c r="F327" s="5"/>
    </row>
    <row r="328" s="1" customFormat="1" ht="12.75">
      <c r="F328" s="5"/>
    </row>
    <row r="329" s="1" customFormat="1" ht="12.75">
      <c r="F329" s="5"/>
    </row>
    <row r="330" s="1" customFormat="1" ht="12.75">
      <c r="F330" s="5"/>
    </row>
    <row r="331" s="1" customFormat="1" ht="12.75">
      <c r="F331" s="5"/>
    </row>
    <row r="332" s="1" customFormat="1" ht="12.75">
      <c r="F332" s="5"/>
    </row>
    <row r="333" s="1" customFormat="1" ht="12.75">
      <c r="F333" s="5"/>
    </row>
    <row r="334" s="1" customFormat="1" ht="12.75">
      <c r="F334" s="5"/>
    </row>
    <row r="335" s="1" customFormat="1" ht="12.75">
      <c r="F335" s="5"/>
    </row>
    <row r="336" s="1" customFormat="1" ht="12.75">
      <c r="F336" s="5"/>
    </row>
    <row r="337" s="1" customFormat="1" ht="12.75">
      <c r="F337" s="5"/>
    </row>
    <row r="338" s="1" customFormat="1" ht="12.75">
      <c r="F338" s="5"/>
    </row>
    <row r="339" s="1" customFormat="1" ht="12.75">
      <c r="F339" s="5"/>
    </row>
    <row r="340" s="1" customFormat="1" ht="12.75">
      <c r="F340" s="5"/>
    </row>
    <row r="341" s="1" customFormat="1" ht="12.75">
      <c r="F341" s="5"/>
    </row>
    <row r="342" s="1" customFormat="1" ht="12.75">
      <c r="F342" s="5"/>
    </row>
    <row r="343" s="1" customFormat="1" ht="12.75">
      <c r="F343" s="5"/>
    </row>
    <row r="344" s="1" customFormat="1" ht="12.75">
      <c r="F344" s="5"/>
    </row>
    <row r="345" s="1" customFormat="1" ht="12.75">
      <c r="F345" s="5"/>
    </row>
    <row r="346" s="1" customFormat="1" ht="12.75">
      <c r="F346" s="5"/>
    </row>
    <row r="347" s="1" customFormat="1" ht="12.75">
      <c r="F347" s="5"/>
    </row>
    <row r="348" s="1" customFormat="1" ht="12.75">
      <c r="F348" s="5"/>
    </row>
    <row r="349" s="1" customFormat="1" ht="12.75">
      <c r="F349" s="5"/>
    </row>
    <row r="350" s="1" customFormat="1" ht="12.75">
      <c r="F350" s="5"/>
    </row>
    <row r="351" s="1" customFormat="1" ht="12.75">
      <c r="F351" s="5"/>
    </row>
    <row r="352" s="1" customFormat="1" ht="12.75">
      <c r="F352" s="5"/>
    </row>
    <row r="353" s="1" customFormat="1" ht="12.75">
      <c r="F353" s="5"/>
    </row>
    <row r="354" s="1" customFormat="1" ht="12.75">
      <c r="F354" s="5"/>
    </row>
    <row r="355" s="1" customFormat="1" ht="12.75">
      <c r="F355" s="5"/>
    </row>
    <row r="356" s="1" customFormat="1" ht="12.75">
      <c r="F356" s="5"/>
    </row>
    <row r="357" s="1" customFormat="1" ht="12.75">
      <c r="F357" s="5"/>
    </row>
    <row r="358" s="1" customFormat="1" ht="12.75">
      <c r="F358" s="5"/>
    </row>
    <row r="359" s="1" customFormat="1" ht="12.75">
      <c r="F359" s="5"/>
    </row>
    <row r="360" s="1" customFormat="1" ht="12.75">
      <c r="F360" s="5"/>
    </row>
    <row r="361" s="1" customFormat="1" ht="12.75">
      <c r="F361" s="5"/>
    </row>
    <row r="362" s="1" customFormat="1" ht="12.75">
      <c r="F362" s="5"/>
    </row>
    <row r="363" s="1" customFormat="1" ht="12.75">
      <c r="F363" s="5"/>
    </row>
    <row r="364" s="1" customFormat="1" ht="12.75">
      <c r="F364" s="5"/>
    </row>
    <row r="365" s="1" customFormat="1" ht="12.75">
      <c r="F365" s="5"/>
    </row>
    <row r="366" s="1" customFormat="1" ht="12.75">
      <c r="F366" s="5"/>
    </row>
    <row r="367" s="1" customFormat="1" ht="12.75">
      <c r="F367" s="5"/>
    </row>
    <row r="368" s="1" customFormat="1" ht="12.75">
      <c r="F368" s="5"/>
    </row>
    <row r="369" s="1" customFormat="1" ht="12.75">
      <c r="F369" s="5"/>
    </row>
    <row r="370" s="1" customFormat="1" ht="12.75">
      <c r="F370" s="5"/>
    </row>
    <row r="371" s="1" customFormat="1" ht="12.75">
      <c r="F371" s="5"/>
    </row>
    <row r="372" s="1" customFormat="1" ht="12.75">
      <c r="F372" s="5"/>
    </row>
    <row r="373" s="1" customFormat="1" ht="12.75">
      <c r="F373" s="5"/>
    </row>
    <row r="374" s="1" customFormat="1" ht="12.75">
      <c r="F374" s="5"/>
    </row>
    <row r="375" s="1" customFormat="1" ht="12.75">
      <c r="F375" s="5"/>
    </row>
    <row r="376" s="1" customFormat="1" ht="12.75">
      <c r="F376" s="5"/>
    </row>
    <row r="377" s="1" customFormat="1" ht="12.75">
      <c r="F377" s="5"/>
    </row>
    <row r="378" s="1" customFormat="1" ht="12.75">
      <c r="F378" s="5"/>
    </row>
    <row r="379" s="1" customFormat="1" ht="12.75">
      <c r="F379" s="5"/>
    </row>
    <row r="380" s="1" customFormat="1" ht="12.75">
      <c r="F380" s="5"/>
    </row>
    <row r="381" s="1" customFormat="1" ht="12.75">
      <c r="F381" s="5"/>
    </row>
    <row r="382" s="1" customFormat="1" ht="12.75">
      <c r="F382" s="5"/>
    </row>
    <row r="383" s="1" customFormat="1" ht="12.75">
      <c r="F383" s="5"/>
    </row>
    <row r="384" s="1" customFormat="1" ht="12.75">
      <c r="F384" s="5"/>
    </row>
    <row r="385" s="1" customFormat="1" ht="12.75">
      <c r="F385" s="5"/>
    </row>
  </sheetData>
  <sheetProtection/>
  <mergeCells count="1">
    <mergeCell ref="A1:H1"/>
  </mergeCells>
  <printOptions/>
  <pageMargins left="0.33" right="0.26" top="0.56" bottom="0.57" header="0.41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H1"/>
    </sheetView>
  </sheetViews>
  <sheetFormatPr defaultColWidth="8.8515625" defaultRowHeight="12.75"/>
  <cols>
    <col min="1" max="1" width="5.421875" style="0" customWidth="1"/>
    <col min="2" max="2" width="35.421875" style="0" customWidth="1"/>
    <col min="3" max="3" width="6.140625" style="0" customWidth="1"/>
    <col min="4" max="4" width="7.00390625" style="0" customWidth="1"/>
    <col min="5" max="5" width="10.140625" style="0" customWidth="1"/>
    <col min="6" max="6" width="12.8515625" style="6" customWidth="1"/>
    <col min="7" max="7" width="11.28125" style="0" customWidth="1"/>
    <col min="8" max="8" width="12.421875" style="0" customWidth="1"/>
  </cols>
  <sheetData>
    <row r="1" spans="1:8" s="1" customFormat="1" ht="45" customHeight="1">
      <c r="A1" s="69" t="s">
        <v>231</v>
      </c>
      <c r="B1" s="69"/>
      <c r="C1" s="69"/>
      <c r="D1" s="69"/>
      <c r="E1" s="69"/>
      <c r="F1" s="69"/>
      <c r="G1" s="69"/>
      <c r="H1" s="69"/>
    </row>
    <row r="2" spans="1:10" s="1" customFormat="1" ht="14.25" customHeight="1">
      <c r="A2" s="27"/>
      <c r="B2" s="27"/>
      <c r="C2" s="27"/>
      <c r="D2" s="27"/>
      <c r="E2" s="27"/>
      <c r="F2" s="27"/>
      <c r="G2" s="27"/>
      <c r="H2" s="27"/>
      <c r="J2" s="1" t="s">
        <v>226</v>
      </c>
    </row>
    <row r="3" spans="1:8" s="2" customFormat="1" ht="38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183</v>
      </c>
      <c r="G3" s="7" t="s">
        <v>5</v>
      </c>
      <c r="H3" s="7" t="s">
        <v>6</v>
      </c>
    </row>
    <row r="4" spans="1:8" s="1" customFormat="1" ht="12.75">
      <c r="A4" s="7">
        <v>1</v>
      </c>
      <c r="B4" s="12" t="s">
        <v>7</v>
      </c>
      <c r="C4" s="8"/>
      <c r="D4" s="8"/>
      <c r="E4" s="8"/>
      <c r="F4" s="9"/>
      <c r="G4" s="8"/>
      <c r="H4" s="8"/>
    </row>
    <row r="5" spans="1:8" s="1" customFormat="1" ht="12.75">
      <c r="A5" s="19">
        <v>1.1</v>
      </c>
      <c r="B5" s="8" t="s">
        <v>232</v>
      </c>
      <c r="C5" s="8" t="s">
        <v>9</v>
      </c>
      <c r="D5" s="8"/>
      <c r="E5" s="8"/>
      <c r="F5" s="10"/>
      <c r="G5" s="11">
        <v>3500000</v>
      </c>
      <c r="H5" s="8"/>
    </row>
    <row r="6" spans="1:8" s="1" customFormat="1" ht="51">
      <c r="A6" s="19">
        <v>1.2</v>
      </c>
      <c r="B6" s="8" t="s">
        <v>243</v>
      </c>
      <c r="C6" s="8" t="s">
        <v>9</v>
      </c>
      <c r="D6" s="8"/>
      <c r="E6" s="8"/>
      <c r="F6" s="9"/>
      <c r="G6" s="11">
        <v>1200000</v>
      </c>
      <c r="H6" s="8"/>
    </row>
    <row r="7" spans="1:8" s="1" customFormat="1" ht="12.75">
      <c r="A7" s="19">
        <v>1.3</v>
      </c>
      <c r="B7" s="8" t="s">
        <v>11</v>
      </c>
      <c r="C7" s="8" t="s">
        <v>9</v>
      </c>
      <c r="D7" s="8"/>
      <c r="E7" s="8"/>
      <c r="F7" s="10">
        <v>1050000</v>
      </c>
      <c r="H7" s="8"/>
    </row>
    <row r="8" spans="1:8" s="1" customFormat="1" ht="12.75">
      <c r="A8" s="19"/>
      <c r="B8" s="8" t="s">
        <v>208</v>
      </c>
      <c r="C8" s="8" t="s">
        <v>9</v>
      </c>
      <c r="D8" s="8"/>
      <c r="E8" s="8"/>
      <c r="F8" s="10">
        <v>1200000</v>
      </c>
      <c r="H8" s="8"/>
    </row>
    <row r="9" spans="1:8" s="1" customFormat="1" ht="12.75">
      <c r="A9" s="19"/>
      <c r="B9" s="12" t="s">
        <v>103</v>
      </c>
      <c r="C9" s="8"/>
      <c r="D9" s="8"/>
      <c r="E9" s="8"/>
      <c r="F9" s="13">
        <f>SUM(F6:F8)</f>
        <v>2250000</v>
      </c>
      <c r="G9" s="16">
        <f>SUM(G5:G7)</f>
        <v>4700000</v>
      </c>
      <c r="H9" s="16">
        <f>F9+G9</f>
        <v>6950000</v>
      </c>
    </row>
    <row r="10" spans="1:8" s="1" customFormat="1" ht="12.75">
      <c r="A10" s="19"/>
      <c r="B10" s="8"/>
      <c r="C10" s="8"/>
      <c r="D10" s="8"/>
      <c r="E10" s="8"/>
      <c r="F10" s="9"/>
      <c r="G10" s="8"/>
      <c r="H10" s="8"/>
    </row>
    <row r="11" spans="1:8" s="1" customFormat="1" ht="25.5">
      <c r="A11" s="7">
        <v>2</v>
      </c>
      <c r="B11" s="12" t="s">
        <v>233</v>
      </c>
      <c r="C11" s="8"/>
      <c r="D11" s="8"/>
      <c r="E11" s="8"/>
      <c r="F11" s="9"/>
      <c r="G11" s="8"/>
      <c r="H11" s="8"/>
    </row>
    <row r="12" spans="1:8" s="1" customFormat="1" ht="12.75">
      <c r="A12" s="19">
        <v>2.1</v>
      </c>
      <c r="B12" s="8" t="s">
        <v>228</v>
      </c>
      <c r="C12" s="8" t="s">
        <v>9</v>
      </c>
      <c r="D12" s="8"/>
      <c r="E12" s="8"/>
      <c r="F12" s="9"/>
      <c r="G12" s="11">
        <v>150000</v>
      </c>
      <c r="H12" s="8"/>
    </row>
    <row r="13" spans="1:8" s="1" customFormat="1" ht="25.5">
      <c r="A13" s="7">
        <v>2.2</v>
      </c>
      <c r="B13" s="12" t="s">
        <v>229</v>
      </c>
      <c r="C13" s="8"/>
      <c r="D13" s="8"/>
      <c r="E13" s="8"/>
      <c r="F13" s="9"/>
      <c r="G13" s="8"/>
      <c r="H13" s="8"/>
    </row>
    <row r="14" spans="1:8" s="1" customFormat="1" ht="12.75">
      <c r="A14" s="19" t="s">
        <v>16</v>
      </c>
      <c r="B14" s="8" t="s">
        <v>17</v>
      </c>
      <c r="C14" s="8" t="s">
        <v>18</v>
      </c>
      <c r="D14" s="8">
        <v>20</v>
      </c>
      <c r="E14" s="11">
        <v>27000</v>
      </c>
      <c r="F14" s="21">
        <f>D14*E14</f>
        <v>540000</v>
      </c>
      <c r="G14" s="8"/>
      <c r="H14" s="8"/>
    </row>
    <row r="15" spans="1:8" s="1" customFormat="1" ht="12.75">
      <c r="A15" s="19" t="s">
        <v>19</v>
      </c>
      <c r="B15" s="8" t="s">
        <v>20</v>
      </c>
      <c r="C15" s="8" t="s">
        <v>21</v>
      </c>
      <c r="D15" s="8">
        <v>0.5</v>
      </c>
      <c r="E15" s="11">
        <v>250000</v>
      </c>
      <c r="F15" s="21">
        <f>D15*E15</f>
        <v>125000</v>
      </c>
      <c r="G15" s="8"/>
      <c r="H15" s="8"/>
    </row>
    <row r="16" spans="1:8" s="1" customFormat="1" ht="12.75">
      <c r="A16" s="19" t="s">
        <v>22</v>
      </c>
      <c r="B16" s="8" t="s">
        <v>23</v>
      </c>
      <c r="C16" s="8" t="s">
        <v>21</v>
      </c>
      <c r="D16" s="8">
        <v>1</v>
      </c>
      <c r="E16" s="11">
        <v>250000</v>
      </c>
      <c r="F16" s="21">
        <f>D16*E16</f>
        <v>250000</v>
      </c>
      <c r="G16" s="8"/>
      <c r="H16" s="8"/>
    </row>
    <row r="17" spans="1:8" s="1" customFormat="1" ht="25.5" customHeight="1">
      <c r="A17" s="7">
        <v>2.3</v>
      </c>
      <c r="B17" s="12" t="s">
        <v>230</v>
      </c>
      <c r="C17" s="8"/>
      <c r="D17" s="8"/>
      <c r="E17" s="8"/>
      <c r="F17" s="21"/>
      <c r="G17" s="11"/>
      <c r="H17" s="8"/>
    </row>
    <row r="18" spans="1:8" s="1" customFormat="1" ht="12.75">
      <c r="A18" s="19"/>
      <c r="B18" s="8" t="s">
        <v>234</v>
      </c>
      <c r="C18" s="8" t="s">
        <v>18</v>
      </c>
      <c r="D18" s="11">
        <v>4000</v>
      </c>
      <c r="E18" s="8">
        <v>130</v>
      </c>
      <c r="F18" s="21">
        <f>D18*E18</f>
        <v>520000</v>
      </c>
      <c r="G18" s="8"/>
      <c r="H18" s="8"/>
    </row>
    <row r="19" spans="1:8" s="1" customFormat="1" ht="12.75">
      <c r="A19" s="19"/>
      <c r="B19" s="8" t="s">
        <v>17</v>
      </c>
      <c r="C19" s="8" t="s">
        <v>18</v>
      </c>
      <c r="D19" s="8">
        <v>20</v>
      </c>
      <c r="E19" s="11">
        <v>27000</v>
      </c>
      <c r="F19" s="1">
        <f>D19*E19</f>
        <v>540000</v>
      </c>
      <c r="G19" s="8"/>
      <c r="H19" s="8"/>
    </row>
    <row r="20" spans="1:8" s="1" customFormat="1" ht="12.75">
      <c r="A20" s="19"/>
      <c r="B20" s="8" t="s">
        <v>20</v>
      </c>
      <c r="C20" s="8" t="s">
        <v>21</v>
      </c>
      <c r="D20" s="8">
        <v>1</v>
      </c>
      <c r="E20" s="11">
        <v>180000</v>
      </c>
      <c r="F20" s="1">
        <v>150000</v>
      </c>
      <c r="G20" s="8"/>
      <c r="H20" s="8"/>
    </row>
    <row r="21" spans="1:8" s="1" customFormat="1" ht="12.75">
      <c r="A21" s="19"/>
      <c r="B21" s="8" t="s">
        <v>34</v>
      </c>
      <c r="C21" s="8" t="s">
        <v>9</v>
      </c>
      <c r="D21" s="8"/>
      <c r="E21" s="8"/>
      <c r="F21" s="21"/>
      <c r="G21" s="11">
        <v>600000</v>
      </c>
      <c r="H21" s="8"/>
    </row>
    <row r="22" spans="1:8" s="1" customFormat="1" ht="12.75">
      <c r="A22" s="19">
        <v>2.4</v>
      </c>
      <c r="B22" s="8" t="s">
        <v>35</v>
      </c>
      <c r="C22" s="8" t="s">
        <v>21</v>
      </c>
      <c r="D22" s="8"/>
      <c r="E22" s="11"/>
      <c r="F22" s="21">
        <f>D22*E22</f>
        <v>0</v>
      </c>
      <c r="G22" s="8"/>
      <c r="H22" s="8"/>
    </row>
    <row r="23" spans="1:8" s="1" customFormat="1" ht="12.75">
      <c r="A23" s="19">
        <v>2.5</v>
      </c>
      <c r="B23" s="8" t="s">
        <v>36</v>
      </c>
      <c r="C23" s="8" t="s">
        <v>21</v>
      </c>
      <c r="D23" s="8"/>
      <c r="E23" s="11"/>
      <c r="F23" s="21">
        <f>D23*E23</f>
        <v>0</v>
      </c>
      <c r="G23" s="8"/>
      <c r="H23" s="8"/>
    </row>
    <row r="24" spans="1:8" s="1" customFormat="1" ht="12.75">
      <c r="A24" s="19"/>
      <c r="B24" s="8" t="s">
        <v>34</v>
      </c>
      <c r="C24" s="8" t="s">
        <v>9</v>
      </c>
      <c r="D24" s="8"/>
      <c r="E24" s="8"/>
      <c r="F24" s="21">
        <v>0</v>
      </c>
      <c r="G24" s="11"/>
      <c r="H24" s="8"/>
    </row>
    <row r="25" spans="1:8" s="1" customFormat="1" ht="12.75">
      <c r="A25" s="19"/>
      <c r="B25" s="12" t="s">
        <v>116</v>
      </c>
      <c r="C25" s="8"/>
      <c r="D25" s="8"/>
      <c r="E25" s="8"/>
      <c r="F25" s="15">
        <f>SUM(F14:F24)</f>
        <v>2125000</v>
      </c>
      <c r="G25" s="16">
        <f>SUM(G12:G24)</f>
        <v>750000</v>
      </c>
      <c r="H25" s="17">
        <f>F25+G25</f>
        <v>2875000</v>
      </c>
    </row>
    <row r="26" spans="1:8" s="1" customFormat="1" ht="12.75">
      <c r="A26" s="19"/>
      <c r="B26" s="8"/>
      <c r="C26" s="8"/>
      <c r="D26" s="8"/>
      <c r="E26" s="8"/>
      <c r="F26" s="21"/>
      <c r="G26" s="8"/>
      <c r="H26" s="8"/>
    </row>
    <row r="27" spans="1:8" s="1" customFormat="1" ht="12.75">
      <c r="A27" s="19"/>
      <c r="B27" s="8"/>
      <c r="C27" s="8"/>
      <c r="D27" s="8"/>
      <c r="E27" s="8"/>
      <c r="F27" s="21">
        <f aca="true" t="shared" si="0" ref="F27:F33">D27*E27</f>
        <v>0</v>
      </c>
      <c r="G27" s="8"/>
      <c r="H27" s="8"/>
    </row>
    <row r="28" spans="1:8" s="1" customFormat="1" ht="12.75">
      <c r="A28" s="19">
        <v>4</v>
      </c>
      <c r="B28" s="12" t="s">
        <v>53</v>
      </c>
      <c r="C28" s="8"/>
      <c r="D28" s="8"/>
      <c r="E28" s="8"/>
      <c r="F28" s="21">
        <f t="shared" si="0"/>
        <v>0</v>
      </c>
      <c r="G28" s="8"/>
      <c r="H28" s="8"/>
    </row>
    <row r="29" spans="1:8" s="1" customFormat="1" ht="12.75">
      <c r="A29" s="19" t="s">
        <v>16</v>
      </c>
      <c r="B29" s="8" t="s">
        <v>54</v>
      </c>
      <c r="C29" s="8"/>
      <c r="D29" s="8"/>
      <c r="E29" s="11"/>
      <c r="F29" s="21"/>
      <c r="G29" s="8"/>
      <c r="H29" s="8"/>
    </row>
    <row r="30" spans="1:8" s="1" customFormat="1" ht="12.75">
      <c r="A30" s="19" t="s">
        <v>19</v>
      </c>
      <c r="B30" s="8" t="s">
        <v>56</v>
      </c>
      <c r="C30" s="8" t="s">
        <v>57</v>
      </c>
      <c r="D30" s="8">
        <v>60</v>
      </c>
      <c r="E30" s="11">
        <v>3000</v>
      </c>
      <c r="F30" s="21">
        <f t="shared" si="0"/>
        <v>180000</v>
      </c>
      <c r="G30" s="8"/>
      <c r="H30" s="8"/>
    </row>
    <row r="31" spans="1:8" s="1" customFormat="1" ht="12.75">
      <c r="A31" s="19" t="s">
        <v>22</v>
      </c>
      <c r="B31" s="8" t="s">
        <v>58</v>
      </c>
      <c r="C31" s="8" t="s">
        <v>18</v>
      </c>
      <c r="D31" s="8">
        <v>20</v>
      </c>
      <c r="E31" s="11">
        <v>27000</v>
      </c>
      <c r="F31" s="21">
        <f t="shared" si="0"/>
        <v>540000</v>
      </c>
      <c r="G31" s="8"/>
      <c r="H31" s="8"/>
    </row>
    <row r="32" spans="1:8" s="1" customFormat="1" ht="12.75">
      <c r="A32" s="19" t="s">
        <v>28</v>
      </c>
      <c r="B32" s="8" t="s">
        <v>20</v>
      </c>
      <c r="C32" s="8" t="s">
        <v>21</v>
      </c>
      <c r="D32" s="8">
        <v>0.5</v>
      </c>
      <c r="E32" s="11">
        <v>180000</v>
      </c>
      <c r="F32" s="21">
        <f t="shared" si="0"/>
        <v>90000</v>
      </c>
      <c r="G32" s="8"/>
      <c r="H32" s="8"/>
    </row>
    <row r="33" spans="1:8" s="1" customFormat="1" ht="12.75">
      <c r="A33" s="19" t="s">
        <v>30</v>
      </c>
      <c r="B33" s="8" t="s">
        <v>39</v>
      </c>
      <c r="C33" s="8" t="s">
        <v>21</v>
      </c>
      <c r="D33" s="8">
        <v>1</v>
      </c>
      <c r="E33" s="11">
        <v>250000</v>
      </c>
      <c r="F33" s="21">
        <f t="shared" si="0"/>
        <v>250000</v>
      </c>
      <c r="G33" s="8"/>
      <c r="H33" s="8"/>
    </row>
    <row r="34" spans="1:8" s="1" customFormat="1" ht="12.75">
      <c r="A34" s="19" t="s">
        <v>42</v>
      </c>
      <c r="B34" s="8" t="s">
        <v>34</v>
      </c>
      <c r="C34" s="8"/>
      <c r="D34" s="8"/>
      <c r="E34" s="8"/>
      <c r="F34" s="21">
        <v>0</v>
      </c>
      <c r="G34" s="11">
        <v>750000</v>
      </c>
      <c r="H34" s="8"/>
    </row>
    <row r="35" spans="1:8" s="3" customFormat="1" ht="12.75">
      <c r="A35" s="7"/>
      <c r="B35" s="12" t="s">
        <v>59</v>
      </c>
      <c r="C35" s="12"/>
      <c r="D35" s="12"/>
      <c r="E35" s="12"/>
      <c r="F35" s="15">
        <f>SUM(F29:F34)</f>
        <v>1060000</v>
      </c>
      <c r="G35" s="16">
        <v>750000</v>
      </c>
      <c r="H35" s="16">
        <f>F35+G35</f>
        <v>1810000</v>
      </c>
    </row>
    <row r="36" spans="1:8" s="3" customFormat="1" ht="12.75">
      <c r="A36" s="7"/>
      <c r="B36" s="12"/>
      <c r="C36" s="12"/>
      <c r="D36" s="12"/>
      <c r="E36" s="12"/>
      <c r="F36" s="15"/>
      <c r="G36" s="16"/>
      <c r="H36" s="16"/>
    </row>
    <row r="37" spans="1:8" s="1" customFormat="1" ht="15" customHeight="1">
      <c r="A37" s="7">
        <v>5</v>
      </c>
      <c r="B37" s="12" t="s">
        <v>60</v>
      </c>
      <c r="C37" s="8"/>
      <c r="D37" s="8"/>
      <c r="E37" s="8"/>
      <c r="F37" s="21">
        <f aca="true" t="shared" si="1" ref="F37:F42">D37*E37</f>
        <v>0</v>
      </c>
      <c r="G37" s="8"/>
      <c r="H37" s="8"/>
    </row>
    <row r="38" spans="1:8" s="1" customFormat="1" ht="15" customHeight="1">
      <c r="A38" s="19"/>
      <c r="B38" s="8" t="s">
        <v>61</v>
      </c>
      <c r="C38" s="8" t="s">
        <v>55</v>
      </c>
      <c r="D38" s="8">
        <v>2</v>
      </c>
      <c r="E38" s="11">
        <v>15000</v>
      </c>
      <c r="F38" s="21">
        <f t="shared" si="1"/>
        <v>30000</v>
      </c>
      <c r="G38" s="8"/>
      <c r="H38" s="8"/>
    </row>
    <row r="39" spans="1:8" s="1" customFormat="1" ht="14.25" customHeight="1">
      <c r="A39" s="19" t="s">
        <v>16</v>
      </c>
      <c r="B39" s="8" t="s">
        <v>33</v>
      </c>
      <c r="C39" s="8" t="s">
        <v>18</v>
      </c>
      <c r="D39" s="11">
        <v>13000</v>
      </c>
      <c r="E39" s="8">
        <v>130</v>
      </c>
      <c r="F39" s="21">
        <f t="shared" si="1"/>
        <v>1690000</v>
      </c>
      <c r="G39" s="8"/>
      <c r="H39" s="8"/>
    </row>
    <row r="40" spans="1:8" s="1" customFormat="1" ht="14.25" customHeight="1">
      <c r="A40" s="19" t="s">
        <v>19</v>
      </c>
      <c r="B40" s="8" t="s">
        <v>17</v>
      </c>
      <c r="C40" s="8" t="s">
        <v>18</v>
      </c>
      <c r="D40" s="8">
        <v>55</v>
      </c>
      <c r="E40" s="11">
        <v>27000</v>
      </c>
      <c r="F40" s="21">
        <f t="shared" si="1"/>
        <v>1485000</v>
      </c>
      <c r="G40" s="8"/>
      <c r="H40" s="8"/>
    </row>
    <row r="41" spans="1:8" s="1" customFormat="1" ht="13.5" customHeight="1">
      <c r="A41" s="19" t="s">
        <v>22</v>
      </c>
      <c r="B41" s="8" t="s">
        <v>20</v>
      </c>
      <c r="C41" s="8" t="s">
        <v>21</v>
      </c>
      <c r="D41" s="8">
        <v>3</v>
      </c>
      <c r="E41" s="11">
        <v>180000</v>
      </c>
      <c r="F41" s="21">
        <f t="shared" si="1"/>
        <v>540000</v>
      </c>
      <c r="G41" s="21"/>
      <c r="H41" s="8"/>
    </row>
    <row r="42" spans="1:8" s="1" customFormat="1" ht="12.75">
      <c r="A42" s="19"/>
      <c r="B42" s="8" t="s">
        <v>63</v>
      </c>
      <c r="C42" s="8" t="s">
        <v>64</v>
      </c>
      <c r="D42" s="8">
        <v>100</v>
      </c>
      <c r="E42" s="11">
        <v>3000</v>
      </c>
      <c r="F42" s="21">
        <f t="shared" si="1"/>
        <v>300000</v>
      </c>
      <c r="G42" s="8"/>
      <c r="H42" s="8"/>
    </row>
    <row r="43" spans="1:8" s="1" customFormat="1" ht="12.75">
      <c r="A43" s="19" t="s">
        <v>28</v>
      </c>
      <c r="B43" s="8" t="s">
        <v>34</v>
      </c>
      <c r="C43" s="8" t="s">
        <v>9</v>
      </c>
      <c r="D43" s="8"/>
      <c r="E43" s="8"/>
      <c r="F43" s="21"/>
      <c r="G43" s="16">
        <v>1700000</v>
      </c>
      <c r="H43" s="8"/>
    </row>
    <row r="44" spans="1:8" s="1" customFormat="1" ht="12.75">
      <c r="A44" s="19"/>
      <c r="B44" s="8"/>
      <c r="C44" s="8"/>
      <c r="D44" s="8"/>
      <c r="E44" s="8"/>
      <c r="F44" s="21"/>
      <c r="G44" s="16"/>
      <c r="H44" s="8"/>
    </row>
    <row r="45" spans="1:8" s="1" customFormat="1" ht="12.75">
      <c r="A45" s="19"/>
      <c r="B45" s="12" t="s">
        <v>65</v>
      </c>
      <c r="C45" s="8"/>
      <c r="D45" s="8"/>
      <c r="E45" s="8"/>
      <c r="F45" s="21"/>
      <c r="G45" s="8" t="s">
        <v>192</v>
      </c>
      <c r="H45" s="8"/>
    </row>
    <row r="46" spans="1:8" s="1" customFormat="1" ht="12.75">
      <c r="A46" s="19" t="s">
        <v>16</v>
      </c>
      <c r="B46" s="8" t="s">
        <v>17</v>
      </c>
      <c r="C46" s="8" t="s">
        <v>18</v>
      </c>
      <c r="D46" s="8">
        <v>30</v>
      </c>
      <c r="E46" s="11">
        <v>27000</v>
      </c>
      <c r="F46" s="21">
        <f aca="true" t="shared" si="2" ref="F46:F54">D46*E46</f>
        <v>810000</v>
      </c>
      <c r="G46" s="8"/>
      <c r="H46" s="8"/>
    </row>
    <row r="47" spans="1:8" s="1" customFormat="1" ht="12.75">
      <c r="A47" s="19" t="s">
        <v>19</v>
      </c>
      <c r="B47" s="8" t="s">
        <v>20</v>
      </c>
      <c r="C47" s="8" t="s">
        <v>21</v>
      </c>
      <c r="D47" s="8">
        <v>0.5</v>
      </c>
      <c r="E47" s="11">
        <v>180000</v>
      </c>
      <c r="F47" s="21">
        <f t="shared" si="2"/>
        <v>90000</v>
      </c>
      <c r="G47" s="8"/>
      <c r="H47" s="8"/>
    </row>
    <row r="48" spans="1:8" s="1" customFormat="1" ht="12.75">
      <c r="A48" s="19" t="s">
        <v>22</v>
      </c>
      <c r="B48" s="8" t="s">
        <v>39</v>
      </c>
      <c r="C48" s="8" t="s">
        <v>21</v>
      </c>
      <c r="D48" s="8">
        <v>1</v>
      </c>
      <c r="E48" s="11">
        <v>250000</v>
      </c>
      <c r="F48" s="21">
        <f t="shared" si="2"/>
        <v>250000</v>
      </c>
      <c r="G48" s="8"/>
      <c r="H48" s="8"/>
    </row>
    <row r="49" spans="1:8" s="1" customFormat="1" ht="12.75">
      <c r="A49" s="19" t="s">
        <v>28</v>
      </c>
      <c r="B49" s="8" t="s">
        <v>66</v>
      </c>
      <c r="C49" s="8" t="s">
        <v>18</v>
      </c>
      <c r="D49" s="8">
        <v>50</v>
      </c>
      <c r="E49" s="11">
        <v>20000</v>
      </c>
      <c r="F49" s="21">
        <f t="shared" si="2"/>
        <v>1000000</v>
      </c>
      <c r="G49" s="8"/>
      <c r="H49" s="8"/>
    </row>
    <row r="50" spans="1:8" s="1" customFormat="1" ht="12.75">
      <c r="A50" s="19" t="s">
        <v>30</v>
      </c>
      <c r="B50" s="8" t="s">
        <v>41</v>
      </c>
      <c r="C50" s="8" t="s">
        <v>18</v>
      </c>
      <c r="D50" s="8">
        <v>30</v>
      </c>
      <c r="E50" s="11">
        <v>6500</v>
      </c>
      <c r="F50" s="21">
        <f t="shared" si="2"/>
        <v>195000</v>
      </c>
      <c r="G50" s="8"/>
      <c r="H50" s="8"/>
    </row>
    <row r="51" spans="1:8" s="1" customFormat="1" ht="12.75">
      <c r="A51" s="19" t="s">
        <v>42</v>
      </c>
      <c r="B51" s="8" t="s">
        <v>43</v>
      </c>
      <c r="C51" s="8" t="s">
        <v>18</v>
      </c>
      <c r="D51" s="8">
        <v>130</v>
      </c>
      <c r="E51" s="11">
        <v>8000</v>
      </c>
      <c r="F51" s="21">
        <f t="shared" si="2"/>
        <v>1040000</v>
      </c>
      <c r="G51" s="8"/>
      <c r="H51" s="8"/>
    </row>
    <row r="52" spans="1:8" s="1" customFormat="1" ht="12.75">
      <c r="A52" s="19" t="s">
        <v>44</v>
      </c>
      <c r="B52" s="8" t="s">
        <v>45</v>
      </c>
      <c r="C52" s="8" t="s">
        <v>18</v>
      </c>
      <c r="D52" s="8">
        <v>40</v>
      </c>
      <c r="E52" s="11">
        <v>6000</v>
      </c>
      <c r="F52" s="21">
        <f t="shared" si="2"/>
        <v>240000</v>
      </c>
      <c r="G52" s="8"/>
      <c r="H52" s="8"/>
    </row>
    <row r="53" spans="1:8" s="1" customFormat="1" ht="12.75">
      <c r="A53" s="19" t="s">
        <v>46</v>
      </c>
      <c r="B53" s="8" t="s">
        <v>47</v>
      </c>
      <c r="C53" s="8" t="s">
        <v>27</v>
      </c>
      <c r="D53" s="8">
        <v>75</v>
      </c>
      <c r="E53" s="11">
        <v>3500</v>
      </c>
      <c r="F53" s="21">
        <f t="shared" si="2"/>
        <v>262500</v>
      </c>
      <c r="G53" s="8"/>
      <c r="H53" s="8"/>
    </row>
    <row r="54" spans="1:8" s="1" customFormat="1" ht="12.75">
      <c r="A54" s="19" t="s">
        <v>48</v>
      </c>
      <c r="B54" s="8" t="s">
        <v>26</v>
      </c>
      <c r="C54" s="8" t="s">
        <v>27</v>
      </c>
      <c r="D54" s="8">
        <v>40</v>
      </c>
      <c r="E54" s="11">
        <v>3500</v>
      </c>
      <c r="F54" s="21">
        <f t="shared" si="2"/>
        <v>140000</v>
      </c>
      <c r="G54" s="8"/>
      <c r="H54" s="8"/>
    </row>
    <row r="55" spans="1:8" s="1" customFormat="1" ht="15.75" customHeight="1">
      <c r="A55" s="19" t="s">
        <v>49</v>
      </c>
      <c r="B55" s="8" t="s">
        <v>50</v>
      </c>
      <c r="C55" s="8" t="s">
        <v>9</v>
      </c>
      <c r="D55" s="8"/>
      <c r="E55" s="8"/>
      <c r="F55" s="22"/>
      <c r="G55" s="11">
        <v>450000</v>
      </c>
      <c r="H55" s="8"/>
    </row>
    <row r="56" spans="1:8" s="1" customFormat="1" ht="12.75">
      <c r="A56" s="19" t="s">
        <v>51</v>
      </c>
      <c r="B56" s="8" t="s">
        <v>31</v>
      </c>
      <c r="C56" s="8" t="s">
        <v>9</v>
      </c>
      <c r="D56" s="8"/>
      <c r="E56" s="8"/>
      <c r="F56" s="22"/>
      <c r="G56" s="11">
        <v>400000</v>
      </c>
      <c r="H56" s="8"/>
    </row>
    <row r="57" spans="1:8" s="1" customFormat="1" ht="12.75">
      <c r="A57" s="19"/>
      <c r="B57" s="12" t="s">
        <v>103</v>
      </c>
      <c r="C57" s="8"/>
      <c r="D57" s="8"/>
      <c r="E57" s="8"/>
      <c r="F57" s="15">
        <f>SUM(F38:F56)</f>
        <v>8072500</v>
      </c>
      <c r="G57" s="16">
        <f>SUM(G43:G56)</f>
        <v>2550000</v>
      </c>
      <c r="H57" s="16">
        <f>F57+G57:G59</f>
        <v>10622500</v>
      </c>
    </row>
    <row r="58" spans="1:8" s="1" customFormat="1" ht="12.75">
      <c r="A58" s="19"/>
      <c r="B58" s="12"/>
      <c r="C58" s="8"/>
      <c r="D58" s="8"/>
      <c r="E58" s="8"/>
      <c r="F58" s="15"/>
      <c r="G58" s="34"/>
      <c r="H58" s="16"/>
    </row>
    <row r="59" spans="1:8" s="1" customFormat="1" ht="12.75">
      <c r="A59" s="19"/>
      <c r="B59" s="12" t="s">
        <v>235</v>
      </c>
      <c r="C59" s="8"/>
      <c r="D59" s="8"/>
      <c r="E59" s="8"/>
      <c r="F59" s="21"/>
      <c r="H59" s="8"/>
    </row>
    <row r="60" spans="1:8" s="1" customFormat="1" ht="12.75">
      <c r="A60" s="19"/>
      <c r="B60" s="8" t="s">
        <v>33</v>
      </c>
      <c r="C60" s="8" t="s">
        <v>18</v>
      </c>
      <c r="D60" s="8">
        <v>6500</v>
      </c>
      <c r="E60" s="8">
        <v>130</v>
      </c>
      <c r="F60" s="9">
        <v>845000</v>
      </c>
      <c r="G60" s="8"/>
      <c r="H60" s="8"/>
    </row>
    <row r="61" spans="1:8" s="1" customFormat="1" ht="12.75">
      <c r="A61" s="19"/>
      <c r="B61" s="8" t="s">
        <v>236</v>
      </c>
      <c r="C61" s="8" t="s">
        <v>18</v>
      </c>
      <c r="D61" s="8">
        <v>30</v>
      </c>
      <c r="E61" s="8">
        <v>27000</v>
      </c>
      <c r="F61" s="9">
        <v>810000</v>
      </c>
      <c r="G61" s="8"/>
      <c r="H61" s="8"/>
    </row>
    <row r="62" spans="1:8" s="1" customFormat="1" ht="12.75">
      <c r="A62" s="19"/>
      <c r="B62" s="8" t="s">
        <v>20</v>
      </c>
      <c r="C62" s="8" t="s">
        <v>21</v>
      </c>
      <c r="D62" s="8">
        <v>1.5</v>
      </c>
      <c r="E62" s="8">
        <v>180000</v>
      </c>
      <c r="F62" s="9">
        <v>270000</v>
      </c>
      <c r="G62" s="8"/>
      <c r="H62" s="8"/>
    </row>
    <row r="63" spans="1:8" s="1" customFormat="1" ht="12.75">
      <c r="A63" s="19"/>
      <c r="B63" s="8" t="s">
        <v>237</v>
      </c>
      <c r="C63" s="8"/>
      <c r="D63" s="8"/>
      <c r="E63" s="8"/>
      <c r="F63" s="9"/>
      <c r="G63" s="32">
        <v>600000</v>
      </c>
      <c r="H63" s="8"/>
    </row>
    <row r="64" spans="1:8" s="1" customFormat="1" ht="12.75">
      <c r="A64" s="19"/>
      <c r="B64" s="8" t="s">
        <v>59</v>
      </c>
      <c r="C64" s="8"/>
      <c r="D64" s="8"/>
      <c r="E64" s="8"/>
      <c r="F64" s="28">
        <f>SUM(F59:F63)</f>
        <v>1925000</v>
      </c>
      <c r="G64" s="16">
        <v>600000</v>
      </c>
      <c r="H64" s="17">
        <f>F64+G64</f>
        <v>2525000</v>
      </c>
    </row>
    <row r="65" spans="1:8" s="1" customFormat="1" ht="12.75">
      <c r="A65" s="19"/>
      <c r="B65" s="8"/>
      <c r="C65" s="8"/>
      <c r="D65" s="8"/>
      <c r="E65" s="8"/>
      <c r="F65" s="28"/>
      <c r="G65" s="16"/>
      <c r="H65" s="17"/>
    </row>
    <row r="66" spans="1:8" s="1" customFormat="1" ht="12.75">
      <c r="A66" s="19">
        <v>9</v>
      </c>
      <c r="B66" s="12" t="s">
        <v>245</v>
      </c>
      <c r="C66" s="8"/>
      <c r="D66" s="8"/>
      <c r="E66" s="8"/>
      <c r="F66" s="28"/>
      <c r="G66" s="12"/>
      <c r="H66" s="17"/>
    </row>
    <row r="67" spans="1:8" s="1" customFormat="1" ht="12.75">
      <c r="A67" s="19" t="s">
        <v>16</v>
      </c>
      <c r="B67" s="8" t="s">
        <v>246</v>
      </c>
      <c r="C67" s="8" t="s">
        <v>18</v>
      </c>
      <c r="D67" s="8">
        <v>40</v>
      </c>
      <c r="E67" s="8">
        <v>8500</v>
      </c>
      <c r="F67" s="33">
        <v>340000</v>
      </c>
      <c r="G67" s="12"/>
      <c r="H67" s="17"/>
    </row>
    <row r="68" spans="1:8" s="1" customFormat="1" ht="12.75">
      <c r="A68" s="19" t="s">
        <v>19</v>
      </c>
      <c r="B68" s="8" t="s">
        <v>247</v>
      </c>
      <c r="C68" s="8" t="s">
        <v>18</v>
      </c>
      <c r="D68" s="8">
        <v>120</v>
      </c>
      <c r="E68" s="8">
        <v>8500</v>
      </c>
      <c r="F68" s="33">
        <v>1020000</v>
      </c>
      <c r="G68" s="12"/>
      <c r="H68" s="17"/>
    </row>
    <row r="69" spans="1:8" s="1" customFormat="1" ht="12.75">
      <c r="A69" s="19" t="s">
        <v>22</v>
      </c>
      <c r="B69" s="8" t="s">
        <v>248</v>
      </c>
      <c r="C69" s="8" t="s">
        <v>249</v>
      </c>
      <c r="D69" s="8">
        <v>230</v>
      </c>
      <c r="E69" s="8">
        <v>8500</v>
      </c>
      <c r="F69" s="33">
        <v>1955000</v>
      </c>
      <c r="G69" s="12"/>
      <c r="H69" s="17"/>
    </row>
    <row r="70" spans="1:8" s="1" customFormat="1" ht="12.75">
      <c r="A70" s="19" t="s">
        <v>28</v>
      </c>
      <c r="B70" s="8" t="s">
        <v>250</v>
      </c>
      <c r="C70" s="8" t="s">
        <v>18</v>
      </c>
      <c r="D70" s="8">
        <v>60</v>
      </c>
      <c r="E70" s="8">
        <v>8500</v>
      </c>
      <c r="F70" s="33">
        <v>510000</v>
      </c>
      <c r="G70" s="12"/>
      <c r="H70" s="17"/>
    </row>
    <row r="71" spans="1:8" s="1" customFormat="1" ht="12.75">
      <c r="A71" s="19" t="s">
        <v>30</v>
      </c>
      <c r="B71" s="8" t="s">
        <v>251</v>
      </c>
      <c r="C71" s="8" t="s">
        <v>18</v>
      </c>
      <c r="D71" s="8">
        <v>600</v>
      </c>
      <c r="E71" s="8">
        <v>5000</v>
      </c>
      <c r="F71" s="33">
        <v>3000000</v>
      </c>
      <c r="G71" s="12"/>
      <c r="H71" s="17"/>
    </row>
    <row r="72" spans="1:8" s="1" customFormat="1" ht="12.75">
      <c r="A72" s="19" t="s">
        <v>42</v>
      </c>
      <c r="B72" s="8" t="s">
        <v>252</v>
      </c>
      <c r="C72" s="8" t="s">
        <v>18</v>
      </c>
      <c r="D72" s="8">
        <v>40</v>
      </c>
      <c r="E72" s="8">
        <v>12000</v>
      </c>
      <c r="F72" s="33">
        <v>480000</v>
      </c>
      <c r="G72" s="12"/>
      <c r="H72" s="17"/>
    </row>
    <row r="73" spans="1:8" s="1" customFormat="1" ht="12.75">
      <c r="A73" s="19" t="s">
        <v>44</v>
      </c>
      <c r="B73" s="8" t="s">
        <v>253</v>
      </c>
      <c r="C73" s="8" t="s">
        <v>18</v>
      </c>
      <c r="D73" s="8">
        <v>10000</v>
      </c>
      <c r="E73" s="8"/>
      <c r="F73" s="33"/>
      <c r="G73" s="12"/>
      <c r="H73" s="17"/>
    </row>
    <row r="74" spans="1:8" s="1" customFormat="1" ht="12.75">
      <c r="A74" s="19" t="s">
        <v>46</v>
      </c>
      <c r="B74" s="8" t="s">
        <v>254</v>
      </c>
      <c r="C74" s="8" t="s">
        <v>18</v>
      </c>
      <c r="D74" s="8"/>
      <c r="E74" s="8"/>
      <c r="F74" s="28"/>
      <c r="G74" s="12"/>
      <c r="H74" s="17"/>
    </row>
    <row r="75" spans="1:8" s="1" customFormat="1" ht="12.75">
      <c r="A75" s="19" t="s">
        <v>48</v>
      </c>
      <c r="B75" s="8" t="s">
        <v>255</v>
      </c>
      <c r="C75" s="8" t="s">
        <v>256</v>
      </c>
      <c r="D75" s="8">
        <v>10</v>
      </c>
      <c r="E75" s="8">
        <v>35000</v>
      </c>
      <c r="F75" s="33">
        <v>350000</v>
      </c>
      <c r="G75" s="12"/>
      <c r="H75" s="17"/>
    </row>
    <row r="76" spans="1:10" s="1" customFormat="1" ht="12.75">
      <c r="A76" s="19" t="s">
        <v>49</v>
      </c>
      <c r="B76" s="8" t="s">
        <v>257</v>
      </c>
      <c r="C76" s="8" t="s">
        <v>258</v>
      </c>
      <c r="D76" s="8">
        <v>650</v>
      </c>
      <c r="E76" s="8">
        <v>2500</v>
      </c>
      <c r="F76" s="33">
        <v>1622500</v>
      </c>
      <c r="G76" s="12"/>
      <c r="H76" s="17"/>
      <c r="J76" s="1" t="s">
        <v>192</v>
      </c>
    </row>
    <row r="77" spans="1:8" s="1" customFormat="1" ht="12.75">
      <c r="A77" s="19" t="s">
        <v>51</v>
      </c>
      <c r="B77" s="8" t="s">
        <v>259</v>
      </c>
      <c r="C77" s="8" t="s">
        <v>256</v>
      </c>
      <c r="D77" s="8">
        <v>50</v>
      </c>
      <c r="E77" s="8">
        <v>55000</v>
      </c>
      <c r="F77" s="33">
        <v>2750000</v>
      </c>
      <c r="G77" s="12"/>
      <c r="H77" s="17"/>
    </row>
    <row r="78" spans="1:8" s="1" customFormat="1" ht="12.75">
      <c r="A78" s="19" t="s">
        <v>77</v>
      </c>
      <c r="B78" s="8" t="s">
        <v>260</v>
      </c>
      <c r="C78" s="8" t="s">
        <v>64</v>
      </c>
      <c r="D78" s="8">
        <v>70</v>
      </c>
      <c r="E78" s="8">
        <v>10000</v>
      </c>
      <c r="F78" s="33">
        <v>700000</v>
      </c>
      <c r="G78" s="12"/>
      <c r="H78" s="17"/>
    </row>
    <row r="79" spans="1:8" s="1" customFormat="1" ht="12.75">
      <c r="A79" s="19" t="s">
        <v>79</v>
      </c>
      <c r="B79" s="8" t="s">
        <v>261</v>
      </c>
      <c r="C79" s="8" t="s">
        <v>9</v>
      </c>
      <c r="D79" s="8"/>
      <c r="E79" s="8"/>
      <c r="F79" s="33">
        <v>360000</v>
      </c>
      <c r="G79" s="16"/>
      <c r="H79" s="17"/>
    </row>
    <row r="80" spans="1:8" s="1" customFormat="1" ht="12.75">
      <c r="A80" s="19"/>
      <c r="B80" s="8" t="s">
        <v>34</v>
      </c>
      <c r="C80" s="8"/>
      <c r="D80" s="8"/>
      <c r="E80" s="8"/>
      <c r="F80" s="33"/>
      <c r="G80" s="32">
        <v>4500000</v>
      </c>
      <c r="H80" s="17"/>
    </row>
    <row r="81" spans="1:8" s="1" customFormat="1" ht="12.75">
      <c r="A81" s="19"/>
      <c r="B81" s="8" t="s">
        <v>59</v>
      </c>
      <c r="C81" s="8"/>
      <c r="D81" s="8"/>
      <c r="E81" s="8"/>
      <c r="F81" s="28">
        <f>SUM(F67:F80)</f>
        <v>13087500</v>
      </c>
      <c r="G81" s="16">
        <v>4500000</v>
      </c>
      <c r="H81" s="17">
        <f>F81+G81</f>
        <v>17587500</v>
      </c>
    </row>
    <row r="82" spans="1:8" s="1" customFormat="1" ht="12.75">
      <c r="A82" s="19"/>
      <c r="B82" s="8"/>
      <c r="C82" s="8"/>
      <c r="D82" s="8"/>
      <c r="E82" s="8"/>
      <c r="F82" s="28"/>
      <c r="G82" s="12"/>
      <c r="H82" s="17"/>
    </row>
    <row r="83" spans="1:8" s="1" customFormat="1" ht="12.75">
      <c r="A83" s="7">
        <v>9</v>
      </c>
      <c r="B83" s="12" t="s">
        <v>85</v>
      </c>
      <c r="C83" s="8"/>
      <c r="D83" s="8"/>
      <c r="E83" s="8"/>
      <c r="F83" s="9"/>
      <c r="G83" s="8"/>
      <c r="H83" s="8"/>
    </row>
    <row r="84" spans="1:8" s="1" customFormat="1" ht="12.75">
      <c r="A84" s="19" t="s">
        <v>16</v>
      </c>
      <c r="B84" s="8" t="s">
        <v>17</v>
      </c>
      <c r="C84" s="8" t="s">
        <v>18</v>
      </c>
      <c r="D84" s="8">
        <v>80</v>
      </c>
      <c r="E84" s="11">
        <v>27000</v>
      </c>
      <c r="F84" s="21">
        <f>D84*E84</f>
        <v>2160000</v>
      </c>
      <c r="G84" s="8"/>
      <c r="H84" s="8"/>
    </row>
    <row r="85" spans="1:8" s="1" customFormat="1" ht="12.75">
      <c r="A85" s="19" t="s">
        <v>19</v>
      </c>
      <c r="B85" s="8" t="s">
        <v>20</v>
      </c>
      <c r="C85" s="8" t="s">
        <v>21</v>
      </c>
      <c r="D85" s="8">
        <v>4</v>
      </c>
      <c r="E85" s="11">
        <v>150000</v>
      </c>
      <c r="F85" s="21">
        <f>D85*E85</f>
        <v>600000</v>
      </c>
      <c r="G85" s="8"/>
      <c r="H85" s="8"/>
    </row>
    <row r="86" spans="1:8" s="1" customFormat="1" ht="12.75">
      <c r="A86" s="19" t="s">
        <v>22</v>
      </c>
      <c r="B86" s="8" t="s">
        <v>86</v>
      </c>
      <c r="C86" s="8" t="s">
        <v>18</v>
      </c>
      <c r="D86" s="8">
        <v>15</v>
      </c>
      <c r="E86" s="11">
        <v>15000</v>
      </c>
      <c r="F86" s="21">
        <f>D86*E86</f>
        <v>225000</v>
      </c>
      <c r="G86" s="8"/>
      <c r="H86" s="8"/>
    </row>
    <row r="87" spans="1:8" s="1" customFormat="1" ht="12.75">
      <c r="A87" s="19" t="s">
        <v>42</v>
      </c>
      <c r="B87" s="8" t="s">
        <v>91</v>
      </c>
      <c r="C87" s="8" t="s">
        <v>18</v>
      </c>
      <c r="D87" s="8" t="s">
        <v>89</v>
      </c>
      <c r="E87" s="11"/>
      <c r="F87" s="22" t="s">
        <v>89</v>
      </c>
      <c r="G87" s="8"/>
      <c r="H87" s="8"/>
    </row>
    <row r="88" spans="1:8" s="1" customFormat="1" ht="12.75">
      <c r="A88" s="19" t="s">
        <v>44</v>
      </c>
      <c r="B88" s="8" t="s">
        <v>34</v>
      </c>
      <c r="C88" s="8"/>
      <c r="D88" s="8"/>
      <c r="E88" s="8">
        <v>0</v>
      </c>
      <c r="F88" s="21"/>
      <c r="G88" s="16">
        <v>1500000</v>
      </c>
      <c r="H88" s="8"/>
    </row>
    <row r="89" spans="1:8" s="1" customFormat="1" ht="12.75">
      <c r="A89" s="19">
        <v>9.1</v>
      </c>
      <c r="B89" s="12" t="s">
        <v>92</v>
      </c>
      <c r="C89" s="8"/>
      <c r="D89" s="8"/>
      <c r="E89" s="8">
        <v>0</v>
      </c>
      <c r="F89" s="21"/>
      <c r="G89" s="8"/>
      <c r="H89" s="8"/>
    </row>
    <row r="90" spans="1:8" s="1" customFormat="1" ht="12.75">
      <c r="A90" s="19" t="s">
        <v>16</v>
      </c>
      <c r="B90" s="8" t="s">
        <v>17</v>
      </c>
      <c r="C90" s="8" t="s">
        <v>18</v>
      </c>
      <c r="D90" s="8">
        <v>30</v>
      </c>
      <c r="E90" s="11">
        <v>27000</v>
      </c>
      <c r="F90" s="21">
        <f>D90*E90</f>
        <v>810000</v>
      </c>
      <c r="G90" s="8"/>
      <c r="H90" s="8"/>
    </row>
    <row r="91" spans="1:8" s="1" customFormat="1" ht="12.75">
      <c r="A91" s="19" t="s">
        <v>19</v>
      </c>
      <c r="B91" s="8" t="s">
        <v>20</v>
      </c>
      <c r="C91" s="8" t="s">
        <v>21</v>
      </c>
      <c r="D91" s="8">
        <v>2</v>
      </c>
      <c r="E91" s="11">
        <v>150000</v>
      </c>
      <c r="F91" s="21">
        <f>D91*E91</f>
        <v>300000</v>
      </c>
      <c r="G91" s="8"/>
      <c r="H91" s="8"/>
    </row>
    <row r="92" spans="1:8" s="1" customFormat="1" ht="12.75">
      <c r="A92" s="19" t="s">
        <v>22</v>
      </c>
      <c r="B92" s="8" t="s">
        <v>93</v>
      </c>
      <c r="C92" s="8" t="s">
        <v>94</v>
      </c>
      <c r="D92" s="8" t="s">
        <v>89</v>
      </c>
      <c r="E92" s="11"/>
      <c r="F92" s="22" t="s">
        <v>89</v>
      </c>
      <c r="G92" s="8"/>
      <c r="H92" s="8"/>
    </row>
    <row r="93" spans="1:8" s="1" customFormat="1" ht="12.75">
      <c r="A93" s="19" t="s">
        <v>28</v>
      </c>
      <c r="B93" s="8" t="s">
        <v>95</v>
      </c>
      <c r="C93" s="8" t="s">
        <v>18</v>
      </c>
      <c r="D93" s="8" t="s">
        <v>89</v>
      </c>
      <c r="E93" s="11"/>
      <c r="F93" s="22" t="s">
        <v>89</v>
      </c>
      <c r="G93" s="8"/>
      <c r="H93" s="8"/>
    </row>
    <row r="94" spans="1:8" s="1" customFormat="1" ht="12.75">
      <c r="A94" s="19"/>
      <c r="B94" s="8" t="s">
        <v>209</v>
      </c>
      <c r="C94" s="8" t="s">
        <v>210</v>
      </c>
      <c r="D94" s="8">
        <v>85</v>
      </c>
      <c r="E94" s="11">
        <v>25000</v>
      </c>
      <c r="F94" s="22">
        <v>2125000</v>
      </c>
      <c r="G94" s="8"/>
      <c r="H94" s="8"/>
    </row>
    <row r="95" spans="1:8" s="1" customFormat="1" ht="12.75">
      <c r="A95" s="19" t="s">
        <v>30</v>
      </c>
      <c r="B95" s="8" t="s">
        <v>34</v>
      </c>
      <c r="C95" s="8" t="s">
        <v>9</v>
      </c>
      <c r="D95" s="8"/>
      <c r="E95" s="8"/>
      <c r="F95" s="21"/>
      <c r="G95" s="11">
        <v>750000</v>
      </c>
      <c r="H95" s="8"/>
    </row>
    <row r="96" spans="1:8" s="3" customFormat="1" ht="12.75">
      <c r="A96" s="7"/>
      <c r="B96" s="12" t="s">
        <v>59</v>
      </c>
      <c r="C96" s="12"/>
      <c r="D96" s="12"/>
      <c r="E96" s="16"/>
      <c r="F96" s="15">
        <f>SUM(F83:F95)</f>
        <v>6220000</v>
      </c>
      <c r="G96" s="16">
        <f>SUM(G88:G95)</f>
        <v>2250000</v>
      </c>
      <c r="H96" s="17">
        <f>F96+G96</f>
        <v>8470000</v>
      </c>
    </row>
    <row r="97" spans="1:8" s="3" customFormat="1" ht="12.75">
      <c r="A97" s="7"/>
      <c r="B97" s="12"/>
      <c r="C97" s="12"/>
      <c r="D97" s="12"/>
      <c r="E97" s="16"/>
      <c r="F97" s="15"/>
      <c r="G97" s="16"/>
      <c r="H97" s="17"/>
    </row>
    <row r="98" spans="1:8" s="1" customFormat="1" ht="12.75">
      <c r="A98" s="19"/>
      <c r="B98" s="12" t="s">
        <v>238</v>
      </c>
      <c r="C98" s="8"/>
      <c r="D98" s="8"/>
      <c r="E98" s="8"/>
      <c r="F98" s="21"/>
      <c r="G98" s="8"/>
      <c r="H98" s="8"/>
    </row>
    <row r="99" spans="1:8" s="1" customFormat="1" ht="12.75">
      <c r="A99" s="19" t="s">
        <v>16</v>
      </c>
      <c r="B99" s="29" t="s">
        <v>239</v>
      </c>
      <c r="C99" s="8" t="s">
        <v>18</v>
      </c>
      <c r="D99" s="8">
        <v>320</v>
      </c>
      <c r="E99" s="8">
        <v>7000</v>
      </c>
      <c r="F99" s="21">
        <f>D99*E99</f>
        <v>2240000</v>
      </c>
      <c r="G99" s="8"/>
      <c r="H99" s="8"/>
    </row>
    <row r="100" spans="1:8" s="1" customFormat="1" ht="12.75">
      <c r="A100" s="19" t="s">
        <v>19</v>
      </c>
      <c r="B100" s="29" t="s">
        <v>240</v>
      </c>
      <c r="C100" s="8" t="s">
        <v>18</v>
      </c>
      <c r="D100" s="8">
        <v>350</v>
      </c>
      <c r="E100" s="8">
        <v>3500</v>
      </c>
      <c r="F100" s="21">
        <v>1225000</v>
      </c>
      <c r="G100" s="8"/>
      <c r="H100" s="8"/>
    </row>
    <row r="101" spans="1:8" s="1" customFormat="1" ht="12.75">
      <c r="A101" s="19" t="s">
        <v>22</v>
      </c>
      <c r="B101" s="8" t="s">
        <v>17</v>
      </c>
      <c r="C101" s="8" t="s">
        <v>18</v>
      </c>
      <c r="D101" s="8">
        <v>95</v>
      </c>
      <c r="E101" s="11">
        <v>27000</v>
      </c>
      <c r="F101" s="21">
        <f>D101*E101</f>
        <v>2565000</v>
      </c>
      <c r="G101" s="8"/>
      <c r="H101" s="8"/>
    </row>
    <row r="102" spans="1:8" s="1" customFormat="1" ht="12.75">
      <c r="A102" s="19" t="s">
        <v>28</v>
      </c>
      <c r="B102" s="8" t="s">
        <v>20</v>
      </c>
      <c r="C102" s="8" t="s">
        <v>21</v>
      </c>
      <c r="D102" s="8">
        <v>2</v>
      </c>
      <c r="E102" s="11">
        <v>180000</v>
      </c>
      <c r="F102" s="21">
        <f>D102*E102</f>
        <v>360000</v>
      </c>
      <c r="G102" s="8"/>
      <c r="H102" s="8"/>
    </row>
    <row r="103" spans="1:8" s="1" customFormat="1" ht="12.75">
      <c r="A103" s="19" t="s">
        <v>30</v>
      </c>
      <c r="B103" s="8" t="s">
        <v>86</v>
      </c>
      <c r="C103" s="8" t="s">
        <v>18</v>
      </c>
      <c r="D103" s="8">
        <v>10</v>
      </c>
      <c r="E103" s="11">
        <v>15000</v>
      </c>
      <c r="F103" s="21">
        <f>D103*E103</f>
        <v>150000</v>
      </c>
      <c r="G103" s="8"/>
      <c r="H103" s="8"/>
    </row>
    <row r="104" spans="1:8" s="1" customFormat="1" ht="12.75">
      <c r="A104" s="19" t="s">
        <v>42</v>
      </c>
      <c r="B104" s="8" t="s">
        <v>241</v>
      </c>
      <c r="C104" s="8" t="s">
        <v>27</v>
      </c>
      <c r="D104" s="8">
        <v>150</v>
      </c>
      <c r="E104" s="8">
        <v>3500</v>
      </c>
      <c r="F104" s="21">
        <v>525000</v>
      </c>
      <c r="G104" s="11"/>
      <c r="H104" s="8"/>
    </row>
    <row r="105" spans="1:8" s="1" customFormat="1" ht="12.75">
      <c r="A105" s="19" t="s">
        <v>44</v>
      </c>
      <c r="B105" s="29" t="s">
        <v>242</v>
      </c>
      <c r="C105" s="8" t="s">
        <v>27</v>
      </c>
      <c r="D105" s="8">
        <v>50</v>
      </c>
      <c r="E105" s="8">
        <v>4500</v>
      </c>
      <c r="F105" s="30">
        <v>225000</v>
      </c>
      <c r="G105" s="16"/>
      <c r="H105" s="31"/>
    </row>
    <row r="106" spans="1:8" s="1" customFormat="1" ht="12.75">
      <c r="A106" s="19"/>
      <c r="B106" s="29" t="s">
        <v>34</v>
      </c>
      <c r="C106" s="8"/>
      <c r="D106" s="8"/>
      <c r="E106" s="8"/>
      <c r="F106" s="15"/>
      <c r="G106" s="32">
        <v>2187000</v>
      </c>
      <c r="H106" s="17"/>
    </row>
    <row r="107" spans="1:8" s="1" customFormat="1" ht="12.75">
      <c r="A107" s="19"/>
      <c r="B107" s="8" t="s">
        <v>59</v>
      </c>
      <c r="C107" s="8"/>
      <c r="D107" s="8"/>
      <c r="E107" s="8"/>
      <c r="F107" s="15">
        <f>SUM(F99:F106)</f>
        <v>7290000</v>
      </c>
      <c r="G107" s="16">
        <v>2187000</v>
      </c>
      <c r="H107" s="17">
        <f>F107+G107</f>
        <v>9477000</v>
      </c>
    </row>
    <row r="108" spans="1:8" s="1" customFormat="1" ht="12.75">
      <c r="A108" s="19"/>
      <c r="B108" s="8"/>
      <c r="C108" s="8"/>
      <c r="D108" s="8"/>
      <c r="E108" s="8"/>
      <c r="F108" s="15"/>
      <c r="G108" s="16"/>
      <c r="H108" s="17"/>
    </row>
    <row r="109" spans="1:8" s="1" customFormat="1" ht="12.75">
      <c r="A109" s="19"/>
      <c r="B109" s="8"/>
      <c r="C109" s="8"/>
      <c r="D109" s="8"/>
      <c r="E109" s="8"/>
      <c r="F109" s="15"/>
      <c r="G109" s="16"/>
      <c r="H109" s="17"/>
    </row>
    <row r="110" spans="1:8" s="1" customFormat="1" ht="12.75">
      <c r="A110" s="19">
        <v>10</v>
      </c>
      <c r="B110" s="12" t="s">
        <v>99</v>
      </c>
      <c r="C110" s="8"/>
      <c r="D110" s="8"/>
      <c r="E110" s="8"/>
      <c r="F110" s="21">
        <f>D110*E110</f>
        <v>0</v>
      </c>
      <c r="G110" s="8"/>
      <c r="H110" s="8"/>
    </row>
    <row r="111" spans="1:8" s="1" customFormat="1" ht="38.25">
      <c r="A111" s="19" t="s">
        <v>16</v>
      </c>
      <c r="B111" s="8" t="s">
        <v>185</v>
      </c>
      <c r="C111" s="8" t="s">
        <v>18</v>
      </c>
      <c r="D111" s="8">
        <v>4</v>
      </c>
      <c r="E111" s="11">
        <v>250000</v>
      </c>
      <c r="F111" s="21">
        <f>D111*E111</f>
        <v>1000000</v>
      </c>
      <c r="G111" s="8"/>
      <c r="H111" s="8"/>
    </row>
    <row r="112" spans="1:8" s="1" customFormat="1" ht="12.75">
      <c r="A112" s="19" t="s">
        <v>19</v>
      </c>
      <c r="B112" s="8" t="s">
        <v>186</v>
      </c>
      <c r="C112" s="8" t="s">
        <v>18</v>
      </c>
      <c r="D112" s="8">
        <v>6</v>
      </c>
      <c r="E112" s="11">
        <v>15000</v>
      </c>
      <c r="F112" s="21">
        <f>D112*E112</f>
        <v>90000</v>
      </c>
      <c r="G112" s="8"/>
      <c r="H112" s="8"/>
    </row>
    <row r="113" spans="1:8" s="1" customFormat="1" ht="12.75">
      <c r="A113" s="19"/>
      <c r="B113" s="8" t="s">
        <v>213</v>
      </c>
      <c r="C113" s="8" t="s">
        <v>18</v>
      </c>
      <c r="D113" s="8">
        <v>6</v>
      </c>
      <c r="E113" s="11">
        <v>85000</v>
      </c>
      <c r="F113" s="21">
        <v>255000</v>
      </c>
      <c r="G113" s="8"/>
      <c r="H113" s="8"/>
    </row>
    <row r="114" spans="1:8" s="1" customFormat="1" ht="59.25" customHeight="1">
      <c r="A114" s="19" t="s">
        <v>22</v>
      </c>
      <c r="B114" s="8" t="s">
        <v>214</v>
      </c>
      <c r="C114" s="8" t="s">
        <v>18</v>
      </c>
      <c r="D114" s="8">
        <v>2</v>
      </c>
      <c r="E114" s="11">
        <v>205000</v>
      </c>
      <c r="F114" s="21">
        <f>D114*E114</f>
        <v>410000</v>
      </c>
      <c r="G114" s="8"/>
      <c r="H114" s="8"/>
    </row>
    <row r="115" spans="1:8" s="1" customFormat="1" ht="38.25">
      <c r="A115" s="19" t="s">
        <v>28</v>
      </c>
      <c r="B115" s="8" t="s">
        <v>244</v>
      </c>
      <c r="C115" s="8" t="s">
        <v>18</v>
      </c>
      <c r="D115" s="8">
        <v>8</v>
      </c>
      <c r="E115" s="11">
        <v>355000</v>
      </c>
      <c r="F115" s="21">
        <f>D115*E115</f>
        <v>2840000</v>
      </c>
      <c r="G115" s="8"/>
      <c r="H115" s="8"/>
    </row>
    <row r="116" spans="1:8" s="1" customFormat="1" ht="39.75" customHeight="1">
      <c r="A116" s="19" t="s">
        <v>42</v>
      </c>
      <c r="B116" s="8" t="s">
        <v>265</v>
      </c>
      <c r="C116" s="8" t="s">
        <v>18</v>
      </c>
      <c r="D116" s="8">
        <v>11</v>
      </c>
      <c r="E116" s="11">
        <v>350000</v>
      </c>
      <c r="F116" s="21">
        <f>D116*E116</f>
        <v>3850000</v>
      </c>
      <c r="G116" s="8"/>
      <c r="H116" s="8"/>
    </row>
    <row r="117" spans="1:8" s="1" customFormat="1" ht="26.25" customHeight="1">
      <c r="A117" s="19"/>
      <c r="B117" s="8" t="s">
        <v>212</v>
      </c>
      <c r="C117" s="8" t="s">
        <v>18</v>
      </c>
      <c r="D117" s="8">
        <v>6</v>
      </c>
      <c r="E117" s="11">
        <v>150000</v>
      </c>
      <c r="F117" s="21">
        <f>D117*E117</f>
        <v>900000</v>
      </c>
      <c r="G117" s="8"/>
      <c r="H117" s="8"/>
    </row>
    <row r="118" spans="1:8" s="1" customFormat="1" ht="26.25" customHeight="1">
      <c r="A118" s="19"/>
      <c r="B118" s="8" t="s">
        <v>267</v>
      </c>
      <c r="C118" s="8"/>
      <c r="D118" s="8"/>
      <c r="E118" s="11"/>
      <c r="F118" s="21">
        <v>2500000</v>
      </c>
      <c r="G118" s="11"/>
      <c r="H118" s="8"/>
    </row>
    <row r="119" spans="1:8" s="1" customFormat="1" ht="12.75">
      <c r="A119" s="19"/>
      <c r="B119" s="8" t="s">
        <v>34</v>
      </c>
      <c r="C119" s="8"/>
      <c r="D119" s="8"/>
      <c r="E119" s="8"/>
      <c r="F119" s="21">
        <v>0</v>
      </c>
      <c r="G119" s="11">
        <v>2100000</v>
      </c>
      <c r="H119" s="8"/>
    </row>
    <row r="120" spans="1:8" s="3" customFormat="1" ht="12.75">
      <c r="A120" s="7"/>
      <c r="B120" s="12" t="s">
        <v>103</v>
      </c>
      <c r="C120" s="12"/>
      <c r="D120" s="12"/>
      <c r="E120" s="12"/>
      <c r="F120" s="15">
        <f>SUM(F111:F119)</f>
        <v>11845000</v>
      </c>
      <c r="G120" s="16">
        <v>2100000</v>
      </c>
      <c r="H120" s="16">
        <f>F120+G120</f>
        <v>13945000</v>
      </c>
    </row>
    <row r="121" spans="1:8" s="1" customFormat="1" ht="12.75">
      <c r="A121" s="7">
        <v>11</v>
      </c>
      <c r="B121" s="12" t="s">
        <v>104</v>
      </c>
      <c r="C121" s="8"/>
      <c r="D121" s="8"/>
      <c r="E121" s="8"/>
      <c r="F121" s="21">
        <f>D121*E121</f>
        <v>0</v>
      </c>
      <c r="G121" s="8"/>
      <c r="H121" s="8"/>
    </row>
    <row r="122" spans="1:8" s="1" customFormat="1" ht="12.75">
      <c r="A122" s="19"/>
      <c r="B122" s="8" t="s">
        <v>33</v>
      </c>
      <c r="C122" s="8" t="s">
        <v>18</v>
      </c>
      <c r="D122" s="11">
        <v>6500</v>
      </c>
      <c r="E122" s="8">
        <v>130</v>
      </c>
      <c r="F122" s="21">
        <f>D122*E122</f>
        <v>845000</v>
      </c>
      <c r="G122" s="8"/>
      <c r="H122" s="8"/>
    </row>
    <row r="123" spans="1:8" s="1" customFormat="1" ht="12.75">
      <c r="A123" s="19"/>
      <c r="B123" s="8" t="s">
        <v>17</v>
      </c>
      <c r="C123" s="8" t="s">
        <v>18</v>
      </c>
      <c r="D123" s="8">
        <v>55</v>
      </c>
      <c r="E123" s="11">
        <v>27000</v>
      </c>
      <c r="F123" s="21">
        <f>D123*E123</f>
        <v>1485000</v>
      </c>
      <c r="G123" s="8"/>
      <c r="H123" s="8"/>
    </row>
    <row r="124" spans="1:8" s="1" customFormat="1" ht="12.75">
      <c r="A124" s="19"/>
      <c r="B124" s="8" t="s">
        <v>20</v>
      </c>
      <c r="C124" s="8" t="s">
        <v>21</v>
      </c>
      <c r="D124" s="8">
        <v>3</v>
      </c>
      <c r="E124" s="11">
        <v>180000</v>
      </c>
      <c r="F124" s="21">
        <f>D124*E124</f>
        <v>540000</v>
      </c>
      <c r="G124" s="8"/>
      <c r="H124" s="8"/>
    </row>
    <row r="125" spans="1:8" s="1" customFormat="1" ht="12.75">
      <c r="A125" s="19"/>
      <c r="B125" s="8" t="s">
        <v>39</v>
      </c>
      <c r="C125" s="8" t="s">
        <v>21</v>
      </c>
      <c r="D125" s="8">
        <v>2</v>
      </c>
      <c r="E125" s="11">
        <v>250000</v>
      </c>
      <c r="F125" s="21">
        <f>D125*E125</f>
        <v>500000</v>
      </c>
      <c r="G125" s="8"/>
      <c r="H125" s="8"/>
    </row>
    <row r="126" spans="1:8" s="1" customFormat="1" ht="12.75">
      <c r="A126" s="19"/>
      <c r="B126" s="8" t="s">
        <v>34</v>
      </c>
      <c r="C126" s="8"/>
      <c r="D126" s="8"/>
      <c r="E126" s="8"/>
      <c r="F126" s="21">
        <v>0</v>
      </c>
      <c r="G126" s="11">
        <v>850000</v>
      </c>
      <c r="H126" s="8"/>
    </row>
    <row r="127" spans="1:8" s="3" customFormat="1" ht="12.75">
      <c r="A127" s="7"/>
      <c r="B127" s="12" t="s">
        <v>103</v>
      </c>
      <c r="C127" s="12"/>
      <c r="D127" s="12"/>
      <c r="E127" s="12"/>
      <c r="F127" s="15">
        <f>SUM(F122:F126)</f>
        <v>3370000</v>
      </c>
      <c r="G127" s="16">
        <v>850000</v>
      </c>
      <c r="H127" s="16">
        <f>F127+G127</f>
        <v>4220000</v>
      </c>
    </row>
    <row r="128" spans="1:8" s="1" customFormat="1" ht="12.75">
      <c r="A128" s="7">
        <v>12</v>
      </c>
      <c r="B128" s="12" t="s">
        <v>105</v>
      </c>
      <c r="C128" s="8"/>
      <c r="D128" s="8"/>
      <c r="E128" s="8"/>
      <c r="F128" s="21">
        <f>D128*E128</f>
        <v>0</v>
      </c>
      <c r="G128" s="8"/>
      <c r="H128" s="8"/>
    </row>
    <row r="129" spans="1:8" s="1" customFormat="1" ht="12.75">
      <c r="A129" s="19" t="s">
        <v>16</v>
      </c>
      <c r="B129" s="8" t="s">
        <v>106</v>
      </c>
      <c r="C129" s="8" t="s">
        <v>18</v>
      </c>
      <c r="D129" s="8">
        <v>4</v>
      </c>
      <c r="E129" s="11">
        <v>225000</v>
      </c>
      <c r="F129" s="22">
        <f>D129*E129</f>
        <v>900000</v>
      </c>
      <c r="G129" s="8"/>
      <c r="H129" s="8"/>
    </row>
    <row r="130" spans="1:8" s="1" customFormat="1" ht="12.75">
      <c r="A130" s="19" t="s">
        <v>19</v>
      </c>
      <c r="B130" s="8" t="s">
        <v>188</v>
      </c>
      <c r="C130" s="8" t="s">
        <v>18</v>
      </c>
      <c r="D130" s="8">
        <v>4</v>
      </c>
      <c r="E130" s="11">
        <v>120000</v>
      </c>
      <c r="F130" s="22">
        <f>D130*E130</f>
        <v>480000</v>
      </c>
      <c r="G130" s="8"/>
      <c r="H130" s="8"/>
    </row>
    <row r="131" spans="1:8" s="1" customFormat="1" ht="12.75">
      <c r="A131" s="19" t="s">
        <v>22</v>
      </c>
      <c r="B131" s="8" t="s">
        <v>107</v>
      </c>
      <c r="C131" s="8" t="s">
        <v>108</v>
      </c>
      <c r="D131" s="8" t="s">
        <v>89</v>
      </c>
      <c r="E131" s="11"/>
      <c r="F131" s="22" t="s">
        <v>89</v>
      </c>
      <c r="G131" s="8"/>
      <c r="H131" s="8"/>
    </row>
    <row r="132" spans="1:8" s="1" customFormat="1" ht="12.75">
      <c r="A132" s="19" t="s">
        <v>30</v>
      </c>
      <c r="B132" s="8" t="s">
        <v>109</v>
      </c>
      <c r="C132" s="8" t="s">
        <v>9</v>
      </c>
      <c r="D132" s="8"/>
      <c r="E132" s="8"/>
      <c r="F132" s="21">
        <v>1100000</v>
      </c>
      <c r="G132" s="8"/>
      <c r="H132" s="8"/>
    </row>
    <row r="133" spans="1:8" s="1" customFormat="1" ht="12.75">
      <c r="A133" s="19" t="s">
        <v>42</v>
      </c>
      <c r="B133" s="8" t="s">
        <v>262</v>
      </c>
      <c r="C133" s="8"/>
      <c r="D133" s="8"/>
      <c r="E133" s="8"/>
      <c r="F133" s="21">
        <v>2500000</v>
      </c>
      <c r="G133" s="8"/>
      <c r="H133" s="8"/>
    </row>
    <row r="134" spans="1:8" s="1" customFormat="1" ht="12.75">
      <c r="A134" s="19" t="s">
        <v>44</v>
      </c>
      <c r="B134" s="8" t="s">
        <v>34</v>
      </c>
      <c r="C134" s="8" t="s">
        <v>9</v>
      </c>
      <c r="D134" s="8"/>
      <c r="E134" s="8"/>
      <c r="F134" s="21">
        <f>D134*E134</f>
        <v>0</v>
      </c>
      <c r="G134" s="11">
        <v>1200000</v>
      </c>
      <c r="H134" s="8"/>
    </row>
    <row r="135" spans="1:8" s="1" customFormat="1" ht="12.75">
      <c r="A135" s="19"/>
      <c r="B135" s="12" t="s">
        <v>103</v>
      </c>
      <c r="C135" s="8"/>
      <c r="D135" s="8"/>
      <c r="E135" s="8"/>
      <c r="F135" s="15">
        <f>SUM(F129:F134)</f>
        <v>4980000</v>
      </c>
      <c r="G135" s="16">
        <v>1200000</v>
      </c>
      <c r="H135" s="17">
        <f>F135+G135</f>
        <v>6180000</v>
      </c>
    </row>
    <row r="136" spans="1:8" s="1" customFormat="1" ht="12.75">
      <c r="A136" s="19"/>
      <c r="B136" s="8"/>
      <c r="C136" s="8"/>
      <c r="D136" s="8"/>
      <c r="E136" s="8"/>
      <c r="F136" s="21"/>
      <c r="G136" s="8"/>
      <c r="H136" s="8"/>
    </row>
    <row r="137" spans="1:8" s="1" customFormat="1" ht="12.75">
      <c r="A137" s="7">
        <v>15</v>
      </c>
      <c r="B137" s="12" t="s">
        <v>110</v>
      </c>
      <c r="C137" s="8"/>
      <c r="D137" s="8"/>
      <c r="E137" s="8"/>
      <c r="F137" s="21"/>
      <c r="G137" s="8"/>
      <c r="H137" s="8"/>
    </row>
    <row r="138" spans="1:8" s="1" customFormat="1" ht="12.75">
      <c r="A138" s="19" t="s">
        <v>16</v>
      </c>
      <c r="B138" s="8" t="s">
        <v>111</v>
      </c>
      <c r="C138" s="8" t="s">
        <v>18</v>
      </c>
      <c r="D138" s="8">
        <v>50</v>
      </c>
      <c r="E138" s="11">
        <v>40000</v>
      </c>
      <c r="F138" s="21">
        <f>D138*E138</f>
        <v>2000000</v>
      </c>
      <c r="G138" s="8"/>
      <c r="H138" s="8"/>
    </row>
    <row r="139" spans="1:8" s="1" customFormat="1" ht="12.75">
      <c r="A139" s="19" t="s">
        <v>19</v>
      </c>
      <c r="B139" s="8" t="s">
        <v>112</v>
      </c>
      <c r="C139" s="8" t="s">
        <v>18</v>
      </c>
      <c r="D139" s="8">
        <v>35</v>
      </c>
      <c r="E139" s="11">
        <v>21000</v>
      </c>
      <c r="F139" s="21">
        <f>D139*E139</f>
        <v>735000</v>
      </c>
      <c r="G139" s="8"/>
      <c r="H139" s="8"/>
    </row>
    <row r="140" spans="1:8" s="1" customFormat="1" ht="12.75">
      <c r="A140" s="19" t="s">
        <v>22</v>
      </c>
      <c r="B140" s="8" t="s">
        <v>113</v>
      </c>
      <c r="C140" s="8" t="s">
        <v>18</v>
      </c>
      <c r="D140" s="8">
        <v>40</v>
      </c>
      <c r="E140" s="11">
        <v>8000</v>
      </c>
      <c r="F140" s="21">
        <f>D140*E140</f>
        <v>320000</v>
      </c>
      <c r="G140" s="8"/>
      <c r="H140" s="8"/>
    </row>
    <row r="141" spans="1:8" s="1" customFormat="1" ht="12.75">
      <c r="A141" s="19" t="s">
        <v>28</v>
      </c>
      <c r="B141" s="8" t="s">
        <v>114</v>
      </c>
      <c r="C141" s="8" t="s">
        <v>18</v>
      </c>
      <c r="D141" s="8">
        <v>100</v>
      </c>
      <c r="E141" s="11">
        <v>1500</v>
      </c>
      <c r="F141" s="21">
        <f>D141*E141</f>
        <v>150000</v>
      </c>
      <c r="G141" s="8"/>
      <c r="H141" s="8"/>
    </row>
    <row r="142" spans="1:8" s="1" customFormat="1" ht="12.75">
      <c r="A142" s="19" t="s">
        <v>42</v>
      </c>
      <c r="B142" s="8" t="s">
        <v>34</v>
      </c>
      <c r="C142" s="8" t="s">
        <v>9</v>
      </c>
      <c r="D142" s="8"/>
      <c r="E142" s="8"/>
      <c r="F142" s="21">
        <v>0</v>
      </c>
      <c r="G142" s="11">
        <v>1550000</v>
      </c>
      <c r="H142" s="8"/>
    </row>
    <row r="143" spans="1:8" s="3" customFormat="1" ht="12.75">
      <c r="A143" s="7"/>
      <c r="B143" s="12" t="s">
        <v>116</v>
      </c>
      <c r="C143" s="12"/>
      <c r="D143" s="12"/>
      <c r="E143" s="12"/>
      <c r="F143" s="15">
        <f>SUM(F137:F142)</f>
        <v>3205000</v>
      </c>
      <c r="G143" s="16">
        <v>1550000</v>
      </c>
      <c r="H143" s="17">
        <f>F143+G143</f>
        <v>4755000</v>
      </c>
    </row>
    <row r="144" spans="1:8" s="1" customFormat="1" ht="12.75">
      <c r="A144" s="19"/>
      <c r="B144" s="8"/>
      <c r="C144" s="8"/>
      <c r="D144" s="8"/>
      <c r="E144" s="8"/>
      <c r="F144" s="21"/>
      <c r="G144" s="8"/>
      <c r="H144" s="8"/>
    </row>
    <row r="145" spans="1:8" s="1" customFormat="1" ht="12.75">
      <c r="A145" s="19">
        <v>17</v>
      </c>
      <c r="B145" s="8" t="s">
        <v>124</v>
      </c>
      <c r="C145" s="8" t="s">
        <v>133</v>
      </c>
      <c r="D145" s="8"/>
      <c r="E145" s="8"/>
      <c r="F145" s="21">
        <v>2000000</v>
      </c>
      <c r="G145" s="11"/>
      <c r="H145" s="16"/>
    </row>
    <row r="146" spans="1:8" s="1" customFormat="1" ht="12.75">
      <c r="A146" s="19"/>
      <c r="B146" s="8" t="s">
        <v>263</v>
      </c>
      <c r="C146" s="8" t="s">
        <v>133</v>
      </c>
      <c r="D146" s="8"/>
      <c r="E146" s="8"/>
      <c r="F146" s="21">
        <v>2500000</v>
      </c>
      <c r="G146" s="11"/>
      <c r="H146" s="11"/>
    </row>
    <row r="147" spans="1:8" s="1" customFormat="1" ht="12.75">
      <c r="A147" s="19"/>
      <c r="B147" s="8" t="s">
        <v>266</v>
      </c>
      <c r="C147" s="8"/>
      <c r="D147" s="8"/>
      <c r="E147" s="8"/>
      <c r="F147" s="21">
        <v>2000000</v>
      </c>
      <c r="G147" s="11"/>
      <c r="H147" s="11"/>
    </row>
    <row r="148" spans="1:8" s="3" customFormat="1" ht="12.75">
      <c r="A148" s="7"/>
      <c r="B148" s="12" t="s">
        <v>264</v>
      </c>
      <c r="C148" s="12"/>
      <c r="D148" s="12"/>
      <c r="E148" s="12"/>
      <c r="F148" s="15">
        <f>SUM(F145:F147)</f>
        <v>6500000</v>
      </c>
      <c r="G148" s="12"/>
      <c r="H148" s="17">
        <v>6500000</v>
      </c>
    </row>
    <row r="149" spans="1:8" s="1" customFormat="1" ht="12.75">
      <c r="A149" s="19"/>
      <c r="B149" s="12" t="s">
        <v>181</v>
      </c>
      <c r="C149" s="8"/>
      <c r="D149" s="8"/>
      <c r="E149" s="8"/>
      <c r="F149" s="21"/>
      <c r="G149" s="8"/>
      <c r="H149" s="17">
        <f>H148+H143+H135+H127+H120+H107+H96+H81+H64+H57+H35+H25+H9+I148</f>
        <v>95917000</v>
      </c>
    </row>
    <row r="150" s="1" customFormat="1" ht="12.75">
      <c r="F150" s="5"/>
    </row>
    <row r="151" s="1" customFormat="1" ht="12.75">
      <c r="F151" s="5"/>
    </row>
    <row r="152" s="1" customFormat="1" ht="12.75">
      <c r="F152" s="5"/>
    </row>
    <row r="153" s="1" customFormat="1" ht="12.75">
      <c r="F153" s="5"/>
    </row>
    <row r="154" s="1" customFormat="1" ht="12.75">
      <c r="F154" s="5"/>
    </row>
    <row r="155" s="1" customFormat="1" ht="12.75">
      <c r="F155" s="5"/>
    </row>
    <row r="156" s="1" customFormat="1" ht="12.75">
      <c r="F156" s="5"/>
    </row>
    <row r="157" s="1" customFormat="1" ht="12.75">
      <c r="F157" s="5"/>
    </row>
    <row r="158" s="1" customFormat="1" ht="12.75">
      <c r="F158" s="5"/>
    </row>
    <row r="159" s="1" customFormat="1" ht="12.75">
      <c r="F159" s="5"/>
    </row>
    <row r="160" s="1" customFormat="1" ht="12.75">
      <c r="F160" s="5"/>
    </row>
    <row r="161" s="1" customFormat="1" ht="12.75">
      <c r="F161" s="5"/>
    </row>
    <row r="162" s="1" customFormat="1" ht="12.75">
      <c r="F162" s="5"/>
    </row>
    <row r="163" s="1" customFormat="1" ht="12.75">
      <c r="F163" s="5"/>
    </row>
    <row r="164" s="1" customFormat="1" ht="12.75">
      <c r="F164" s="5"/>
    </row>
    <row r="165" s="1" customFormat="1" ht="12.75">
      <c r="F165" s="5"/>
    </row>
    <row r="166" s="1" customFormat="1" ht="12.75">
      <c r="F166" s="5"/>
    </row>
    <row r="167" s="1" customFormat="1" ht="12.75">
      <c r="F167" s="5"/>
    </row>
    <row r="168" s="1" customFormat="1" ht="12.75">
      <c r="F168" s="5"/>
    </row>
    <row r="169" s="1" customFormat="1" ht="12.75">
      <c r="F169" s="5"/>
    </row>
    <row r="170" s="1" customFormat="1" ht="12.75">
      <c r="F170" s="5"/>
    </row>
    <row r="171" s="1" customFormat="1" ht="12.75">
      <c r="F171" s="5"/>
    </row>
    <row r="172" s="1" customFormat="1" ht="12.75">
      <c r="F172" s="5"/>
    </row>
    <row r="173" s="1" customFormat="1" ht="12.75">
      <c r="F173" s="5"/>
    </row>
    <row r="174" s="1" customFormat="1" ht="12.75">
      <c r="F174" s="5"/>
    </row>
    <row r="175" s="1" customFormat="1" ht="12.75">
      <c r="F175" s="5"/>
    </row>
    <row r="176" s="1" customFormat="1" ht="12.75">
      <c r="F176" s="5"/>
    </row>
    <row r="177" s="1" customFormat="1" ht="12.75">
      <c r="F177" s="5"/>
    </row>
    <row r="178" s="1" customFormat="1" ht="12.75">
      <c r="F178" s="5"/>
    </row>
    <row r="179" s="1" customFormat="1" ht="12.75">
      <c r="F179" s="5"/>
    </row>
    <row r="180" s="1" customFormat="1" ht="12.75">
      <c r="F180" s="5"/>
    </row>
    <row r="181" s="1" customFormat="1" ht="12.75">
      <c r="F181" s="5"/>
    </row>
    <row r="182" s="1" customFormat="1" ht="12.75">
      <c r="F182" s="5"/>
    </row>
    <row r="183" s="1" customFormat="1" ht="12.75">
      <c r="F183" s="5"/>
    </row>
    <row r="184" s="1" customFormat="1" ht="12.75">
      <c r="F184" s="5"/>
    </row>
    <row r="185" s="1" customFormat="1" ht="12.75">
      <c r="F185" s="5"/>
    </row>
    <row r="186" s="1" customFormat="1" ht="12.75">
      <c r="F186" s="5"/>
    </row>
    <row r="187" s="1" customFormat="1" ht="12.75">
      <c r="F187" s="5"/>
    </row>
    <row r="188" s="1" customFormat="1" ht="12.75">
      <c r="F188" s="5"/>
    </row>
    <row r="189" s="1" customFormat="1" ht="12.75">
      <c r="F189" s="5"/>
    </row>
    <row r="190" s="1" customFormat="1" ht="12.75">
      <c r="F190" s="5"/>
    </row>
    <row r="191" s="1" customFormat="1" ht="12.75">
      <c r="F191" s="5"/>
    </row>
    <row r="192" s="1" customFormat="1" ht="12.75">
      <c r="F192" s="5"/>
    </row>
    <row r="193" s="1" customFormat="1" ht="12.75">
      <c r="F193" s="5"/>
    </row>
    <row r="194" s="1" customFormat="1" ht="12.75">
      <c r="F194" s="5"/>
    </row>
    <row r="195" s="1" customFormat="1" ht="12.75">
      <c r="F195" s="5"/>
    </row>
    <row r="196" s="1" customFormat="1" ht="12.75">
      <c r="F196" s="5"/>
    </row>
    <row r="197" s="1" customFormat="1" ht="12.75">
      <c r="F197" s="5"/>
    </row>
    <row r="198" s="1" customFormat="1" ht="12.75">
      <c r="F198" s="5"/>
    </row>
    <row r="199" s="1" customFormat="1" ht="12.75">
      <c r="F199" s="5"/>
    </row>
    <row r="200" s="1" customFormat="1" ht="12.75">
      <c r="F200" s="5"/>
    </row>
    <row r="201" s="1" customFormat="1" ht="12.75">
      <c r="F201" s="5"/>
    </row>
    <row r="202" s="1" customFormat="1" ht="12.75">
      <c r="F202" s="5"/>
    </row>
    <row r="203" s="1" customFormat="1" ht="12.75">
      <c r="F203" s="5"/>
    </row>
    <row r="204" s="1" customFormat="1" ht="12.75">
      <c r="F204" s="5"/>
    </row>
    <row r="205" s="1" customFormat="1" ht="12.75">
      <c r="F205" s="5"/>
    </row>
    <row r="206" s="1" customFormat="1" ht="12.75">
      <c r="F206" s="5"/>
    </row>
    <row r="207" s="1" customFormat="1" ht="12.75">
      <c r="F207" s="5"/>
    </row>
    <row r="208" s="1" customFormat="1" ht="12.75">
      <c r="F208" s="5"/>
    </row>
    <row r="209" s="1" customFormat="1" ht="12.75">
      <c r="F209" s="5"/>
    </row>
    <row r="210" s="1" customFormat="1" ht="12.75">
      <c r="F210" s="5"/>
    </row>
    <row r="211" s="1" customFormat="1" ht="12.75">
      <c r="F211" s="5"/>
    </row>
    <row r="212" s="1" customFormat="1" ht="12.75">
      <c r="F212" s="5"/>
    </row>
    <row r="213" s="1" customFormat="1" ht="12.75">
      <c r="F213" s="5"/>
    </row>
    <row r="214" s="1" customFormat="1" ht="12.75">
      <c r="F214" s="5"/>
    </row>
    <row r="215" s="1" customFormat="1" ht="12.75">
      <c r="F215" s="5"/>
    </row>
    <row r="216" s="1" customFormat="1" ht="12.75">
      <c r="F216" s="5"/>
    </row>
  </sheetData>
  <sheetProtection/>
  <mergeCells count="1">
    <mergeCell ref="A1:H1"/>
  </mergeCells>
  <printOptions/>
  <pageMargins left="0.23" right="0.26" top="0.56" bottom="0.57" header="0.41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11"/>
  <sheetViews>
    <sheetView zoomScalePageLayoutView="0" workbookViewId="0" topLeftCell="A1">
      <selection activeCell="A1" sqref="A1:H1"/>
    </sheetView>
  </sheetViews>
  <sheetFormatPr defaultColWidth="8.8515625" defaultRowHeight="12.75"/>
  <cols>
    <col min="1" max="1" width="5.421875" style="0" customWidth="1"/>
    <col min="2" max="2" width="33.140625" style="0" customWidth="1"/>
    <col min="3" max="3" width="6.140625" style="0" customWidth="1"/>
    <col min="4" max="4" width="7.00390625" style="0" customWidth="1"/>
    <col min="5" max="5" width="10.140625" style="0" customWidth="1"/>
    <col min="6" max="6" width="12.8515625" style="6" customWidth="1"/>
    <col min="7" max="7" width="11.28125" style="0" customWidth="1"/>
    <col min="8" max="8" width="13.421875" style="0" customWidth="1"/>
  </cols>
  <sheetData>
    <row r="1" spans="1:8" s="1" customFormat="1" ht="69.75" customHeight="1">
      <c r="A1" s="69" t="s">
        <v>300</v>
      </c>
      <c r="B1" s="69"/>
      <c r="C1" s="69"/>
      <c r="D1" s="69"/>
      <c r="E1" s="69"/>
      <c r="F1" s="69"/>
      <c r="G1" s="69"/>
      <c r="H1" s="69"/>
    </row>
    <row r="2" spans="1:8" s="2" customFormat="1" ht="38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183</v>
      </c>
      <c r="G2" s="7" t="s">
        <v>5</v>
      </c>
      <c r="H2" s="7" t="s">
        <v>6</v>
      </c>
    </row>
    <row r="3" spans="1:8" s="1" customFormat="1" ht="12.75">
      <c r="A3" s="7">
        <v>1</v>
      </c>
      <c r="B3" s="12" t="s">
        <v>7</v>
      </c>
      <c r="C3" s="8"/>
      <c r="D3" s="8"/>
      <c r="E3" s="8"/>
      <c r="F3" s="9"/>
      <c r="G3" s="8"/>
      <c r="H3" s="8"/>
    </row>
    <row r="4" spans="1:8" s="1" customFormat="1" ht="25.5">
      <c r="A4" s="19">
        <v>1.1</v>
      </c>
      <c r="B4" s="8" t="s">
        <v>202</v>
      </c>
      <c r="C4" s="8" t="s">
        <v>9</v>
      </c>
      <c r="D4" s="8"/>
      <c r="E4" s="8"/>
      <c r="F4" s="10"/>
      <c r="G4" s="11">
        <v>300000</v>
      </c>
      <c r="H4" s="8"/>
    </row>
    <row r="5" spans="1:8" s="1" customFormat="1" ht="12.75">
      <c r="A5" s="19">
        <v>1.2</v>
      </c>
      <c r="B5" s="8" t="s">
        <v>10</v>
      </c>
      <c r="C5" s="8" t="s">
        <v>9</v>
      </c>
      <c r="D5" s="8"/>
      <c r="E5" s="8"/>
      <c r="F5" s="9"/>
      <c r="G5" s="11">
        <v>250000</v>
      </c>
      <c r="H5" s="8"/>
    </row>
    <row r="6" spans="1:8" s="1" customFormat="1" ht="12.75">
      <c r="A6" s="19">
        <v>1.3</v>
      </c>
      <c r="B6" s="8" t="s">
        <v>11</v>
      </c>
      <c r="C6" s="8" t="s">
        <v>9</v>
      </c>
      <c r="D6" s="8"/>
      <c r="E6" s="8"/>
      <c r="F6" s="10">
        <v>500000</v>
      </c>
      <c r="G6" s="1" t="s">
        <v>89</v>
      </c>
      <c r="H6" s="8"/>
    </row>
    <row r="7" spans="1:8" s="1" customFormat="1" ht="12.75">
      <c r="A7" s="19"/>
      <c r="B7" s="12" t="s">
        <v>103</v>
      </c>
      <c r="C7" s="8"/>
      <c r="D7" s="8"/>
      <c r="E7" s="8"/>
      <c r="F7" s="13">
        <v>500000</v>
      </c>
      <c r="G7" s="16">
        <f>SUM(G4:G6)</f>
        <v>550000</v>
      </c>
      <c r="H7" s="16">
        <f>F7+G7</f>
        <v>1050000</v>
      </c>
    </row>
    <row r="8" spans="1:8" s="1" customFormat="1" ht="12.75">
      <c r="A8" s="19"/>
      <c r="B8" s="8"/>
      <c r="C8" s="8"/>
      <c r="D8" s="8"/>
      <c r="E8" s="8"/>
      <c r="F8" s="9"/>
      <c r="G8" s="8"/>
      <c r="H8" s="8"/>
    </row>
    <row r="9" spans="1:8" s="1" customFormat="1" ht="12.75">
      <c r="A9" s="7">
        <v>2</v>
      </c>
      <c r="B9" s="12" t="s">
        <v>13</v>
      </c>
      <c r="C9" s="8"/>
      <c r="D9" s="8"/>
      <c r="E9" s="8"/>
      <c r="F9" s="9"/>
      <c r="G9" s="8"/>
      <c r="H9" s="8"/>
    </row>
    <row r="10" spans="1:8" s="1" customFormat="1" ht="25.5">
      <c r="A10" s="19">
        <v>2.1</v>
      </c>
      <c r="B10" s="8" t="s">
        <v>14</v>
      </c>
      <c r="C10" s="8" t="s">
        <v>9</v>
      </c>
      <c r="D10" s="8"/>
      <c r="E10" s="8"/>
      <c r="F10" s="9"/>
      <c r="G10" s="11">
        <v>400000</v>
      </c>
      <c r="H10" s="8"/>
    </row>
    <row r="11" spans="1:8" s="1" customFormat="1" ht="25.5">
      <c r="A11" s="7">
        <v>2.2</v>
      </c>
      <c r="B11" s="12" t="s">
        <v>15</v>
      </c>
      <c r="C11" s="8"/>
      <c r="D11" s="8"/>
      <c r="E11" s="8"/>
      <c r="F11" s="9"/>
      <c r="G11" s="8"/>
      <c r="H11" s="8"/>
    </row>
    <row r="12" spans="1:8" s="1" customFormat="1" ht="12.75">
      <c r="A12" s="19" t="s">
        <v>16</v>
      </c>
      <c r="B12" s="8" t="s">
        <v>17</v>
      </c>
      <c r="C12" s="8" t="s">
        <v>18</v>
      </c>
      <c r="D12" s="8">
        <v>40</v>
      </c>
      <c r="E12" s="11">
        <v>30000</v>
      </c>
      <c r="F12" s="21">
        <f>D12*E12</f>
        <v>1200000</v>
      </c>
      <c r="G12" s="8"/>
      <c r="H12" s="8"/>
    </row>
    <row r="13" spans="1:8" s="1" customFormat="1" ht="12.75">
      <c r="A13" s="19" t="s">
        <v>19</v>
      </c>
      <c r="B13" s="8" t="s">
        <v>20</v>
      </c>
      <c r="C13" s="8" t="s">
        <v>21</v>
      </c>
      <c r="D13" s="8">
        <v>6</v>
      </c>
      <c r="E13" s="11">
        <v>120000</v>
      </c>
      <c r="F13" s="21">
        <f>D13*E13</f>
        <v>720000</v>
      </c>
      <c r="G13" s="8"/>
      <c r="H13" s="8"/>
    </row>
    <row r="14" spans="1:8" s="1" customFormat="1" ht="12.75">
      <c r="A14" s="19" t="s">
        <v>22</v>
      </c>
      <c r="B14" s="8" t="s">
        <v>23</v>
      </c>
      <c r="C14" s="8" t="s">
        <v>21</v>
      </c>
      <c r="D14" s="8">
        <v>4</v>
      </c>
      <c r="E14" s="11">
        <v>200000</v>
      </c>
      <c r="F14" s="21">
        <f>D14*E14</f>
        <v>800000</v>
      </c>
      <c r="G14" s="8"/>
      <c r="H14" s="8"/>
    </row>
    <row r="15" spans="1:8" s="1" customFormat="1" ht="12.75">
      <c r="A15" s="19"/>
      <c r="B15" s="8" t="s">
        <v>203</v>
      </c>
      <c r="C15" s="8" t="s">
        <v>25</v>
      </c>
      <c r="D15" s="8">
        <v>44</v>
      </c>
      <c r="E15" s="11">
        <v>20000</v>
      </c>
      <c r="F15" s="21">
        <f>D15*E15</f>
        <v>880000</v>
      </c>
      <c r="G15" s="8"/>
      <c r="H15" s="8"/>
    </row>
    <row r="16" spans="1:8" s="1" customFormat="1" ht="12.75">
      <c r="A16" s="19"/>
      <c r="B16" s="8" t="s">
        <v>26</v>
      </c>
      <c r="C16" s="8" t="s">
        <v>27</v>
      </c>
      <c r="D16" s="8">
        <v>80</v>
      </c>
      <c r="E16" s="11">
        <v>3500</v>
      </c>
      <c r="F16" s="21">
        <f>D16*E16</f>
        <v>280000</v>
      </c>
      <c r="G16" s="8"/>
      <c r="H16" s="8"/>
    </row>
    <row r="17" spans="1:8" s="1" customFormat="1" ht="12.75">
      <c r="A17" s="19" t="s">
        <v>28</v>
      </c>
      <c r="B17" s="8" t="s">
        <v>29</v>
      </c>
      <c r="C17" s="8" t="s">
        <v>9</v>
      </c>
      <c r="D17" s="8"/>
      <c r="E17" s="8"/>
      <c r="F17" s="21"/>
      <c r="G17" s="11">
        <v>600000</v>
      </c>
      <c r="H17" s="8"/>
    </row>
    <row r="18" spans="1:8" s="1" customFormat="1" ht="12.75">
      <c r="A18" s="19" t="s">
        <v>30</v>
      </c>
      <c r="B18" s="8" t="s">
        <v>31</v>
      </c>
      <c r="C18" s="8" t="s">
        <v>9</v>
      </c>
      <c r="D18" s="8"/>
      <c r="E18" s="8"/>
      <c r="F18" s="21"/>
      <c r="G18" s="11">
        <v>1200000</v>
      </c>
      <c r="H18" s="8"/>
    </row>
    <row r="19" spans="1:8" s="1" customFormat="1" ht="25.5" customHeight="1">
      <c r="A19" s="7">
        <v>2.3</v>
      </c>
      <c r="B19" s="12" t="s">
        <v>32</v>
      </c>
      <c r="C19" s="8"/>
      <c r="D19" s="8"/>
      <c r="E19" s="8"/>
      <c r="F19" s="21"/>
      <c r="G19" s="11"/>
      <c r="H19" s="8"/>
    </row>
    <row r="20" spans="1:8" s="1" customFormat="1" ht="12.75">
      <c r="A20" s="19"/>
      <c r="B20" s="8" t="s">
        <v>33</v>
      </c>
      <c r="C20" s="8" t="s">
        <v>18</v>
      </c>
      <c r="D20" s="11">
        <v>9000</v>
      </c>
      <c r="E20" s="8">
        <v>130</v>
      </c>
      <c r="F20" s="21">
        <f>D20*E20</f>
        <v>1170000</v>
      </c>
      <c r="G20" s="8"/>
      <c r="H20" s="8"/>
    </row>
    <row r="21" spans="1:8" s="1" customFormat="1" ht="12.75">
      <c r="A21" s="19"/>
      <c r="B21" s="8" t="s">
        <v>17</v>
      </c>
      <c r="C21" s="8" t="s">
        <v>18</v>
      </c>
      <c r="D21" s="8">
        <v>35</v>
      </c>
      <c r="E21" s="11">
        <v>30000</v>
      </c>
      <c r="F21" s="21">
        <f>D21*E21</f>
        <v>1050000</v>
      </c>
      <c r="G21" s="8"/>
      <c r="H21" s="8"/>
    </row>
    <row r="22" spans="1:8" s="1" customFormat="1" ht="12.75">
      <c r="A22" s="19"/>
      <c r="B22" s="8" t="s">
        <v>20</v>
      </c>
      <c r="C22" s="8" t="s">
        <v>21</v>
      </c>
      <c r="D22" s="8">
        <v>2</v>
      </c>
      <c r="E22" s="11">
        <v>120000</v>
      </c>
      <c r="F22" s="21">
        <f>D22*E22</f>
        <v>240000</v>
      </c>
      <c r="G22" s="8"/>
      <c r="H22" s="8"/>
    </row>
    <row r="23" spans="1:8" s="1" customFormat="1" ht="12.75">
      <c r="A23" s="19"/>
      <c r="B23" s="8" t="s">
        <v>34</v>
      </c>
      <c r="C23" s="8" t="s">
        <v>9</v>
      </c>
      <c r="D23" s="8"/>
      <c r="E23" s="8"/>
      <c r="F23" s="21"/>
      <c r="G23" s="11">
        <v>600000</v>
      </c>
      <c r="H23" s="8"/>
    </row>
    <row r="24" spans="1:8" s="1" customFormat="1" ht="12.75">
      <c r="A24" s="19">
        <v>2.4</v>
      </c>
      <c r="B24" s="8" t="s">
        <v>35</v>
      </c>
      <c r="C24" s="8" t="s">
        <v>21</v>
      </c>
      <c r="D24" s="8">
        <v>6</v>
      </c>
      <c r="E24" s="11">
        <v>150000</v>
      </c>
      <c r="F24" s="21">
        <f>D24*E24</f>
        <v>900000</v>
      </c>
      <c r="G24" s="8"/>
      <c r="H24" s="8"/>
    </row>
    <row r="25" spans="1:8" s="1" customFormat="1" ht="12.75">
      <c r="A25" s="19">
        <v>2.5</v>
      </c>
      <c r="B25" s="8" t="s">
        <v>36</v>
      </c>
      <c r="C25" s="8" t="s">
        <v>21</v>
      </c>
      <c r="D25" s="8">
        <v>5</v>
      </c>
      <c r="E25" s="11">
        <v>30000</v>
      </c>
      <c r="F25" s="21">
        <f>D25*E25</f>
        <v>150000</v>
      </c>
      <c r="G25" s="8"/>
      <c r="H25" s="8"/>
    </row>
    <row r="26" spans="1:8" s="1" customFormat="1" ht="12.75">
      <c r="A26" s="19"/>
      <c r="B26" s="8" t="s">
        <v>34</v>
      </c>
      <c r="C26" s="8" t="s">
        <v>9</v>
      </c>
      <c r="D26" s="8"/>
      <c r="E26" s="8"/>
      <c r="F26" s="21">
        <v>0</v>
      </c>
      <c r="G26" s="11">
        <v>200000</v>
      </c>
      <c r="H26" s="8"/>
    </row>
    <row r="27" spans="1:8" s="1" customFormat="1" ht="12.75">
      <c r="A27" s="19"/>
      <c r="B27" s="12" t="s">
        <v>116</v>
      </c>
      <c r="C27" s="8"/>
      <c r="D27" s="8"/>
      <c r="E27" s="8"/>
      <c r="F27" s="15">
        <f>SUM(F19:F25)</f>
        <v>3510000</v>
      </c>
      <c r="G27" s="16">
        <f>SUM(G10:G26)</f>
        <v>3000000</v>
      </c>
      <c r="H27" s="17">
        <f>F27+G27</f>
        <v>6510000</v>
      </c>
    </row>
    <row r="28" spans="1:8" s="1" customFormat="1" ht="12.75">
      <c r="A28" s="19"/>
      <c r="B28" s="8"/>
      <c r="C28" s="8"/>
      <c r="D28" s="8"/>
      <c r="E28" s="8"/>
      <c r="F28" s="21"/>
      <c r="G28" s="8"/>
      <c r="H28" s="8"/>
    </row>
    <row r="29" spans="1:8" s="1" customFormat="1" ht="12.75">
      <c r="A29" s="7">
        <v>3</v>
      </c>
      <c r="B29" s="12" t="s">
        <v>38</v>
      </c>
      <c r="C29" s="8"/>
      <c r="D29" s="8"/>
      <c r="E29" s="8"/>
      <c r="F29" s="21">
        <f aca="true" t="shared" si="0" ref="F29:F38">D29*E29</f>
        <v>0</v>
      </c>
      <c r="G29" s="8"/>
      <c r="H29" s="8"/>
    </row>
    <row r="30" spans="1:8" s="1" customFormat="1" ht="12.75">
      <c r="A30" s="19" t="s">
        <v>16</v>
      </c>
      <c r="B30" s="8" t="s">
        <v>17</v>
      </c>
      <c r="C30" s="8" t="s">
        <v>18</v>
      </c>
      <c r="D30" s="8">
        <v>29</v>
      </c>
      <c r="E30" s="11">
        <v>30000</v>
      </c>
      <c r="F30" s="21">
        <f t="shared" si="0"/>
        <v>870000</v>
      </c>
      <c r="G30" s="8"/>
      <c r="H30" s="8"/>
    </row>
    <row r="31" spans="1:8" s="1" customFormat="1" ht="12.75">
      <c r="A31" s="19" t="s">
        <v>19</v>
      </c>
      <c r="B31" s="8" t="s">
        <v>20</v>
      </c>
      <c r="C31" s="8" t="s">
        <v>21</v>
      </c>
      <c r="D31" s="8">
        <v>2</v>
      </c>
      <c r="E31" s="11">
        <v>120000</v>
      </c>
      <c r="F31" s="21">
        <f t="shared" si="0"/>
        <v>240000</v>
      </c>
      <c r="G31" s="8"/>
      <c r="H31" s="8"/>
    </row>
    <row r="32" spans="1:8" s="1" customFormat="1" ht="12.75">
      <c r="A32" s="19" t="s">
        <v>22</v>
      </c>
      <c r="B32" s="8" t="s">
        <v>39</v>
      </c>
      <c r="C32" s="8" t="s">
        <v>21</v>
      </c>
      <c r="D32" s="8">
        <v>2</v>
      </c>
      <c r="E32" s="11">
        <v>200000</v>
      </c>
      <c r="F32" s="21">
        <f t="shared" si="0"/>
        <v>400000</v>
      </c>
      <c r="G32" s="8"/>
      <c r="H32" s="8"/>
    </row>
    <row r="33" spans="1:8" s="1" customFormat="1" ht="12.75">
      <c r="A33" s="19" t="s">
        <v>28</v>
      </c>
      <c r="B33" s="8" t="s">
        <v>40</v>
      </c>
      <c r="C33" s="8" t="s">
        <v>18</v>
      </c>
      <c r="D33" s="8">
        <v>35</v>
      </c>
      <c r="E33" s="11">
        <v>37000</v>
      </c>
      <c r="F33" s="21">
        <f t="shared" si="0"/>
        <v>1295000</v>
      </c>
      <c r="G33" s="8"/>
      <c r="H33" s="8"/>
    </row>
    <row r="34" spans="1:8" s="1" customFormat="1" ht="12.75">
      <c r="A34" s="19" t="s">
        <v>30</v>
      </c>
      <c r="B34" s="8" t="s">
        <v>41</v>
      </c>
      <c r="C34" s="8" t="s">
        <v>18</v>
      </c>
      <c r="D34" s="8">
        <v>40</v>
      </c>
      <c r="E34" s="11">
        <v>6500</v>
      </c>
      <c r="F34" s="21">
        <f t="shared" si="0"/>
        <v>260000</v>
      </c>
      <c r="G34" s="8"/>
      <c r="H34" s="8"/>
    </row>
    <row r="35" spans="1:8" s="1" customFormat="1" ht="12.75">
      <c r="A35" s="19" t="s">
        <v>42</v>
      </c>
      <c r="B35" s="8" t="s">
        <v>43</v>
      </c>
      <c r="C35" s="8" t="s">
        <v>18</v>
      </c>
      <c r="D35" s="8">
        <v>110</v>
      </c>
      <c r="E35" s="11">
        <v>4000</v>
      </c>
      <c r="F35" s="21">
        <f t="shared" si="0"/>
        <v>440000</v>
      </c>
      <c r="G35" s="8"/>
      <c r="H35" s="8"/>
    </row>
    <row r="36" spans="1:8" s="1" customFormat="1" ht="12.75">
      <c r="A36" s="19" t="s">
        <v>44</v>
      </c>
      <c r="B36" s="8" t="s">
        <v>45</v>
      </c>
      <c r="C36" s="8" t="s">
        <v>18</v>
      </c>
      <c r="D36" s="8">
        <v>40</v>
      </c>
      <c r="E36" s="11">
        <v>4500</v>
      </c>
      <c r="F36" s="21">
        <f t="shared" si="0"/>
        <v>180000</v>
      </c>
      <c r="G36" s="8"/>
      <c r="H36" s="8"/>
    </row>
    <row r="37" spans="1:8" s="1" customFormat="1" ht="12.75">
      <c r="A37" s="19" t="s">
        <v>46</v>
      </c>
      <c r="B37" s="8" t="s">
        <v>47</v>
      </c>
      <c r="C37" s="8" t="s">
        <v>27</v>
      </c>
      <c r="D37" s="8">
        <v>100</v>
      </c>
      <c r="E37" s="11">
        <v>3000</v>
      </c>
      <c r="F37" s="21">
        <f t="shared" si="0"/>
        <v>300000</v>
      </c>
      <c r="G37" s="8"/>
      <c r="H37" s="8"/>
    </row>
    <row r="38" spans="1:8" s="1" customFormat="1" ht="15" customHeight="1">
      <c r="A38" s="19" t="s">
        <v>48</v>
      </c>
      <c r="B38" s="8" t="s">
        <v>26</v>
      </c>
      <c r="C38" s="8" t="s">
        <v>27</v>
      </c>
      <c r="D38" s="8">
        <v>50</v>
      </c>
      <c r="E38" s="11">
        <v>3500</v>
      </c>
      <c r="F38" s="21">
        <f t="shared" si="0"/>
        <v>175000</v>
      </c>
      <c r="G38" s="8"/>
      <c r="H38" s="8"/>
    </row>
    <row r="39" spans="1:8" s="1" customFormat="1" ht="15.75" customHeight="1">
      <c r="A39" s="19" t="s">
        <v>49</v>
      </c>
      <c r="B39" s="8" t="s">
        <v>50</v>
      </c>
      <c r="C39" s="8" t="s">
        <v>9</v>
      </c>
      <c r="D39" s="8"/>
      <c r="E39" s="8"/>
      <c r="F39" s="21">
        <v>0</v>
      </c>
      <c r="G39" s="11">
        <v>450000</v>
      </c>
      <c r="H39" s="8"/>
    </row>
    <row r="40" spans="1:8" s="1" customFormat="1" ht="14.25" customHeight="1">
      <c r="A40" s="19" t="s">
        <v>51</v>
      </c>
      <c r="B40" s="8" t="s">
        <v>31</v>
      </c>
      <c r="C40" s="8"/>
      <c r="D40" s="8"/>
      <c r="E40" s="8"/>
      <c r="F40" s="21">
        <v>0</v>
      </c>
      <c r="G40" s="11">
        <v>350000</v>
      </c>
      <c r="H40" s="8"/>
    </row>
    <row r="41" spans="1:8" s="3" customFormat="1" ht="12" customHeight="1">
      <c r="A41" s="7"/>
      <c r="B41" s="12" t="s">
        <v>103</v>
      </c>
      <c r="C41" s="12"/>
      <c r="D41" s="12"/>
      <c r="E41" s="12"/>
      <c r="F41" s="15">
        <f>SUM(F30:F40)</f>
        <v>4160000</v>
      </c>
      <c r="G41" s="16">
        <f>SUM(G39:G40)</f>
        <v>800000</v>
      </c>
      <c r="H41" s="17">
        <f>F41+G41</f>
        <v>4960000</v>
      </c>
    </row>
    <row r="42" spans="1:8" s="1" customFormat="1" ht="12.75">
      <c r="A42" s="19"/>
      <c r="B42" s="8"/>
      <c r="C42" s="8"/>
      <c r="D42" s="8"/>
      <c r="E42" s="8"/>
      <c r="F42" s="21">
        <f aca="true" t="shared" si="1" ref="F42:F48">D42*E42</f>
        <v>0</v>
      </c>
      <c r="G42" s="8"/>
      <c r="H42" s="8"/>
    </row>
    <row r="43" spans="1:8" s="1" customFormat="1" ht="12.75">
      <c r="A43" s="19">
        <v>4</v>
      </c>
      <c r="B43" s="12" t="s">
        <v>53</v>
      </c>
      <c r="C43" s="8"/>
      <c r="D43" s="8"/>
      <c r="E43" s="8"/>
      <c r="F43" s="21">
        <f t="shared" si="1"/>
        <v>0</v>
      </c>
      <c r="G43" s="8"/>
      <c r="H43" s="8"/>
    </row>
    <row r="44" spans="1:8" s="1" customFormat="1" ht="12.75">
      <c r="A44" s="19" t="s">
        <v>16</v>
      </c>
      <c r="B44" s="8" t="s">
        <v>54</v>
      </c>
      <c r="C44" s="8" t="s">
        <v>55</v>
      </c>
      <c r="D44" s="8">
        <v>3</v>
      </c>
      <c r="E44" s="11">
        <v>350000</v>
      </c>
      <c r="F44" s="21">
        <f t="shared" si="1"/>
        <v>1050000</v>
      </c>
      <c r="G44" s="8"/>
      <c r="H44" s="8"/>
    </row>
    <row r="45" spans="1:8" s="1" customFormat="1" ht="12.75">
      <c r="A45" s="19" t="s">
        <v>19</v>
      </c>
      <c r="B45" s="8" t="s">
        <v>56</v>
      </c>
      <c r="C45" s="8" t="s">
        <v>57</v>
      </c>
      <c r="D45" s="8">
        <v>210</v>
      </c>
      <c r="E45" s="11">
        <v>3000</v>
      </c>
      <c r="F45" s="21">
        <f t="shared" si="1"/>
        <v>630000</v>
      </c>
      <c r="G45" s="8"/>
      <c r="H45" s="8"/>
    </row>
    <row r="46" spans="1:8" s="1" customFormat="1" ht="12.75">
      <c r="A46" s="19" t="s">
        <v>22</v>
      </c>
      <c r="B46" s="8" t="s">
        <v>58</v>
      </c>
      <c r="C46" s="8" t="s">
        <v>18</v>
      </c>
      <c r="D46" s="8">
        <v>55</v>
      </c>
      <c r="E46" s="11">
        <v>30000</v>
      </c>
      <c r="F46" s="21">
        <f t="shared" si="1"/>
        <v>1650000</v>
      </c>
      <c r="G46" s="8"/>
      <c r="H46" s="8"/>
    </row>
    <row r="47" spans="1:8" s="1" customFormat="1" ht="12.75">
      <c r="A47" s="19" t="s">
        <v>28</v>
      </c>
      <c r="B47" s="8" t="s">
        <v>20</v>
      </c>
      <c r="C47" s="8" t="s">
        <v>21</v>
      </c>
      <c r="D47" s="8">
        <v>4</v>
      </c>
      <c r="E47" s="11">
        <v>120000</v>
      </c>
      <c r="F47" s="21">
        <f t="shared" si="1"/>
        <v>480000</v>
      </c>
      <c r="G47" s="8"/>
      <c r="H47" s="8"/>
    </row>
    <row r="48" spans="1:8" s="1" customFormat="1" ht="12.75">
      <c r="A48" s="19" t="s">
        <v>30</v>
      </c>
      <c r="B48" s="8" t="s">
        <v>39</v>
      </c>
      <c r="C48" s="8" t="s">
        <v>21</v>
      </c>
      <c r="D48" s="8">
        <v>6</v>
      </c>
      <c r="E48" s="11">
        <v>200000</v>
      </c>
      <c r="F48" s="21">
        <f t="shared" si="1"/>
        <v>1200000</v>
      </c>
      <c r="G48" s="8"/>
      <c r="H48" s="8"/>
    </row>
    <row r="49" spans="1:8" s="1" customFormat="1" ht="12.75">
      <c r="A49" s="19" t="s">
        <v>42</v>
      </c>
      <c r="B49" s="8" t="s">
        <v>34</v>
      </c>
      <c r="C49" s="8"/>
      <c r="D49" s="8"/>
      <c r="E49" s="8"/>
      <c r="F49" s="21">
        <v>0</v>
      </c>
      <c r="G49" s="11">
        <v>750000</v>
      </c>
      <c r="H49" s="8"/>
    </row>
    <row r="50" spans="1:8" s="3" customFormat="1" ht="12.75">
      <c r="A50" s="7"/>
      <c r="B50" s="12" t="s">
        <v>59</v>
      </c>
      <c r="C50" s="12"/>
      <c r="D50" s="12"/>
      <c r="E50" s="12"/>
      <c r="F50" s="15">
        <f>SUM(F44:F49)</f>
        <v>5010000</v>
      </c>
      <c r="G50" s="16">
        <v>750000</v>
      </c>
      <c r="H50" s="16">
        <f>F50+G50</f>
        <v>5760000</v>
      </c>
    </row>
    <row r="51" spans="1:8" s="3" customFormat="1" ht="12.75">
      <c r="A51" s="7"/>
      <c r="B51" s="12"/>
      <c r="C51" s="12"/>
      <c r="D51" s="12"/>
      <c r="E51" s="12"/>
      <c r="F51" s="15"/>
      <c r="G51" s="16"/>
      <c r="H51" s="16"/>
    </row>
    <row r="52" spans="1:8" s="1" customFormat="1" ht="15" customHeight="1">
      <c r="A52" s="7">
        <v>5</v>
      </c>
      <c r="B52" s="12" t="s">
        <v>60</v>
      </c>
      <c r="C52" s="8"/>
      <c r="D52" s="8"/>
      <c r="E52" s="8"/>
      <c r="F52" s="21">
        <f aca="true" t="shared" si="2" ref="F52:F58">D52*E52</f>
        <v>0</v>
      </c>
      <c r="G52" s="8"/>
      <c r="H52" s="8"/>
    </row>
    <row r="53" spans="1:8" s="1" customFormat="1" ht="15" customHeight="1">
      <c r="A53" s="19"/>
      <c r="B53" s="8" t="s">
        <v>61</v>
      </c>
      <c r="C53" s="8" t="s">
        <v>55</v>
      </c>
      <c r="D53" s="8">
        <v>4</v>
      </c>
      <c r="E53" s="11">
        <v>15000</v>
      </c>
      <c r="F53" s="21">
        <f t="shared" si="2"/>
        <v>60000</v>
      </c>
      <c r="G53" s="8"/>
      <c r="H53" s="8"/>
    </row>
    <row r="54" spans="1:8" s="1" customFormat="1" ht="13.5" customHeight="1">
      <c r="A54" s="19"/>
      <c r="B54" s="8" t="s">
        <v>62</v>
      </c>
      <c r="C54" s="8" t="s">
        <v>18</v>
      </c>
      <c r="D54" s="11"/>
      <c r="E54" s="8"/>
      <c r="F54" s="21">
        <f t="shared" si="2"/>
        <v>0</v>
      </c>
      <c r="G54" s="8"/>
      <c r="H54" s="8"/>
    </row>
    <row r="55" spans="1:8" s="1" customFormat="1" ht="14.25" customHeight="1">
      <c r="A55" s="19" t="s">
        <v>16</v>
      </c>
      <c r="B55" s="8" t="s">
        <v>33</v>
      </c>
      <c r="C55" s="8" t="s">
        <v>18</v>
      </c>
      <c r="D55" s="11">
        <v>40000</v>
      </c>
      <c r="E55" s="8">
        <v>130</v>
      </c>
      <c r="F55" s="21">
        <f t="shared" si="2"/>
        <v>5200000</v>
      </c>
      <c r="G55" s="8"/>
      <c r="H55" s="8"/>
    </row>
    <row r="56" spans="1:8" s="1" customFormat="1" ht="14.25" customHeight="1">
      <c r="A56" s="19" t="s">
        <v>19</v>
      </c>
      <c r="B56" s="8" t="s">
        <v>17</v>
      </c>
      <c r="C56" s="8" t="s">
        <v>18</v>
      </c>
      <c r="D56" s="8">
        <v>120</v>
      </c>
      <c r="E56" s="11">
        <v>30000</v>
      </c>
      <c r="F56" s="21">
        <f t="shared" si="2"/>
        <v>3600000</v>
      </c>
      <c r="G56" s="8"/>
      <c r="H56" s="8"/>
    </row>
    <row r="57" spans="1:8" s="1" customFormat="1" ht="13.5" customHeight="1">
      <c r="A57" s="19" t="s">
        <v>22</v>
      </c>
      <c r="B57" s="8" t="s">
        <v>20</v>
      </c>
      <c r="C57" s="8" t="s">
        <v>21</v>
      </c>
      <c r="D57" s="8">
        <v>8</v>
      </c>
      <c r="E57" s="11">
        <v>120000</v>
      </c>
      <c r="F57" s="21">
        <f t="shared" si="2"/>
        <v>960000</v>
      </c>
      <c r="G57" s="8"/>
      <c r="H57" s="8"/>
    </row>
    <row r="58" spans="1:8" s="1" customFormat="1" ht="12.75">
      <c r="A58" s="19"/>
      <c r="B58" s="8" t="s">
        <v>63</v>
      </c>
      <c r="C58" s="8" t="s">
        <v>64</v>
      </c>
      <c r="D58" s="8">
        <v>50</v>
      </c>
      <c r="E58" s="11">
        <v>3000</v>
      </c>
      <c r="F58" s="21">
        <f t="shared" si="2"/>
        <v>150000</v>
      </c>
      <c r="G58" s="8"/>
      <c r="H58" s="8"/>
    </row>
    <row r="59" spans="1:8" s="1" customFormat="1" ht="12.75">
      <c r="A59" s="19"/>
      <c r="B59" s="8"/>
      <c r="C59" s="8"/>
      <c r="D59" s="8"/>
      <c r="E59" s="11"/>
      <c r="F59" s="21"/>
      <c r="G59" s="8"/>
      <c r="H59" s="8"/>
    </row>
    <row r="60" spans="1:8" s="1" customFormat="1" ht="12.75">
      <c r="A60" s="19" t="s">
        <v>28</v>
      </c>
      <c r="B60" s="8" t="s">
        <v>34</v>
      </c>
      <c r="C60" s="8" t="s">
        <v>9</v>
      </c>
      <c r="D60" s="8"/>
      <c r="E60" s="8"/>
      <c r="F60" s="21"/>
      <c r="G60" s="11">
        <v>1800000</v>
      </c>
      <c r="H60" s="8"/>
    </row>
    <row r="61" spans="1:8" s="1" customFormat="1" ht="12.75">
      <c r="A61" s="19"/>
      <c r="B61" s="12" t="s">
        <v>65</v>
      </c>
      <c r="C61" s="8"/>
      <c r="D61" s="8"/>
      <c r="E61" s="8"/>
      <c r="F61" s="21"/>
      <c r="G61" s="8"/>
      <c r="H61" s="8"/>
    </row>
    <row r="62" spans="1:8" s="1" customFormat="1" ht="12.75">
      <c r="A62" s="19" t="s">
        <v>16</v>
      </c>
      <c r="B62" s="8" t="s">
        <v>17</v>
      </c>
      <c r="C62" s="8" t="s">
        <v>18</v>
      </c>
      <c r="D62" s="8">
        <v>30</v>
      </c>
      <c r="E62" s="11">
        <v>30000</v>
      </c>
      <c r="F62" s="21">
        <f aca="true" t="shared" si="3" ref="F62:F70">D62*E62</f>
        <v>900000</v>
      </c>
      <c r="G62" s="8"/>
      <c r="H62" s="8"/>
    </row>
    <row r="63" spans="1:8" s="1" customFormat="1" ht="12.75">
      <c r="A63" s="19" t="s">
        <v>19</v>
      </c>
      <c r="B63" s="8" t="s">
        <v>20</v>
      </c>
      <c r="C63" s="8" t="s">
        <v>21</v>
      </c>
      <c r="D63" s="8">
        <v>1</v>
      </c>
      <c r="E63" s="11">
        <v>120000</v>
      </c>
      <c r="F63" s="21">
        <f t="shared" si="3"/>
        <v>120000</v>
      </c>
      <c r="G63" s="8"/>
      <c r="H63" s="8"/>
    </row>
    <row r="64" spans="1:8" s="1" customFormat="1" ht="12.75">
      <c r="A64" s="19" t="s">
        <v>22</v>
      </c>
      <c r="B64" s="8" t="s">
        <v>39</v>
      </c>
      <c r="C64" s="8" t="s">
        <v>21</v>
      </c>
      <c r="D64" s="8">
        <v>2</v>
      </c>
      <c r="E64" s="11">
        <v>200000</v>
      </c>
      <c r="F64" s="21">
        <f t="shared" si="3"/>
        <v>400000</v>
      </c>
      <c r="G64" s="8"/>
      <c r="H64" s="8"/>
    </row>
    <row r="65" spans="1:8" s="1" customFormat="1" ht="12.75">
      <c r="A65" s="19" t="s">
        <v>28</v>
      </c>
      <c r="B65" s="8" t="s">
        <v>66</v>
      </c>
      <c r="C65" s="8" t="s">
        <v>18</v>
      </c>
      <c r="D65" s="8">
        <v>30</v>
      </c>
      <c r="E65" s="11">
        <v>20000</v>
      </c>
      <c r="F65" s="21">
        <f t="shared" si="3"/>
        <v>600000</v>
      </c>
      <c r="G65" s="8"/>
      <c r="H65" s="8"/>
    </row>
    <row r="66" spans="1:8" s="1" customFormat="1" ht="12.75">
      <c r="A66" s="19" t="s">
        <v>30</v>
      </c>
      <c r="B66" s="8" t="s">
        <v>41</v>
      </c>
      <c r="C66" s="8" t="s">
        <v>18</v>
      </c>
      <c r="D66" s="8">
        <v>40</v>
      </c>
      <c r="E66" s="11">
        <v>6500</v>
      </c>
      <c r="F66" s="21">
        <f t="shared" si="3"/>
        <v>260000</v>
      </c>
      <c r="G66" s="8"/>
      <c r="H66" s="8"/>
    </row>
    <row r="67" spans="1:8" s="1" customFormat="1" ht="12.75">
      <c r="A67" s="19" t="s">
        <v>42</v>
      </c>
      <c r="B67" s="8" t="s">
        <v>43</v>
      </c>
      <c r="C67" s="8" t="s">
        <v>18</v>
      </c>
      <c r="D67" s="8">
        <v>100</v>
      </c>
      <c r="E67" s="11">
        <v>4000</v>
      </c>
      <c r="F67" s="21">
        <f t="shared" si="3"/>
        <v>400000</v>
      </c>
      <c r="G67" s="8"/>
      <c r="H67" s="8"/>
    </row>
    <row r="68" spans="1:8" s="1" customFormat="1" ht="12.75">
      <c r="A68" s="19" t="s">
        <v>44</v>
      </c>
      <c r="B68" s="8" t="s">
        <v>45</v>
      </c>
      <c r="C68" s="8" t="s">
        <v>18</v>
      </c>
      <c r="D68" s="8">
        <v>40</v>
      </c>
      <c r="E68" s="11">
        <v>4000</v>
      </c>
      <c r="F68" s="21">
        <f t="shared" si="3"/>
        <v>160000</v>
      </c>
      <c r="G68" s="8"/>
      <c r="H68" s="8"/>
    </row>
    <row r="69" spans="1:8" s="1" customFormat="1" ht="12.75">
      <c r="A69" s="19" t="s">
        <v>46</v>
      </c>
      <c r="B69" s="8" t="s">
        <v>47</v>
      </c>
      <c r="C69" s="8" t="s">
        <v>27</v>
      </c>
      <c r="D69" s="8">
        <v>100</v>
      </c>
      <c r="E69" s="11">
        <v>3000</v>
      </c>
      <c r="F69" s="21">
        <f t="shared" si="3"/>
        <v>300000</v>
      </c>
      <c r="G69" s="8"/>
      <c r="H69" s="8"/>
    </row>
    <row r="70" spans="1:8" s="1" customFormat="1" ht="12.75">
      <c r="A70" s="19" t="s">
        <v>48</v>
      </c>
      <c r="B70" s="8" t="s">
        <v>26</v>
      </c>
      <c r="C70" s="8" t="s">
        <v>27</v>
      </c>
      <c r="D70" s="8">
        <v>50</v>
      </c>
      <c r="E70" s="11">
        <v>3500</v>
      </c>
      <c r="F70" s="21">
        <f t="shared" si="3"/>
        <v>175000</v>
      </c>
      <c r="G70" s="8"/>
      <c r="H70" s="8"/>
    </row>
    <row r="71" spans="1:8" s="1" customFormat="1" ht="15.75" customHeight="1">
      <c r="A71" s="19" t="s">
        <v>49</v>
      </c>
      <c r="B71" s="8" t="s">
        <v>50</v>
      </c>
      <c r="C71" s="8" t="s">
        <v>9</v>
      </c>
      <c r="D71" s="8"/>
      <c r="E71" s="8"/>
      <c r="F71" s="22"/>
      <c r="G71" s="11">
        <v>350000</v>
      </c>
      <c r="H71" s="8"/>
    </row>
    <row r="72" spans="1:8" s="1" customFormat="1" ht="12.75">
      <c r="A72" s="19" t="s">
        <v>51</v>
      </c>
      <c r="B72" s="8" t="s">
        <v>31</v>
      </c>
      <c r="C72" s="8" t="s">
        <v>9</v>
      </c>
      <c r="D72" s="8"/>
      <c r="E72" s="8"/>
      <c r="F72" s="22"/>
      <c r="G72" s="11">
        <v>300000</v>
      </c>
      <c r="H72" s="8"/>
    </row>
    <row r="73" spans="1:8" s="1" customFormat="1" ht="12.75">
      <c r="A73" s="19"/>
      <c r="B73" s="12" t="s">
        <v>103</v>
      </c>
      <c r="C73" s="8"/>
      <c r="D73" s="8"/>
      <c r="E73" s="8"/>
      <c r="F73" s="15">
        <v>13285000</v>
      </c>
      <c r="G73" s="16">
        <f>SUM(G59:G72)</f>
        <v>2450000</v>
      </c>
      <c r="H73" s="16">
        <f>F73+I73</f>
        <v>13285000</v>
      </c>
    </row>
    <row r="74" spans="1:8" s="1" customFormat="1" ht="12.75">
      <c r="A74" s="19"/>
      <c r="B74" s="8"/>
      <c r="C74" s="8"/>
      <c r="D74" s="8"/>
      <c r="E74" s="8"/>
      <c r="F74" s="21"/>
      <c r="H74" s="8"/>
    </row>
    <row r="75" spans="1:8" s="1" customFormat="1" ht="12.75">
      <c r="A75" s="7">
        <v>6</v>
      </c>
      <c r="B75" s="12" t="s">
        <v>68</v>
      </c>
      <c r="C75" s="8"/>
      <c r="D75" s="8"/>
      <c r="E75" s="8"/>
      <c r="F75" s="21"/>
      <c r="G75" s="8"/>
      <c r="H75" s="8"/>
    </row>
    <row r="76" spans="1:8" s="1" customFormat="1" ht="12.75">
      <c r="A76" s="19" t="s">
        <v>16</v>
      </c>
      <c r="B76" s="8" t="s">
        <v>17</v>
      </c>
      <c r="C76" s="8" t="s">
        <v>18</v>
      </c>
      <c r="D76" s="8">
        <v>120</v>
      </c>
      <c r="E76" s="11">
        <v>30000</v>
      </c>
      <c r="F76" s="21">
        <f aca="true" t="shared" si="4" ref="F76:F85">D76*E76</f>
        <v>3600000</v>
      </c>
      <c r="G76" s="8"/>
      <c r="H76" s="8"/>
    </row>
    <row r="77" spans="1:8" s="1" customFormat="1" ht="12.75">
      <c r="A77" s="19" t="s">
        <v>19</v>
      </c>
      <c r="B77" s="8" t="s">
        <v>20</v>
      </c>
      <c r="C77" s="8" t="s">
        <v>21</v>
      </c>
      <c r="D77" s="8">
        <v>3</v>
      </c>
      <c r="E77" s="11">
        <v>120000</v>
      </c>
      <c r="F77" s="21">
        <f t="shared" si="4"/>
        <v>360000</v>
      </c>
      <c r="G77" s="8"/>
      <c r="H77" s="8"/>
    </row>
    <row r="78" spans="1:8" s="1" customFormat="1" ht="12.75">
      <c r="A78" s="19" t="s">
        <v>22</v>
      </c>
      <c r="B78" s="8" t="s">
        <v>39</v>
      </c>
      <c r="C78" s="8" t="s">
        <v>21</v>
      </c>
      <c r="D78" s="8">
        <v>5</v>
      </c>
      <c r="E78" s="11">
        <v>200000</v>
      </c>
      <c r="F78" s="21">
        <f t="shared" si="4"/>
        <v>1000000</v>
      </c>
      <c r="G78" s="8"/>
      <c r="H78" s="8"/>
    </row>
    <row r="79" spans="1:8" s="1" customFormat="1" ht="12.75">
      <c r="A79" s="19"/>
      <c r="B79" s="8" t="s">
        <v>69</v>
      </c>
      <c r="C79" s="8" t="s">
        <v>18</v>
      </c>
      <c r="D79" s="8">
        <v>50</v>
      </c>
      <c r="E79" s="11">
        <v>37000</v>
      </c>
      <c r="F79" s="21">
        <f t="shared" si="4"/>
        <v>1850000</v>
      </c>
      <c r="G79" s="8"/>
      <c r="H79" s="8"/>
    </row>
    <row r="80" spans="1:8" s="1" customFormat="1" ht="12.75">
      <c r="A80" s="19" t="s">
        <v>28</v>
      </c>
      <c r="B80" s="8" t="s">
        <v>40</v>
      </c>
      <c r="C80" s="8" t="s">
        <v>18</v>
      </c>
      <c r="D80" s="8">
        <v>30</v>
      </c>
      <c r="E80" s="11">
        <v>37000</v>
      </c>
      <c r="F80" s="21">
        <f t="shared" si="4"/>
        <v>1110000</v>
      </c>
      <c r="G80" s="8"/>
      <c r="H80" s="8"/>
    </row>
    <row r="81" spans="1:8" s="1" customFormat="1" ht="12.75">
      <c r="A81" s="19" t="s">
        <v>30</v>
      </c>
      <c r="B81" s="8" t="s">
        <v>41</v>
      </c>
      <c r="C81" s="8" t="s">
        <v>18</v>
      </c>
      <c r="D81" s="8">
        <v>120</v>
      </c>
      <c r="E81" s="11">
        <v>6500</v>
      </c>
      <c r="F81" s="21">
        <f t="shared" si="4"/>
        <v>780000</v>
      </c>
      <c r="G81" s="8"/>
      <c r="H81" s="8"/>
    </row>
    <row r="82" spans="1:8" s="1" customFormat="1" ht="12.75">
      <c r="A82" s="19" t="s">
        <v>42</v>
      </c>
      <c r="B82" s="8" t="s">
        <v>43</v>
      </c>
      <c r="C82" s="8" t="s">
        <v>18</v>
      </c>
      <c r="D82" s="8">
        <v>150</v>
      </c>
      <c r="E82" s="11">
        <v>4000</v>
      </c>
      <c r="F82" s="21">
        <f t="shared" si="4"/>
        <v>600000</v>
      </c>
      <c r="G82" s="8"/>
      <c r="H82" s="8"/>
    </row>
    <row r="83" spans="1:8" s="1" customFormat="1" ht="12.75">
      <c r="A83" s="19" t="s">
        <v>44</v>
      </c>
      <c r="B83" s="8" t="s">
        <v>70</v>
      </c>
      <c r="C83" s="8" t="s">
        <v>18</v>
      </c>
      <c r="D83" s="8">
        <v>80</v>
      </c>
      <c r="E83" s="11">
        <v>4000</v>
      </c>
      <c r="F83" s="21">
        <f t="shared" si="4"/>
        <v>320000</v>
      </c>
      <c r="G83" s="8"/>
      <c r="H83" s="8"/>
    </row>
    <row r="84" spans="1:8" s="1" customFormat="1" ht="12.75">
      <c r="A84" s="19" t="s">
        <v>46</v>
      </c>
      <c r="B84" s="8" t="s">
        <v>47</v>
      </c>
      <c r="C84" s="8" t="s">
        <v>27</v>
      </c>
      <c r="D84" s="8">
        <v>200</v>
      </c>
      <c r="E84" s="11">
        <v>3000</v>
      </c>
      <c r="F84" s="21">
        <f t="shared" si="4"/>
        <v>600000</v>
      </c>
      <c r="G84" s="8"/>
      <c r="H84" s="8"/>
    </row>
    <row r="85" spans="1:8" s="1" customFormat="1" ht="12.75">
      <c r="A85" s="19" t="s">
        <v>48</v>
      </c>
      <c r="B85" s="8" t="s">
        <v>26</v>
      </c>
      <c r="C85" s="8" t="s">
        <v>71</v>
      </c>
      <c r="D85" s="8">
        <v>150</v>
      </c>
      <c r="E85" s="11">
        <v>3500</v>
      </c>
      <c r="F85" s="21">
        <f t="shared" si="4"/>
        <v>525000</v>
      </c>
      <c r="G85" s="8"/>
      <c r="H85" s="8"/>
    </row>
    <row r="86" spans="1:8" s="1" customFormat="1" ht="17.25" customHeight="1">
      <c r="A86" s="19" t="s">
        <v>49</v>
      </c>
      <c r="B86" s="8" t="s">
        <v>50</v>
      </c>
      <c r="C86" s="8" t="s">
        <v>9</v>
      </c>
      <c r="D86" s="8"/>
      <c r="E86" s="8"/>
      <c r="F86" s="21">
        <v>0</v>
      </c>
      <c r="G86" s="11">
        <v>2100000</v>
      </c>
      <c r="H86" s="8"/>
    </row>
    <row r="87" spans="1:8" s="1" customFormat="1" ht="12.75">
      <c r="A87" s="19" t="s">
        <v>51</v>
      </c>
      <c r="B87" s="8" t="s">
        <v>31</v>
      </c>
      <c r="C87" s="8" t="s">
        <v>9</v>
      </c>
      <c r="D87" s="8"/>
      <c r="E87" s="8"/>
      <c r="F87" s="21">
        <v>0</v>
      </c>
      <c r="G87" s="11">
        <v>700000</v>
      </c>
      <c r="H87" s="8"/>
    </row>
    <row r="88" spans="1:8" s="1" customFormat="1" ht="12.75">
      <c r="A88" s="19"/>
      <c r="B88" s="12" t="s">
        <v>59</v>
      </c>
      <c r="C88" s="8"/>
      <c r="D88" s="8"/>
      <c r="E88" s="8"/>
      <c r="F88" s="15">
        <f>SUM(F76:F86)</f>
        <v>10745000</v>
      </c>
      <c r="G88" s="16">
        <f>SUM(G86:G87)</f>
        <v>2800000</v>
      </c>
      <c r="H88" s="16">
        <f>F88+G88</f>
        <v>13545000</v>
      </c>
    </row>
    <row r="89" spans="1:8" s="1" customFormat="1" ht="12.75">
      <c r="A89" s="19"/>
      <c r="B89" s="8"/>
      <c r="C89" s="8"/>
      <c r="D89" s="8"/>
      <c r="E89" s="8"/>
      <c r="F89" s="21"/>
      <c r="H89" s="8"/>
    </row>
    <row r="90" spans="1:8" s="1" customFormat="1" ht="12.75">
      <c r="A90" s="7">
        <v>7</v>
      </c>
      <c r="B90" s="12" t="s">
        <v>72</v>
      </c>
      <c r="C90" s="8"/>
      <c r="D90" s="8"/>
      <c r="E90" s="8"/>
      <c r="F90" s="21"/>
      <c r="G90" s="8"/>
      <c r="H90" s="8"/>
    </row>
    <row r="91" spans="1:8" s="1" customFormat="1" ht="12.75">
      <c r="A91" s="19" t="s">
        <v>16</v>
      </c>
      <c r="B91" s="8" t="s">
        <v>17</v>
      </c>
      <c r="C91" s="8" t="s">
        <v>18</v>
      </c>
      <c r="D91" s="8">
        <v>130</v>
      </c>
      <c r="E91" s="11">
        <v>30000</v>
      </c>
      <c r="F91" s="21">
        <f>D91*E91</f>
        <v>3900000</v>
      </c>
      <c r="G91" s="8"/>
      <c r="H91" s="8"/>
    </row>
    <row r="92" spans="1:8" s="1" customFormat="1" ht="12.75">
      <c r="A92" s="19" t="s">
        <v>19</v>
      </c>
      <c r="B92" s="8" t="s">
        <v>20</v>
      </c>
      <c r="C92" s="8" t="s">
        <v>21</v>
      </c>
      <c r="D92" s="8">
        <v>6</v>
      </c>
      <c r="E92" s="11">
        <v>120000</v>
      </c>
      <c r="F92" s="21">
        <f>D92*E92</f>
        <v>720000</v>
      </c>
      <c r="G92" s="8"/>
      <c r="H92" s="8"/>
    </row>
    <row r="93" spans="1:7" s="1" customFormat="1" ht="12.75">
      <c r="A93" s="19" t="s">
        <v>22</v>
      </c>
      <c r="B93" s="8" t="s">
        <v>39</v>
      </c>
      <c r="C93" s="8" t="s">
        <v>21</v>
      </c>
      <c r="D93" s="8">
        <v>8</v>
      </c>
      <c r="E93" s="11">
        <v>200000</v>
      </c>
      <c r="F93" s="21">
        <f>D93*E93</f>
        <v>1600000</v>
      </c>
      <c r="G93" s="8"/>
    </row>
    <row r="94" spans="1:8" s="1" customFormat="1" ht="12.75">
      <c r="A94" s="19" t="s">
        <v>28</v>
      </c>
      <c r="B94" s="8" t="s">
        <v>73</v>
      </c>
      <c r="C94" s="8" t="s">
        <v>18</v>
      </c>
      <c r="D94" s="11">
        <v>1850</v>
      </c>
      <c r="E94" s="11">
        <v>2400</v>
      </c>
      <c r="F94" s="21">
        <f>E94*D94</f>
        <v>4440000</v>
      </c>
      <c r="G94" s="8"/>
      <c r="H94" s="8"/>
    </row>
    <row r="95" spans="1:8" s="1" customFormat="1" ht="12.75">
      <c r="A95" s="19" t="s">
        <v>30</v>
      </c>
      <c r="B95" s="8" t="s">
        <v>74</v>
      </c>
      <c r="C95" s="8" t="s">
        <v>18</v>
      </c>
      <c r="D95" s="8">
        <v>120</v>
      </c>
      <c r="E95" s="11">
        <v>20000</v>
      </c>
      <c r="F95" s="21">
        <f aca="true" t="shared" si="5" ref="F95:F102">D95*E95</f>
        <v>2400000</v>
      </c>
      <c r="G95" s="8"/>
      <c r="H95" s="8"/>
    </row>
    <row r="96" spans="1:8" s="1" customFormat="1" ht="12.75">
      <c r="A96" s="19" t="s">
        <v>42</v>
      </c>
      <c r="B96" s="8" t="s">
        <v>41</v>
      </c>
      <c r="C96" s="8" t="s">
        <v>18</v>
      </c>
      <c r="D96" s="8">
        <v>10</v>
      </c>
      <c r="E96" s="11">
        <v>15000</v>
      </c>
      <c r="F96" s="21">
        <f t="shared" si="5"/>
        <v>150000</v>
      </c>
      <c r="G96" s="8"/>
      <c r="H96" s="8"/>
    </row>
    <row r="97" spans="1:8" s="1" customFormat="1" ht="12.75">
      <c r="A97" s="19" t="s">
        <v>44</v>
      </c>
      <c r="B97" s="8" t="s">
        <v>184</v>
      </c>
      <c r="C97" s="8" t="s">
        <v>55</v>
      </c>
      <c r="D97" s="8">
        <v>6</v>
      </c>
      <c r="E97" s="11">
        <v>350000</v>
      </c>
      <c r="F97" s="21">
        <f t="shared" si="5"/>
        <v>2100000</v>
      </c>
      <c r="G97" s="8"/>
      <c r="H97" s="8"/>
    </row>
    <row r="98" spans="1:8" s="1" customFormat="1" ht="12.75">
      <c r="A98" s="19" t="s">
        <v>46</v>
      </c>
      <c r="B98" s="8" t="s">
        <v>43</v>
      </c>
      <c r="C98" s="8" t="s">
        <v>18</v>
      </c>
      <c r="D98" s="8">
        <v>300</v>
      </c>
      <c r="E98" s="11">
        <v>4000</v>
      </c>
      <c r="F98" s="21">
        <f t="shared" si="5"/>
        <v>1200000</v>
      </c>
      <c r="G98" s="8"/>
      <c r="H98" s="8"/>
    </row>
    <row r="99" spans="1:8" s="1" customFormat="1" ht="12.75">
      <c r="A99" s="19" t="s">
        <v>48</v>
      </c>
      <c r="B99" s="8" t="s">
        <v>76</v>
      </c>
      <c r="C99" s="8" t="s">
        <v>18</v>
      </c>
      <c r="D99" s="11">
        <v>100</v>
      </c>
      <c r="E99" s="11">
        <v>3000</v>
      </c>
      <c r="F99" s="21">
        <f t="shared" si="5"/>
        <v>300000</v>
      </c>
      <c r="G99" s="8"/>
      <c r="H99" s="8"/>
    </row>
    <row r="100" spans="1:8" s="1" customFormat="1" ht="12.75">
      <c r="A100" s="19"/>
      <c r="B100" s="8" t="s">
        <v>78</v>
      </c>
      <c r="C100" s="8" t="s">
        <v>18</v>
      </c>
      <c r="D100" s="11">
        <v>500</v>
      </c>
      <c r="E100" s="11">
        <v>3000</v>
      </c>
      <c r="F100" s="21">
        <f t="shared" si="5"/>
        <v>1500000</v>
      </c>
      <c r="G100" s="8"/>
      <c r="H100" s="8"/>
    </row>
    <row r="101" spans="1:8" s="1" customFormat="1" ht="12.75">
      <c r="A101" s="19" t="s">
        <v>49</v>
      </c>
      <c r="B101" s="8" t="s">
        <v>47</v>
      </c>
      <c r="C101" s="8" t="s">
        <v>27</v>
      </c>
      <c r="D101" s="8">
        <v>200</v>
      </c>
      <c r="E101" s="11">
        <v>3000</v>
      </c>
      <c r="F101" s="21">
        <f t="shared" si="5"/>
        <v>600000</v>
      </c>
      <c r="G101" s="8"/>
      <c r="H101" s="8"/>
    </row>
    <row r="102" spans="1:8" s="1" customFormat="1" ht="12.75">
      <c r="A102" s="19" t="s">
        <v>51</v>
      </c>
      <c r="B102" s="8" t="s">
        <v>26</v>
      </c>
      <c r="C102" s="8" t="s">
        <v>27</v>
      </c>
      <c r="D102" s="8">
        <v>100</v>
      </c>
      <c r="E102" s="11">
        <v>3000</v>
      </c>
      <c r="F102" s="21">
        <f t="shared" si="5"/>
        <v>300000</v>
      </c>
      <c r="G102" s="8"/>
      <c r="H102" s="8"/>
    </row>
    <row r="103" spans="1:8" s="1" customFormat="1" ht="17.25" customHeight="1">
      <c r="A103" s="19" t="s">
        <v>77</v>
      </c>
      <c r="B103" s="8" t="s">
        <v>50</v>
      </c>
      <c r="C103" s="8" t="s">
        <v>9</v>
      </c>
      <c r="D103" s="8"/>
      <c r="E103" s="8"/>
      <c r="F103" s="21">
        <v>0</v>
      </c>
      <c r="G103" s="11">
        <v>2700000</v>
      </c>
      <c r="H103" s="8"/>
    </row>
    <row r="104" spans="1:8" s="1" customFormat="1" ht="12.75">
      <c r="A104" s="19" t="s">
        <v>79</v>
      </c>
      <c r="B104" s="8" t="s">
        <v>31</v>
      </c>
      <c r="C104" s="8" t="s">
        <v>9</v>
      </c>
      <c r="D104" s="8"/>
      <c r="E104" s="8"/>
      <c r="F104" s="21">
        <v>0</v>
      </c>
      <c r="G104" s="11">
        <v>1500000</v>
      </c>
      <c r="H104" s="8"/>
    </row>
    <row r="105" spans="1:8" s="1" customFormat="1" ht="12.75">
      <c r="A105" s="19"/>
      <c r="B105" s="12" t="s">
        <v>116</v>
      </c>
      <c r="C105" s="8"/>
      <c r="D105" s="8"/>
      <c r="E105" s="8"/>
      <c r="F105" s="15">
        <f>SUM(F91:F103)</f>
        <v>19210000</v>
      </c>
      <c r="G105" s="16">
        <f>SUM(G103:G104)</f>
        <v>4200000</v>
      </c>
      <c r="H105" s="16">
        <f>G105+F105</f>
        <v>23410000</v>
      </c>
    </row>
    <row r="106" spans="1:8" s="1" customFormat="1" ht="12.75">
      <c r="A106" s="19"/>
      <c r="B106" s="8"/>
      <c r="C106" s="8"/>
      <c r="D106" s="8"/>
      <c r="E106" s="8"/>
      <c r="F106" s="21"/>
      <c r="H106" s="8"/>
    </row>
    <row r="107" spans="1:8" s="1" customFormat="1" ht="12.75">
      <c r="A107" s="7">
        <v>8</v>
      </c>
      <c r="B107" s="12" t="s">
        <v>81</v>
      </c>
      <c r="C107" s="8"/>
      <c r="D107" s="8"/>
      <c r="E107" s="8"/>
      <c r="F107" s="21">
        <f aca="true" t="shared" si="6" ref="F107:F116">D107*E107</f>
        <v>0</v>
      </c>
      <c r="G107" s="8"/>
      <c r="H107" s="8"/>
    </row>
    <row r="108" spans="1:8" s="1" customFormat="1" ht="12.75">
      <c r="A108" s="19" t="s">
        <v>16</v>
      </c>
      <c r="B108" s="8" t="s">
        <v>17</v>
      </c>
      <c r="C108" s="8" t="s">
        <v>18</v>
      </c>
      <c r="D108" s="8">
        <v>20</v>
      </c>
      <c r="E108" s="11">
        <v>30000</v>
      </c>
      <c r="F108" s="21">
        <f t="shared" si="6"/>
        <v>600000</v>
      </c>
      <c r="G108" s="8"/>
      <c r="H108" s="8"/>
    </row>
    <row r="109" spans="1:8" s="1" customFormat="1" ht="12.75">
      <c r="A109" s="19" t="s">
        <v>19</v>
      </c>
      <c r="B109" s="8" t="s">
        <v>20</v>
      </c>
      <c r="C109" s="8" t="s">
        <v>21</v>
      </c>
      <c r="D109" s="8">
        <v>1</v>
      </c>
      <c r="E109" s="11">
        <v>120000</v>
      </c>
      <c r="F109" s="21">
        <f t="shared" si="6"/>
        <v>120000</v>
      </c>
      <c r="G109" s="8"/>
      <c r="H109" s="8"/>
    </row>
    <row r="110" spans="1:8" s="1" customFormat="1" ht="12.75">
      <c r="A110" s="19" t="s">
        <v>22</v>
      </c>
      <c r="B110" s="8" t="s">
        <v>39</v>
      </c>
      <c r="C110" s="8" t="s">
        <v>21</v>
      </c>
      <c r="D110" s="8">
        <v>1</v>
      </c>
      <c r="E110" s="11">
        <v>200000</v>
      </c>
      <c r="F110" s="21">
        <f t="shared" si="6"/>
        <v>200000</v>
      </c>
      <c r="G110" s="8"/>
      <c r="H110" s="8"/>
    </row>
    <row r="111" spans="1:8" s="1" customFormat="1" ht="12.75">
      <c r="A111" s="19" t="s">
        <v>28</v>
      </c>
      <c r="B111" s="8" t="s">
        <v>74</v>
      </c>
      <c r="C111" s="8" t="s">
        <v>18</v>
      </c>
      <c r="D111" s="11">
        <v>22</v>
      </c>
      <c r="E111" s="11">
        <v>20000</v>
      </c>
      <c r="F111" s="21">
        <f t="shared" si="6"/>
        <v>440000</v>
      </c>
      <c r="G111" s="8"/>
      <c r="H111" s="8"/>
    </row>
    <row r="112" spans="1:8" s="1" customFormat="1" ht="12.75">
      <c r="A112" s="19" t="s">
        <v>30</v>
      </c>
      <c r="B112" s="8" t="s">
        <v>41</v>
      </c>
      <c r="C112" s="8" t="s">
        <v>18</v>
      </c>
      <c r="D112" s="8">
        <v>5</v>
      </c>
      <c r="E112" s="11">
        <v>5500</v>
      </c>
      <c r="F112" s="21">
        <f t="shared" si="6"/>
        <v>27500</v>
      </c>
      <c r="G112" s="8"/>
      <c r="H112" s="8"/>
    </row>
    <row r="113" spans="1:8" s="1" customFormat="1" ht="12.75">
      <c r="A113" s="19" t="s">
        <v>42</v>
      </c>
      <c r="B113" s="8" t="s">
        <v>82</v>
      </c>
      <c r="C113" s="8" t="s">
        <v>18</v>
      </c>
      <c r="D113" s="8">
        <v>30</v>
      </c>
      <c r="E113" s="11">
        <v>4000</v>
      </c>
      <c r="F113" s="21">
        <f t="shared" si="6"/>
        <v>120000</v>
      </c>
      <c r="G113" s="8"/>
      <c r="H113" s="8"/>
    </row>
    <row r="114" spans="1:8" s="1" customFormat="1" ht="12.75">
      <c r="A114" s="19" t="s">
        <v>44</v>
      </c>
      <c r="B114" s="8" t="s">
        <v>83</v>
      </c>
      <c r="C114" s="8" t="s">
        <v>18</v>
      </c>
      <c r="D114" s="8">
        <v>20</v>
      </c>
      <c r="E114" s="11">
        <v>4000</v>
      </c>
      <c r="F114" s="21">
        <f t="shared" si="6"/>
        <v>80000</v>
      </c>
      <c r="G114" s="8"/>
      <c r="H114" s="8"/>
    </row>
    <row r="115" spans="1:8" s="1" customFormat="1" ht="12.75">
      <c r="A115" s="19" t="s">
        <v>46</v>
      </c>
      <c r="B115" s="8" t="s">
        <v>47</v>
      </c>
      <c r="C115" s="8" t="s">
        <v>27</v>
      </c>
      <c r="D115" s="8">
        <v>20</v>
      </c>
      <c r="E115" s="11">
        <v>3000</v>
      </c>
      <c r="F115" s="21">
        <f t="shared" si="6"/>
        <v>60000</v>
      </c>
      <c r="G115" s="8"/>
      <c r="H115" s="8"/>
    </row>
    <row r="116" spans="1:8" s="1" customFormat="1" ht="12.75">
      <c r="A116" s="19" t="s">
        <v>48</v>
      </c>
      <c r="B116" s="8" t="s">
        <v>26</v>
      </c>
      <c r="C116" s="8" t="s">
        <v>27</v>
      </c>
      <c r="D116" s="8">
        <v>20</v>
      </c>
      <c r="E116" s="11">
        <v>3500</v>
      </c>
      <c r="F116" s="21">
        <f t="shared" si="6"/>
        <v>70000</v>
      </c>
      <c r="G116" s="8"/>
      <c r="H116" s="8"/>
    </row>
    <row r="117" spans="1:8" s="1" customFormat="1" ht="17.25" customHeight="1">
      <c r="A117" s="19" t="s">
        <v>49</v>
      </c>
      <c r="B117" s="8" t="s">
        <v>50</v>
      </c>
      <c r="C117" s="8" t="s">
        <v>27</v>
      </c>
      <c r="D117" s="8"/>
      <c r="E117" s="11"/>
      <c r="F117" s="21">
        <v>0</v>
      </c>
      <c r="G117" s="11">
        <v>400000</v>
      </c>
      <c r="H117" s="8"/>
    </row>
    <row r="118" spans="1:8" s="1" customFormat="1" ht="12.75">
      <c r="A118" s="19" t="s">
        <v>51</v>
      </c>
      <c r="B118" s="8" t="s">
        <v>31</v>
      </c>
      <c r="C118" s="8" t="s">
        <v>9</v>
      </c>
      <c r="D118" s="8"/>
      <c r="E118" s="8"/>
      <c r="F118" s="21">
        <v>0</v>
      </c>
      <c r="G118" s="11">
        <v>200000</v>
      </c>
      <c r="H118" s="8"/>
    </row>
    <row r="119" spans="1:8" s="3" customFormat="1" ht="12.75">
      <c r="A119" s="7"/>
      <c r="B119" s="12" t="s">
        <v>103</v>
      </c>
      <c r="C119" s="12"/>
      <c r="D119" s="12"/>
      <c r="E119" s="12"/>
      <c r="F119" s="15">
        <f>SUM(F108:F118)</f>
        <v>1717500</v>
      </c>
      <c r="G119" s="16">
        <f>SUM(G117:G118)</f>
        <v>600000</v>
      </c>
      <c r="H119" s="17">
        <f>F119+G119</f>
        <v>2317500</v>
      </c>
    </row>
    <row r="120" spans="1:8" s="1" customFormat="1" ht="12.75">
      <c r="A120" s="19"/>
      <c r="B120" s="8"/>
      <c r="C120" s="8"/>
      <c r="D120" s="8"/>
      <c r="E120" s="8"/>
      <c r="F120" s="9"/>
      <c r="G120" s="8"/>
      <c r="H120" s="8"/>
    </row>
    <row r="121" spans="1:8" s="1" customFormat="1" ht="12.75">
      <c r="A121" s="7">
        <v>9</v>
      </c>
      <c r="B121" s="12" t="s">
        <v>85</v>
      </c>
      <c r="C121" s="8"/>
      <c r="D121" s="8"/>
      <c r="E121" s="8"/>
      <c r="F121" s="9"/>
      <c r="G121" s="8"/>
      <c r="H121" s="8"/>
    </row>
    <row r="122" spans="1:8" s="1" customFormat="1" ht="12.75">
      <c r="A122" s="19" t="s">
        <v>16</v>
      </c>
      <c r="B122" s="8" t="s">
        <v>17</v>
      </c>
      <c r="C122" s="8" t="s">
        <v>18</v>
      </c>
      <c r="D122" s="8">
        <v>100</v>
      </c>
      <c r="E122" s="11">
        <v>30000</v>
      </c>
      <c r="F122" s="21">
        <f>D122*E122</f>
        <v>3000000</v>
      </c>
      <c r="G122" s="8"/>
      <c r="H122" s="8"/>
    </row>
    <row r="123" spans="1:8" s="1" customFormat="1" ht="12.75">
      <c r="A123" s="19" t="s">
        <v>19</v>
      </c>
      <c r="B123" s="8" t="s">
        <v>20</v>
      </c>
      <c r="C123" s="8" t="s">
        <v>21</v>
      </c>
      <c r="D123" s="8">
        <v>5</v>
      </c>
      <c r="E123" s="11">
        <v>120000</v>
      </c>
      <c r="F123" s="21">
        <f>D123*E123</f>
        <v>600000</v>
      </c>
      <c r="G123" s="8"/>
      <c r="H123" s="8"/>
    </row>
    <row r="124" spans="1:8" s="1" customFormat="1" ht="12.75">
      <c r="A124" s="19" t="s">
        <v>22</v>
      </c>
      <c r="B124" s="8" t="s">
        <v>86</v>
      </c>
      <c r="C124" s="8" t="s">
        <v>18</v>
      </c>
      <c r="D124" s="8">
        <v>15</v>
      </c>
      <c r="E124" s="11">
        <v>15000</v>
      </c>
      <c r="F124" s="21">
        <f>D124*E124</f>
        <v>225000</v>
      </c>
      <c r="G124" s="8"/>
      <c r="H124" s="8"/>
    </row>
    <row r="125" spans="1:8" s="1" customFormat="1" ht="12.75">
      <c r="A125" s="19" t="s">
        <v>42</v>
      </c>
      <c r="B125" s="8" t="s">
        <v>91</v>
      </c>
      <c r="C125" s="8" t="s">
        <v>18</v>
      </c>
      <c r="D125" s="8" t="s">
        <v>89</v>
      </c>
      <c r="E125" s="11">
        <v>40000</v>
      </c>
      <c r="F125" s="22" t="s">
        <v>89</v>
      </c>
      <c r="G125" s="8"/>
      <c r="H125" s="8"/>
    </row>
    <row r="126" spans="1:8" s="1" customFormat="1" ht="12.75">
      <c r="A126" s="19" t="s">
        <v>44</v>
      </c>
      <c r="B126" s="8" t="s">
        <v>34</v>
      </c>
      <c r="C126" s="8"/>
      <c r="D126" s="8"/>
      <c r="E126" s="8">
        <v>0</v>
      </c>
      <c r="F126" s="21"/>
      <c r="G126" s="11">
        <v>1100000</v>
      </c>
      <c r="H126" s="8"/>
    </row>
    <row r="127" spans="1:8" s="1" customFormat="1" ht="12.75">
      <c r="A127" s="19">
        <v>9.1</v>
      </c>
      <c r="B127" s="12" t="s">
        <v>92</v>
      </c>
      <c r="C127" s="8"/>
      <c r="D127" s="8"/>
      <c r="E127" s="8">
        <v>0</v>
      </c>
      <c r="F127" s="21"/>
      <c r="G127" s="8"/>
      <c r="H127" s="8"/>
    </row>
    <row r="128" spans="1:8" s="1" customFormat="1" ht="12.75">
      <c r="A128" s="19" t="s">
        <v>16</v>
      </c>
      <c r="B128" s="8" t="s">
        <v>17</v>
      </c>
      <c r="C128" s="8" t="s">
        <v>18</v>
      </c>
      <c r="D128" s="8">
        <v>45</v>
      </c>
      <c r="E128" s="11">
        <v>30000</v>
      </c>
      <c r="F128" s="21">
        <f>D128*E128</f>
        <v>1350000</v>
      </c>
      <c r="G128" s="8"/>
      <c r="H128" s="8"/>
    </row>
    <row r="129" spans="1:8" s="1" customFormat="1" ht="12.75">
      <c r="A129" s="19" t="s">
        <v>19</v>
      </c>
      <c r="B129" s="8" t="s">
        <v>20</v>
      </c>
      <c r="C129" s="8" t="s">
        <v>21</v>
      </c>
      <c r="D129" s="8">
        <v>3</v>
      </c>
      <c r="E129" s="11">
        <v>120000</v>
      </c>
      <c r="F129" s="21">
        <f>D129*E129</f>
        <v>360000</v>
      </c>
      <c r="G129" s="8"/>
      <c r="H129" s="8"/>
    </row>
    <row r="130" spans="1:8" s="1" customFormat="1" ht="12.75">
      <c r="A130" s="19" t="s">
        <v>22</v>
      </c>
      <c r="B130" s="8" t="s">
        <v>93</v>
      </c>
      <c r="C130" s="8" t="s">
        <v>94</v>
      </c>
      <c r="D130" s="8" t="s">
        <v>89</v>
      </c>
      <c r="E130" s="11"/>
      <c r="F130" s="22" t="s">
        <v>89</v>
      </c>
      <c r="G130" s="8"/>
      <c r="H130" s="8"/>
    </row>
    <row r="131" spans="1:8" s="1" customFormat="1" ht="12.75">
      <c r="A131" s="19" t="s">
        <v>28</v>
      </c>
      <c r="B131" s="8" t="s">
        <v>95</v>
      </c>
      <c r="C131" s="8" t="s">
        <v>18</v>
      </c>
      <c r="D131" s="8" t="s">
        <v>89</v>
      </c>
      <c r="E131" s="11"/>
      <c r="F131" s="22" t="s">
        <v>89</v>
      </c>
      <c r="G131" s="8"/>
      <c r="H131" s="8"/>
    </row>
    <row r="132" spans="1:8" s="1" customFormat="1" ht="12.75">
      <c r="A132" s="19"/>
      <c r="B132" s="8" t="s">
        <v>96</v>
      </c>
      <c r="C132" s="8" t="s">
        <v>18</v>
      </c>
      <c r="D132" s="8" t="s">
        <v>89</v>
      </c>
      <c r="E132" s="11"/>
      <c r="F132" s="22" t="s">
        <v>89</v>
      </c>
      <c r="G132" s="8"/>
      <c r="H132" s="8"/>
    </row>
    <row r="133" spans="1:8" s="1" customFormat="1" ht="12.75">
      <c r="A133" s="19" t="s">
        <v>30</v>
      </c>
      <c r="B133" s="8" t="s">
        <v>34</v>
      </c>
      <c r="C133" s="8" t="s">
        <v>9</v>
      </c>
      <c r="D133" s="8"/>
      <c r="E133" s="8"/>
      <c r="F133" s="21">
        <f>SUM(F121:F131)</f>
        <v>5535000</v>
      </c>
      <c r="G133" s="11">
        <v>500000</v>
      </c>
      <c r="H133" s="8"/>
    </row>
    <row r="134" spans="1:8" s="3" customFormat="1" ht="12.75">
      <c r="A134" s="7"/>
      <c r="B134" s="12" t="s">
        <v>59</v>
      </c>
      <c r="C134" s="12"/>
      <c r="D134" s="12"/>
      <c r="E134" s="16"/>
      <c r="F134" s="15">
        <v>5535000</v>
      </c>
      <c r="G134" s="16">
        <f>SUM(G126:G133)</f>
        <v>1600000</v>
      </c>
      <c r="H134" s="17">
        <f>F134+G134</f>
        <v>7135000</v>
      </c>
    </row>
    <row r="135" spans="1:8" s="1" customFormat="1" ht="12.75">
      <c r="A135" s="19"/>
      <c r="B135" s="8"/>
      <c r="C135" s="8"/>
      <c r="D135" s="8"/>
      <c r="E135" s="8"/>
      <c r="F135" s="21"/>
      <c r="G135" s="8"/>
      <c r="H135" s="8"/>
    </row>
    <row r="136" spans="1:8" s="1" customFormat="1" ht="12.75">
      <c r="A136" s="19"/>
      <c r="B136" s="12" t="s">
        <v>97</v>
      </c>
      <c r="C136" s="8"/>
      <c r="D136" s="8"/>
      <c r="E136" s="8"/>
      <c r="F136" s="21">
        <f>D136*E136</f>
        <v>0</v>
      </c>
      <c r="G136" s="8"/>
      <c r="H136" s="8"/>
    </row>
    <row r="137" spans="1:8" s="1" customFormat="1" ht="12.75">
      <c r="A137" s="19" t="s">
        <v>16</v>
      </c>
      <c r="B137" s="8" t="s">
        <v>17</v>
      </c>
      <c r="C137" s="8" t="s">
        <v>18</v>
      </c>
      <c r="D137" s="8">
        <v>30</v>
      </c>
      <c r="E137" s="11">
        <v>30000</v>
      </c>
      <c r="F137" s="21">
        <f>D137*E137</f>
        <v>900000</v>
      </c>
      <c r="G137" s="8"/>
      <c r="H137" s="8"/>
    </row>
    <row r="138" spans="1:8" s="1" customFormat="1" ht="12.75">
      <c r="A138" s="19" t="s">
        <v>19</v>
      </c>
      <c r="B138" s="8" t="s">
        <v>20</v>
      </c>
      <c r="C138" s="8" t="s">
        <v>21</v>
      </c>
      <c r="D138" s="8">
        <v>2</v>
      </c>
      <c r="E138" s="11">
        <v>120000</v>
      </c>
      <c r="F138" s="21">
        <f>D138*E138</f>
        <v>240000</v>
      </c>
      <c r="G138" s="8"/>
      <c r="H138" s="8"/>
    </row>
    <row r="139" spans="1:8" s="1" customFormat="1" ht="12.75">
      <c r="A139" s="19" t="s">
        <v>22</v>
      </c>
      <c r="B139" s="8" t="s">
        <v>86</v>
      </c>
      <c r="C139" s="8" t="s">
        <v>18</v>
      </c>
      <c r="D139" s="8">
        <v>10</v>
      </c>
      <c r="E139" s="11">
        <v>15000</v>
      </c>
      <c r="F139" s="21">
        <f>D139*E139</f>
        <v>150000</v>
      </c>
      <c r="G139" s="8"/>
      <c r="H139" s="8"/>
    </row>
    <row r="140" spans="1:8" s="1" customFormat="1" ht="12.75">
      <c r="A140" s="19" t="s">
        <v>28</v>
      </c>
      <c r="B140" s="8" t="s">
        <v>34</v>
      </c>
      <c r="C140" s="8" t="s">
        <v>9</v>
      </c>
      <c r="D140" s="8"/>
      <c r="E140" s="8"/>
      <c r="F140" s="21">
        <v>0</v>
      </c>
      <c r="G140" s="11">
        <v>1100000</v>
      </c>
      <c r="H140" s="8"/>
    </row>
    <row r="141" spans="1:8" s="1" customFormat="1" ht="12.75">
      <c r="A141" s="19"/>
      <c r="B141" s="12" t="s">
        <v>98</v>
      </c>
      <c r="C141" s="8"/>
      <c r="D141" s="8"/>
      <c r="E141" s="8"/>
      <c r="F141" s="15">
        <f>SUM(F137:F140)</f>
        <v>1290000</v>
      </c>
      <c r="G141" s="16">
        <v>1100000</v>
      </c>
      <c r="H141" s="17">
        <f>F141+G141</f>
        <v>2390000</v>
      </c>
    </row>
    <row r="142" spans="1:8" s="1" customFormat="1" ht="12.75">
      <c r="A142" s="19"/>
      <c r="B142" s="8"/>
      <c r="C142" s="8"/>
      <c r="D142" s="8"/>
      <c r="E142" s="8"/>
      <c r="F142" s="21">
        <f aca="true" t="shared" si="7" ref="F142:F149">D142*E142</f>
        <v>0</v>
      </c>
      <c r="G142" s="8"/>
      <c r="H142" s="8"/>
    </row>
    <row r="143" spans="1:8" s="1" customFormat="1" ht="12.75">
      <c r="A143" s="19">
        <v>10</v>
      </c>
      <c r="B143" s="12" t="s">
        <v>99</v>
      </c>
      <c r="C143" s="8"/>
      <c r="D143" s="8"/>
      <c r="E143" s="8"/>
      <c r="F143" s="21">
        <f t="shared" si="7"/>
        <v>0</v>
      </c>
      <c r="G143" s="8"/>
      <c r="H143" s="8"/>
    </row>
    <row r="144" spans="1:8" s="1" customFormat="1" ht="38.25">
      <c r="A144" s="19" t="s">
        <v>16</v>
      </c>
      <c r="B144" s="8" t="s">
        <v>185</v>
      </c>
      <c r="C144" s="8" t="s">
        <v>18</v>
      </c>
      <c r="D144" s="8">
        <v>15</v>
      </c>
      <c r="E144" s="11">
        <v>225000</v>
      </c>
      <c r="F144" s="21">
        <f t="shared" si="7"/>
        <v>3375000</v>
      </c>
      <c r="G144" s="8"/>
      <c r="H144" s="8"/>
    </row>
    <row r="145" spans="1:8" s="1" customFormat="1" ht="12.75">
      <c r="A145" s="19" t="s">
        <v>19</v>
      </c>
      <c r="B145" s="8" t="s">
        <v>186</v>
      </c>
      <c r="C145" s="8" t="s">
        <v>18</v>
      </c>
      <c r="D145" s="8">
        <v>15</v>
      </c>
      <c r="E145" s="11">
        <v>15000</v>
      </c>
      <c r="F145" s="21">
        <f t="shared" si="7"/>
        <v>225000</v>
      </c>
      <c r="G145" s="8"/>
      <c r="H145" s="8"/>
    </row>
    <row r="146" spans="1:8" s="1" customFormat="1" ht="63.75">
      <c r="A146" s="19" t="s">
        <v>22</v>
      </c>
      <c r="B146" s="8" t="s">
        <v>187</v>
      </c>
      <c r="C146" s="8" t="s">
        <v>18</v>
      </c>
      <c r="D146" s="8">
        <v>2</v>
      </c>
      <c r="E146" s="11">
        <v>120000</v>
      </c>
      <c r="F146" s="21">
        <f t="shared" si="7"/>
        <v>240000</v>
      </c>
      <c r="G146" s="8"/>
      <c r="H146" s="8"/>
    </row>
    <row r="147" spans="1:8" s="1" customFormat="1" ht="15.75" customHeight="1">
      <c r="A147" s="19" t="s">
        <v>28</v>
      </c>
      <c r="B147" s="8" t="s">
        <v>100</v>
      </c>
      <c r="C147" s="8" t="s">
        <v>18</v>
      </c>
      <c r="D147" s="8">
        <v>2</v>
      </c>
      <c r="E147" s="11">
        <v>15000</v>
      </c>
      <c r="F147" s="21">
        <f t="shared" si="7"/>
        <v>30000</v>
      </c>
      <c r="G147" s="8"/>
      <c r="H147" s="8"/>
    </row>
    <row r="148" spans="1:8" s="1" customFormat="1" ht="51">
      <c r="A148" s="19" t="s">
        <v>30</v>
      </c>
      <c r="B148" s="8" t="s">
        <v>101</v>
      </c>
      <c r="C148" s="8" t="s">
        <v>18</v>
      </c>
      <c r="D148" s="8">
        <v>3</v>
      </c>
      <c r="E148" s="11">
        <v>350000</v>
      </c>
      <c r="F148" s="21">
        <f t="shared" si="7"/>
        <v>1050000</v>
      </c>
      <c r="G148" s="8"/>
      <c r="H148" s="8"/>
    </row>
    <row r="149" spans="1:8" s="1" customFormat="1" ht="39.75" customHeight="1">
      <c r="A149" s="19" t="s">
        <v>42</v>
      </c>
      <c r="B149" s="8" t="s">
        <v>102</v>
      </c>
      <c r="C149" s="8" t="s">
        <v>18</v>
      </c>
      <c r="D149" s="8">
        <v>3</v>
      </c>
      <c r="E149" s="11">
        <v>300000</v>
      </c>
      <c r="F149" s="21">
        <f t="shared" si="7"/>
        <v>900000</v>
      </c>
      <c r="G149" s="8"/>
      <c r="H149" s="8"/>
    </row>
    <row r="150" spans="1:8" s="1" customFormat="1" ht="12.75">
      <c r="A150" s="19"/>
      <c r="B150" s="8" t="s">
        <v>34</v>
      </c>
      <c r="C150" s="8"/>
      <c r="D150" s="8"/>
      <c r="E150" s="8"/>
      <c r="F150" s="21">
        <v>0</v>
      </c>
      <c r="G150" s="11">
        <v>500000</v>
      </c>
      <c r="H150" s="8"/>
    </row>
    <row r="151" spans="1:8" s="3" customFormat="1" ht="12.75">
      <c r="A151" s="7"/>
      <c r="B151" s="12" t="s">
        <v>103</v>
      </c>
      <c r="C151" s="12"/>
      <c r="D151" s="12"/>
      <c r="E151" s="12"/>
      <c r="F151" s="15">
        <f>SUM(F144:F150)</f>
        <v>5820000</v>
      </c>
      <c r="G151" s="16">
        <v>500000</v>
      </c>
      <c r="H151" s="16">
        <f>F151+G151</f>
        <v>6320000</v>
      </c>
    </row>
    <row r="152" spans="1:8" s="1" customFormat="1" ht="12.75">
      <c r="A152" s="19"/>
      <c r="B152" s="8"/>
      <c r="C152" s="8"/>
      <c r="D152" s="8"/>
      <c r="E152" s="8"/>
      <c r="F152" s="21">
        <f aca="true" t="shared" si="8" ref="F152:F157">D152*E152</f>
        <v>0</v>
      </c>
      <c r="G152" s="8"/>
      <c r="H152" s="8"/>
    </row>
    <row r="153" spans="1:8" s="1" customFormat="1" ht="12.75">
      <c r="A153" s="7">
        <v>11</v>
      </c>
      <c r="B153" s="12" t="s">
        <v>104</v>
      </c>
      <c r="C153" s="8"/>
      <c r="D153" s="8"/>
      <c r="E153" s="8"/>
      <c r="F153" s="21">
        <f t="shared" si="8"/>
        <v>0</v>
      </c>
      <c r="G153" s="8"/>
      <c r="H153" s="8"/>
    </row>
    <row r="154" spans="1:8" s="1" customFormat="1" ht="12.75">
      <c r="A154" s="19"/>
      <c r="B154" s="8" t="s">
        <v>33</v>
      </c>
      <c r="C154" s="8" t="s">
        <v>18</v>
      </c>
      <c r="D154" s="11">
        <v>3000</v>
      </c>
      <c r="E154" s="8">
        <v>130</v>
      </c>
      <c r="F154" s="21">
        <f t="shared" si="8"/>
        <v>390000</v>
      </c>
      <c r="G154" s="8"/>
      <c r="H154" s="8"/>
    </row>
    <row r="155" spans="1:8" s="1" customFormat="1" ht="12.75">
      <c r="A155" s="19"/>
      <c r="B155" s="8" t="s">
        <v>17</v>
      </c>
      <c r="C155" s="8" t="s">
        <v>18</v>
      </c>
      <c r="D155" s="8">
        <v>25</v>
      </c>
      <c r="E155" s="11">
        <v>30000</v>
      </c>
      <c r="F155" s="21">
        <f t="shared" si="8"/>
        <v>750000</v>
      </c>
      <c r="G155" s="8"/>
      <c r="H155" s="8"/>
    </row>
    <row r="156" spans="1:8" s="1" customFormat="1" ht="12.75">
      <c r="A156" s="19"/>
      <c r="B156" s="8" t="s">
        <v>20</v>
      </c>
      <c r="C156" s="8" t="s">
        <v>21</v>
      </c>
      <c r="D156" s="8">
        <v>2</v>
      </c>
      <c r="E156" s="11">
        <v>120000</v>
      </c>
      <c r="F156" s="21">
        <f t="shared" si="8"/>
        <v>240000</v>
      </c>
      <c r="G156" s="8"/>
      <c r="H156" s="8"/>
    </row>
    <row r="157" spans="1:8" s="1" customFormat="1" ht="12.75">
      <c r="A157" s="19"/>
      <c r="B157" s="8" t="s">
        <v>39</v>
      </c>
      <c r="C157" s="8" t="s">
        <v>21</v>
      </c>
      <c r="D157" s="8">
        <v>1</v>
      </c>
      <c r="E157" s="11">
        <v>200000</v>
      </c>
      <c r="F157" s="21">
        <f t="shared" si="8"/>
        <v>200000</v>
      </c>
      <c r="G157" s="8"/>
      <c r="H157" s="8"/>
    </row>
    <row r="158" spans="1:8" s="1" customFormat="1" ht="12.75">
      <c r="A158" s="19"/>
      <c r="B158" s="8" t="s">
        <v>34</v>
      </c>
      <c r="C158" s="8"/>
      <c r="D158" s="8"/>
      <c r="E158" s="8"/>
      <c r="F158" s="21">
        <v>0</v>
      </c>
      <c r="G158" s="11">
        <v>400000</v>
      </c>
      <c r="H158" s="8"/>
    </row>
    <row r="159" spans="1:8" s="3" customFormat="1" ht="12.75">
      <c r="A159" s="7"/>
      <c r="B159" s="12" t="s">
        <v>103</v>
      </c>
      <c r="C159" s="12"/>
      <c r="D159" s="12"/>
      <c r="E159" s="12"/>
      <c r="F159" s="15">
        <f>SUM(F154:F158)</f>
        <v>1580000</v>
      </c>
      <c r="G159" s="16">
        <v>400000</v>
      </c>
      <c r="H159" s="16">
        <f>F159+G159</f>
        <v>1980000</v>
      </c>
    </row>
    <row r="160" spans="1:8" s="1" customFormat="1" ht="12.75">
      <c r="A160" s="7">
        <v>12</v>
      </c>
      <c r="B160" s="12" t="s">
        <v>105</v>
      </c>
      <c r="C160" s="8"/>
      <c r="D160" s="8"/>
      <c r="E160" s="8"/>
      <c r="F160" s="21">
        <f>D160*E160</f>
        <v>0</v>
      </c>
      <c r="G160" s="8"/>
      <c r="H160" s="8"/>
    </row>
    <row r="161" spans="1:8" s="1" customFormat="1" ht="12.75">
      <c r="A161" s="19" t="s">
        <v>16</v>
      </c>
      <c r="B161" s="8" t="s">
        <v>106</v>
      </c>
      <c r="C161" s="8" t="s">
        <v>18</v>
      </c>
      <c r="D161" s="8">
        <v>2</v>
      </c>
      <c r="E161" s="11">
        <v>225000</v>
      </c>
      <c r="F161" s="22">
        <f>D161*E161</f>
        <v>450000</v>
      </c>
      <c r="G161" s="8"/>
      <c r="H161" s="8"/>
    </row>
    <row r="162" spans="1:8" s="1" customFormat="1" ht="12.75">
      <c r="A162" s="19" t="s">
        <v>19</v>
      </c>
      <c r="B162" s="8" t="s">
        <v>188</v>
      </c>
      <c r="C162" s="8" t="s">
        <v>18</v>
      </c>
      <c r="D162" s="8">
        <v>1</v>
      </c>
      <c r="E162" s="11">
        <v>120000</v>
      </c>
      <c r="F162" s="22">
        <f>D162*E162</f>
        <v>120000</v>
      </c>
      <c r="G162" s="8"/>
      <c r="H162" s="8"/>
    </row>
    <row r="163" spans="1:8" s="1" customFormat="1" ht="12.75">
      <c r="A163" s="19" t="s">
        <v>22</v>
      </c>
      <c r="B163" s="8" t="s">
        <v>107</v>
      </c>
      <c r="C163" s="8" t="s">
        <v>108</v>
      </c>
      <c r="D163" s="8" t="s">
        <v>89</v>
      </c>
      <c r="E163" s="11"/>
      <c r="F163" s="22" t="s">
        <v>89</v>
      </c>
      <c r="G163" s="8"/>
      <c r="H163" s="8"/>
    </row>
    <row r="164" spans="1:8" s="1" customFormat="1" ht="12.75">
      <c r="A164" s="19" t="s">
        <v>30</v>
      </c>
      <c r="B164" s="8" t="s">
        <v>109</v>
      </c>
      <c r="C164" s="8" t="s">
        <v>9</v>
      </c>
      <c r="D164" s="8"/>
      <c r="E164" s="8"/>
      <c r="F164" s="21">
        <v>500000</v>
      </c>
      <c r="G164" s="8"/>
      <c r="H164" s="8"/>
    </row>
    <row r="165" spans="1:8" s="1" customFormat="1" ht="12.75">
      <c r="A165" s="19" t="s">
        <v>42</v>
      </c>
      <c r="B165" s="8" t="s">
        <v>34</v>
      </c>
      <c r="C165" s="8" t="s">
        <v>9</v>
      </c>
      <c r="D165" s="8"/>
      <c r="E165" s="8"/>
      <c r="F165" s="21">
        <f>D165*E165</f>
        <v>0</v>
      </c>
      <c r="G165" s="11">
        <v>300000</v>
      </c>
      <c r="H165" s="8"/>
    </row>
    <row r="166" spans="1:8" s="1" customFormat="1" ht="12.75">
      <c r="A166" s="19"/>
      <c r="B166" s="12" t="s">
        <v>103</v>
      </c>
      <c r="C166" s="8"/>
      <c r="D166" s="8"/>
      <c r="E166" s="8"/>
      <c r="F166" s="15">
        <f>SUM(F161:F165)</f>
        <v>1070000</v>
      </c>
      <c r="G166" s="16">
        <v>300000</v>
      </c>
      <c r="H166" s="17">
        <f>F166+G166</f>
        <v>1370000</v>
      </c>
    </row>
    <row r="167" spans="1:8" s="1" customFormat="1" ht="12.75">
      <c r="A167" s="19"/>
      <c r="B167" s="8"/>
      <c r="C167" s="8"/>
      <c r="D167" s="8"/>
      <c r="E167" s="8"/>
      <c r="F167" s="21"/>
      <c r="G167" s="8"/>
      <c r="H167" s="8"/>
    </row>
    <row r="168" spans="1:8" s="1" customFormat="1" ht="12.75">
      <c r="A168" s="7">
        <v>15</v>
      </c>
      <c r="B168" s="12" t="s">
        <v>110</v>
      </c>
      <c r="C168" s="8"/>
      <c r="D168" s="8"/>
      <c r="E168" s="8"/>
      <c r="F168" s="21"/>
      <c r="G168" s="8"/>
      <c r="H168" s="8"/>
    </row>
    <row r="169" spans="1:8" s="1" customFormat="1" ht="12.75">
      <c r="A169" s="19" t="s">
        <v>16</v>
      </c>
      <c r="B169" s="8" t="s">
        <v>111</v>
      </c>
      <c r="C169" s="8" t="s">
        <v>18</v>
      </c>
      <c r="D169" s="8">
        <v>10</v>
      </c>
      <c r="E169" s="11">
        <v>40000</v>
      </c>
      <c r="F169" s="21">
        <f>D169*E169</f>
        <v>400000</v>
      </c>
      <c r="G169" s="8"/>
      <c r="H169" s="8"/>
    </row>
    <row r="170" spans="1:8" s="1" customFormat="1" ht="12.75">
      <c r="A170" s="19" t="s">
        <v>19</v>
      </c>
      <c r="B170" s="8" t="s">
        <v>112</v>
      </c>
      <c r="C170" s="8" t="s">
        <v>18</v>
      </c>
      <c r="D170" s="8">
        <v>15</v>
      </c>
      <c r="E170" s="11">
        <v>21000</v>
      </c>
      <c r="F170" s="21">
        <f>D170*E170</f>
        <v>315000</v>
      </c>
      <c r="G170" s="8"/>
      <c r="H170" s="8"/>
    </row>
    <row r="171" spans="1:8" s="1" customFormat="1" ht="12.75">
      <c r="A171" s="19" t="s">
        <v>22</v>
      </c>
      <c r="B171" s="8" t="s">
        <v>113</v>
      </c>
      <c r="C171" s="8" t="s">
        <v>18</v>
      </c>
      <c r="D171" s="8">
        <v>10</v>
      </c>
      <c r="E171" s="11">
        <v>8000</v>
      </c>
      <c r="F171" s="21">
        <f>D171*E171</f>
        <v>80000</v>
      </c>
      <c r="G171" s="8"/>
      <c r="H171" s="8"/>
    </row>
    <row r="172" spans="1:8" s="1" customFormat="1" ht="12.75">
      <c r="A172" s="19" t="s">
        <v>28</v>
      </c>
      <c r="B172" s="8" t="s">
        <v>114</v>
      </c>
      <c r="C172" s="8" t="s">
        <v>18</v>
      </c>
      <c r="D172" s="8">
        <v>72</v>
      </c>
      <c r="E172" s="11">
        <v>1500</v>
      </c>
      <c r="F172" s="21">
        <f>D172*E172</f>
        <v>108000</v>
      </c>
      <c r="G172" s="8"/>
      <c r="H172" s="8"/>
    </row>
    <row r="173" spans="1:8" s="1" customFormat="1" ht="12.75">
      <c r="A173" s="19" t="s">
        <v>30</v>
      </c>
      <c r="B173" s="8" t="s">
        <v>115</v>
      </c>
      <c r="C173" s="8" t="s">
        <v>9</v>
      </c>
      <c r="D173" s="8"/>
      <c r="E173" s="8"/>
      <c r="F173" s="21">
        <v>200000</v>
      </c>
      <c r="G173" s="8"/>
      <c r="H173" s="8"/>
    </row>
    <row r="174" spans="1:8" s="1" customFormat="1" ht="12.75">
      <c r="A174" s="19" t="s">
        <v>42</v>
      </c>
      <c r="B174" s="8" t="s">
        <v>34</v>
      </c>
      <c r="C174" s="8" t="s">
        <v>9</v>
      </c>
      <c r="D174" s="8"/>
      <c r="E174" s="8"/>
      <c r="F174" s="21">
        <v>0</v>
      </c>
      <c r="G174" s="11">
        <v>700000</v>
      </c>
      <c r="H174" s="8"/>
    </row>
    <row r="175" spans="1:8" s="3" customFormat="1" ht="12.75">
      <c r="A175" s="7"/>
      <c r="B175" s="12" t="s">
        <v>116</v>
      </c>
      <c r="C175" s="12"/>
      <c r="D175" s="12"/>
      <c r="E175" s="12"/>
      <c r="F175" s="15">
        <f>SUM(F169:F174)</f>
        <v>1103000</v>
      </c>
      <c r="G175" s="16">
        <v>700000</v>
      </c>
      <c r="H175" s="17">
        <f>F175+G175</f>
        <v>1803000</v>
      </c>
    </row>
    <row r="176" spans="1:8" s="1" customFormat="1" ht="12.75">
      <c r="A176" s="19"/>
      <c r="B176" s="8"/>
      <c r="C176" s="8"/>
      <c r="D176" s="8"/>
      <c r="E176" s="8"/>
      <c r="F176" s="21"/>
      <c r="G176" s="8"/>
      <c r="H176" s="8"/>
    </row>
    <row r="177" spans="1:8" s="1" customFormat="1" ht="12.75">
      <c r="A177" s="7">
        <v>16</v>
      </c>
      <c r="B177" s="12" t="s">
        <v>117</v>
      </c>
      <c r="C177" s="8"/>
      <c r="D177" s="8"/>
      <c r="E177" s="8"/>
      <c r="F177" s="21"/>
      <c r="G177" s="8"/>
      <c r="H177" s="8"/>
    </row>
    <row r="178" spans="1:8" s="1" customFormat="1" ht="25.5">
      <c r="A178" s="19" t="s">
        <v>16</v>
      </c>
      <c r="B178" s="8" t="s">
        <v>118</v>
      </c>
      <c r="C178" s="8" t="s">
        <v>9</v>
      </c>
      <c r="D178" s="8"/>
      <c r="E178" s="8"/>
      <c r="F178" s="21"/>
      <c r="G178" s="11">
        <v>800000</v>
      </c>
      <c r="H178" s="8"/>
    </row>
    <row r="179" spans="1:8" s="1" customFormat="1" ht="12.75">
      <c r="A179" s="19" t="s">
        <v>19</v>
      </c>
      <c r="B179" s="8" t="s">
        <v>33</v>
      </c>
      <c r="C179" s="8" t="s">
        <v>18</v>
      </c>
      <c r="D179" s="11">
        <v>4000</v>
      </c>
      <c r="E179" s="8">
        <v>130</v>
      </c>
      <c r="F179" s="21">
        <f aca="true" t="shared" si="9" ref="F179:F189">D179*E179</f>
        <v>520000</v>
      </c>
      <c r="G179" s="8"/>
      <c r="H179" s="8"/>
    </row>
    <row r="180" spans="1:8" s="1" customFormat="1" ht="12.75">
      <c r="A180" s="19" t="s">
        <v>22</v>
      </c>
      <c r="B180" s="8" t="s">
        <v>17</v>
      </c>
      <c r="C180" s="8" t="s">
        <v>18</v>
      </c>
      <c r="D180" s="8">
        <v>40</v>
      </c>
      <c r="E180" s="11">
        <v>30000</v>
      </c>
      <c r="F180" s="21">
        <f t="shared" si="9"/>
        <v>1200000</v>
      </c>
      <c r="G180" s="8"/>
      <c r="H180" s="8"/>
    </row>
    <row r="181" spans="1:8" s="1" customFormat="1" ht="12.75">
      <c r="A181" s="19" t="s">
        <v>28</v>
      </c>
      <c r="B181" s="8" t="s">
        <v>20</v>
      </c>
      <c r="C181" s="8" t="s">
        <v>21</v>
      </c>
      <c r="D181" s="8">
        <v>2</v>
      </c>
      <c r="E181" s="11">
        <v>120000</v>
      </c>
      <c r="F181" s="21">
        <f t="shared" si="9"/>
        <v>240000</v>
      </c>
      <c r="G181" s="8"/>
      <c r="H181" s="8"/>
    </row>
    <row r="182" spans="1:8" s="1" customFormat="1" ht="12.75">
      <c r="A182" s="19" t="s">
        <v>30</v>
      </c>
      <c r="B182" s="8" t="s">
        <v>39</v>
      </c>
      <c r="C182" s="8" t="s">
        <v>21</v>
      </c>
      <c r="D182" s="8">
        <v>2</v>
      </c>
      <c r="E182" s="11">
        <v>200000</v>
      </c>
      <c r="F182" s="21">
        <f t="shared" si="9"/>
        <v>400000</v>
      </c>
      <c r="G182" s="8"/>
      <c r="H182" s="8"/>
    </row>
    <row r="183" spans="1:8" s="1" customFormat="1" ht="12.75">
      <c r="A183" s="19" t="s">
        <v>42</v>
      </c>
      <c r="B183" s="8" t="s">
        <v>74</v>
      </c>
      <c r="C183" s="8" t="s">
        <v>18</v>
      </c>
      <c r="D183" s="8">
        <v>12</v>
      </c>
      <c r="E183" s="11">
        <v>21000</v>
      </c>
      <c r="F183" s="21">
        <f t="shared" si="9"/>
        <v>252000</v>
      </c>
      <c r="G183" s="8"/>
      <c r="H183" s="8"/>
    </row>
    <row r="184" spans="1:8" s="1" customFormat="1" ht="12.75">
      <c r="A184" s="19" t="s">
        <v>44</v>
      </c>
      <c r="B184" s="8" t="s">
        <v>119</v>
      </c>
      <c r="C184" s="8" t="s">
        <v>18</v>
      </c>
      <c r="D184" s="8">
        <v>10</v>
      </c>
      <c r="E184" s="11">
        <v>5500</v>
      </c>
      <c r="F184" s="21">
        <f t="shared" si="9"/>
        <v>55000</v>
      </c>
      <c r="G184" s="8"/>
      <c r="H184" s="8"/>
    </row>
    <row r="185" spans="1:8" s="1" customFormat="1" ht="12.75">
      <c r="A185" s="19" t="s">
        <v>46</v>
      </c>
      <c r="B185" s="8" t="s">
        <v>82</v>
      </c>
      <c r="C185" s="8" t="s">
        <v>18</v>
      </c>
      <c r="D185" s="8">
        <v>20</v>
      </c>
      <c r="E185" s="11">
        <v>4000</v>
      </c>
      <c r="F185" s="21">
        <f t="shared" si="9"/>
        <v>80000</v>
      </c>
      <c r="G185" s="8"/>
      <c r="H185" s="8"/>
    </row>
    <row r="186" spans="1:8" s="1" customFormat="1" ht="12.75">
      <c r="A186" s="19"/>
      <c r="B186" s="8" t="s">
        <v>83</v>
      </c>
      <c r="C186" s="8" t="s">
        <v>18</v>
      </c>
      <c r="D186" s="8">
        <v>8</v>
      </c>
      <c r="E186" s="11">
        <v>4000</v>
      </c>
      <c r="F186" s="21">
        <f t="shared" si="9"/>
        <v>32000</v>
      </c>
      <c r="G186" s="8"/>
      <c r="H186" s="8"/>
    </row>
    <row r="187" spans="1:8" s="1" customFormat="1" ht="12.75">
      <c r="A187" s="19" t="s">
        <v>49</v>
      </c>
      <c r="B187" s="8" t="s">
        <v>120</v>
      </c>
      <c r="C187" s="8" t="s">
        <v>18</v>
      </c>
      <c r="D187" s="8">
        <v>3</v>
      </c>
      <c r="E187" s="11">
        <v>60000</v>
      </c>
      <c r="F187" s="21">
        <f t="shared" si="9"/>
        <v>180000</v>
      </c>
      <c r="G187" s="8"/>
      <c r="H187" s="8"/>
    </row>
    <row r="188" spans="1:8" s="1" customFormat="1" ht="12.75">
      <c r="A188" s="19"/>
      <c r="B188" s="8" t="s">
        <v>47</v>
      </c>
      <c r="C188" s="8" t="s">
        <v>27</v>
      </c>
      <c r="D188" s="8">
        <v>20</v>
      </c>
      <c r="E188" s="11">
        <v>3000</v>
      </c>
      <c r="F188" s="21">
        <f t="shared" si="9"/>
        <v>60000</v>
      </c>
      <c r="G188" s="8"/>
      <c r="H188" s="8"/>
    </row>
    <row r="189" spans="1:8" s="1" customFormat="1" ht="12.75">
      <c r="A189" s="19"/>
      <c r="B189" s="8" t="s">
        <v>121</v>
      </c>
      <c r="C189" s="8" t="s">
        <v>21</v>
      </c>
      <c r="D189" s="8">
        <v>3</v>
      </c>
      <c r="E189" s="11">
        <v>150000</v>
      </c>
      <c r="F189" s="21">
        <f t="shared" si="9"/>
        <v>450000</v>
      </c>
      <c r="G189" s="8"/>
      <c r="H189" s="8"/>
    </row>
    <row r="190" spans="1:8" s="1" customFormat="1" ht="12.75">
      <c r="A190" s="19" t="s">
        <v>51</v>
      </c>
      <c r="B190" s="8" t="s">
        <v>122</v>
      </c>
      <c r="C190" s="8" t="s">
        <v>9</v>
      </c>
      <c r="D190" s="8"/>
      <c r="E190" s="8"/>
      <c r="F190" s="21">
        <v>500000</v>
      </c>
      <c r="G190" s="11"/>
      <c r="H190" s="8"/>
    </row>
    <row r="191" spans="1:8" s="1" customFormat="1" ht="12.75">
      <c r="A191" s="19" t="s">
        <v>77</v>
      </c>
      <c r="B191" s="8" t="s">
        <v>34</v>
      </c>
      <c r="C191" s="8" t="s">
        <v>9</v>
      </c>
      <c r="D191" s="8"/>
      <c r="E191" s="8"/>
      <c r="F191" s="21">
        <v>0</v>
      </c>
      <c r="G191" s="11">
        <v>1000000</v>
      </c>
      <c r="H191" s="8"/>
    </row>
    <row r="192" spans="1:8" s="1" customFormat="1" ht="12.75">
      <c r="A192" s="19"/>
      <c r="B192" s="12" t="s">
        <v>123</v>
      </c>
      <c r="C192" s="8"/>
      <c r="D192" s="8"/>
      <c r="E192" s="8"/>
      <c r="F192" s="15">
        <f>SUM(F179:F191)</f>
        <v>3969000</v>
      </c>
      <c r="G192" s="16">
        <v>1000000</v>
      </c>
      <c r="H192" s="16">
        <f>F192+G192</f>
        <v>4969000</v>
      </c>
    </row>
    <row r="193" spans="1:8" s="1" customFormat="1" ht="12.75">
      <c r="A193" s="19"/>
      <c r="B193" s="12"/>
      <c r="C193" s="8"/>
      <c r="D193" s="8"/>
      <c r="E193" s="8"/>
      <c r="F193" s="15"/>
      <c r="G193" s="16"/>
      <c r="H193" s="16"/>
    </row>
    <row r="194" spans="1:8" s="1" customFormat="1" ht="12.75">
      <c r="A194" s="19">
        <v>17</v>
      </c>
      <c r="B194" s="8" t="s">
        <v>124</v>
      </c>
      <c r="C194" s="8" t="s">
        <v>133</v>
      </c>
      <c r="D194" s="8"/>
      <c r="E194" s="8"/>
      <c r="F194" s="21">
        <v>2000000</v>
      </c>
      <c r="G194" s="11"/>
      <c r="H194" s="16">
        <v>2000000</v>
      </c>
    </row>
    <row r="195" spans="1:8" s="1" customFormat="1" ht="12.75">
      <c r="A195" s="19"/>
      <c r="B195" s="8"/>
      <c r="C195" s="8"/>
      <c r="D195" s="8"/>
      <c r="E195" s="8"/>
      <c r="F195" s="21"/>
      <c r="G195" s="11"/>
      <c r="H195" s="11"/>
    </row>
    <row r="196" spans="1:8" s="3" customFormat="1" ht="12.75">
      <c r="A196" s="7"/>
      <c r="B196" s="12" t="s">
        <v>125</v>
      </c>
      <c r="C196" s="12"/>
      <c r="D196" s="12"/>
      <c r="E196" s="12"/>
      <c r="F196" s="15"/>
      <c r="G196" s="12"/>
      <c r="H196" s="17">
        <f>H194+H192+H175+H166+H159+H151+H141+H134+H119+H105+H88+H73+H50+H41+H27+H7+I196</f>
        <v>98804500</v>
      </c>
    </row>
    <row r="197" spans="1:8" s="1" customFormat="1" ht="12.75">
      <c r="A197" s="19"/>
      <c r="B197" s="8"/>
      <c r="C197" s="8"/>
      <c r="D197" s="8"/>
      <c r="E197" s="8"/>
      <c r="F197" s="21"/>
      <c r="G197" s="8"/>
      <c r="H197" s="8"/>
    </row>
    <row r="198" spans="1:8" s="1" customFormat="1" ht="12.75">
      <c r="A198" s="19"/>
      <c r="B198" s="12" t="s">
        <v>204</v>
      </c>
      <c r="C198" s="8"/>
      <c r="D198" s="8" t="s">
        <v>192</v>
      </c>
      <c r="E198" s="8"/>
      <c r="F198" s="21"/>
      <c r="G198" s="8"/>
      <c r="H198" s="8"/>
    </row>
    <row r="199" spans="1:8" s="1" customFormat="1" ht="12.75">
      <c r="A199" s="19"/>
      <c r="B199" s="12"/>
      <c r="C199" s="8"/>
      <c r="D199" s="8"/>
      <c r="E199" s="8"/>
      <c r="F199" s="21"/>
      <c r="G199" s="8"/>
      <c r="H199" s="8"/>
    </row>
    <row r="200" spans="1:8" s="1" customFormat="1" ht="12.75">
      <c r="A200" s="7">
        <v>28</v>
      </c>
      <c r="B200" s="12" t="s">
        <v>38</v>
      </c>
      <c r="C200" s="8"/>
      <c r="D200" s="8"/>
      <c r="E200" s="8"/>
      <c r="F200" s="21"/>
      <c r="G200" s="8"/>
      <c r="H200" s="8"/>
    </row>
    <row r="201" spans="1:8" s="1" customFormat="1" ht="12.75">
      <c r="A201" s="19" t="s">
        <v>16</v>
      </c>
      <c r="B201" s="8" t="s">
        <v>17</v>
      </c>
      <c r="C201" s="8" t="s">
        <v>18</v>
      </c>
      <c r="D201" s="8">
        <v>29</v>
      </c>
      <c r="E201" s="11">
        <v>30000</v>
      </c>
      <c r="F201" s="21">
        <f aca="true" t="shared" si="10" ref="F201:F209">D201*E201</f>
        <v>870000</v>
      </c>
      <c r="G201" s="8"/>
      <c r="H201" s="8"/>
    </row>
    <row r="202" spans="1:8" s="1" customFormat="1" ht="12.75">
      <c r="A202" s="19" t="s">
        <v>19</v>
      </c>
      <c r="B202" s="8" t="s">
        <v>20</v>
      </c>
      <c r="C202" s="8" t="s">
        <v>21</v>
      </c>
      <c r="D202" s="8">
        <v>2</v>
      </c>
      <c r="E202" s="11">
        <v>120000</v>
      </c>
      <c r="F202" s="21">
        <f t="shared" si="10"/>
        <v>240000</v>
      </c>
      <c r="G202" s="8"/>
      <c r="H202" s="8"/>
    </row>
    <row r="203" spans="1:8" s="1" customFormat="1" ht="12.75">
      <c r="A203" s="19" t="s">
        <v>22</v>
      </c>
      <c r="B203" s="8" t="s">
        <v>39</v>
      </c>
      <c r="C203" s="8" t="s">
        <v>21</v>
      </c>
      <c r="D203" s="8">
        <v>2</v>
      </c>
      <c r="E203" s="11">
        <v>200000</v>
      </c>
      <c r="F203" s="21">
        <f t="shared" si="10"/>
        <v>400000</v>
      </c>
      <c r="G203" s="8"/>
      <c r="H203" s="8"/>
    </row>
    <row r="204" spans="1:8" s="1" customFormat="1" ht="12.75">
      <c r="A204" s="19" t="s">
        <v>28</v>
      </c>
      <c r="B204" s="8" t="s">
        <v>149</v>
      </c>
      <c r="C204" s="8" t="s">
        <v>18</v>
      </c>
      <c r="D204" s="8">
        <v>35</v>
      </c>
      <c r="E204" s="11">
        <v>37000</v>
      </c>
      <c r="F204" s="21">
        <f t="shared" si="10"/>
        <v>1295000</v>
      </c>
      <c r="G204" s="8"/>
      <c r="H204" s="8"/>
    </row>
    <row r="205" spans="1:8" s="1" customFormat="1" ht="12.75">
      <c r="A205" s="19" t="s">
        <v>30</v>
      </c>
      <c r="B205" s="8" t="s">
        <v>126</v>
      </c>
      <c r="C205" s="8" t="s">
        <v>18</v>
      </c>
      <c r="D205" s="8">
        <v>40</v>
      </c>
      <c r="E205" s="11">
        <v>6500</v>
      </c>
      <c r="F205" s="21">
        <f t="shared" si="10"/>
        <v>260000</v>
      </c>
      <c r="G205" s="8"/>
      <c r="H205" s="8"/>
    </row>
    <row r="206" spans="1:8" s="1" customFormat="1" ht="12.75">
      <c r="A206" s="19" t="s">
        <v>42</v>
      </c>
      <c r="B206" s="8" t="s">
        <v>43</v>
      </c>
      <c r="C206" s="8" t="s">
        <v>18</v>
      </c>
      <c r="D206" s="8">
        <v>110</v>
      </c>
      <c r="E206" s="11">
        <v>4000</v>
      </c>
      <c r="F206" s="21">
        <f t="shared" si="10"/>
        <v>440000</v>
      </c>
      <c r="G206" s="8"/>
      <c r="H206" s="8"/>
    </row>
    <row r="207" spans="1:8" s="1" customFormat="1" ht="12.75">
      <c r="A207" s="19" t="s">
        <v>44</v>
      </c>
      <c r="B207" s="8" t="s">
        <v>45</v>
      </c>
      <c r="C207" s="8" t="s">
        <v>18</v>
      </c>
      <c r="D207" s="8">
        <v>40</v>
      </c>
      <c r="E207" s="11">
        <v>4500</v>
      </c>
      <c r="F207" s="21">
        <f t="shared" si="10"/>
        <v>180000</v>
      </c>
      <c r="G207" s="8"/>
      <c r="H207" s="8"/>
    </row>
    <row r="208" spans="1:8" s="1" customFormat="1" ht="12.75">
      <c r="A208" s="19" t="s">
        <v>46</v>
      </c>
      <c r="B208" s="8" t="s">
        <v>47</v>
      </c>
      <c r="C208" s="8" t="s">
        <v>27</v>
      </c>
      <c r="D208" s="8">
        <v>100</v>
      </c>
      <c r="E208" s="11">
        <v>3000</v>
      </c>
      <c r="F208" s="21">
        <f t="shared" si="10"/>
        <v>300000</v>
      </c>
      <c r="G208" s="8"/>
      <c r="H208" s="8"/>
    </row>
    <row r="209" spans="1:8" s="1" customFormat="1" ht="12.75">
      <c r="A209" s="19" t="s">
        <v>48</v>
      </c>
      <c r="B209" s="8" t="s">
        <v>26</v>
      </c>
      <c r="C209" s="8" t="s">
        <v>27</v>
      </c>
      <c r="D209" s="8">
        <v>50</v>
      </c>
      <c r="E209" s="11">
        <v>3500</v>
      </c>
      <c r="F209" s="21">
        <f t="shared" si="10"/>
        <v>175000</v>
      </c>
      <c r="G209" s="8"/>
      <c r="H209" s="8"/>
    </row>
    <row r="210" spans="1:8" s="1" customFormat="1" ht="17.25" customHeight="1">
      <c r="A210" s="19" t="s">
        <v>49</v>
      </c>
      <c r="B210" s="8" t="s">
        <v>50</v>
      </c>
      <c r="C210" s="8" t="s">
        <v>9</v>
      </c>
      <c r="D210" s="8"/>
      <c r="E210" s="8"/>
      <c r="F210" s="21">
        <v>0</v>
      </c>
      <c r="G210" s="11">
        <v>450000</v>
      </c>
      <c r="H210" s="8"/>
    </row>
    <row r="211" spans="1:8" s="1" customFormat="1" ht="12.75">
      <c r="A211" s="19" t="s">
        <v>51</v>
      </c>
      <c r="B211" s="8" t="s">
        <v>137</v>
      </c>
      <c r="C211" s="8" t="s">
        <v>9</v>
      </c>
      <c r="D211" s="8"/>
      <c r="E211" s="8"/>
      <c r="F211" s="21">
        <v>0</v>
      </c>
      <c r="G211" s="11">
        <v>350000</v>
      </c>
      <c r="H211" s="8"/>
    </row>
    <row r="212" spans="1:8" s="3" customFormat="1" ht="12.75">
      <c r="A212" s="7"/>
      <c r="B212" s="12" t="s">
        <v>59</v>
      </c>
      <c r="C212" s="12"/>
      <c r="D212" s="8"/>
      <c r="E212" s="8"/>
      <c r="F212" s="15">
        <f>SUM(F201:F211)</f>
        <v>4160000</v>
      </c>
      <c r="G212" s="16">
        <f>SUM(G210:G211)</f>
        <v>800000</v>
      </c>
      <c r="H212" s="16">
        <f>F212+G212</f>
        <v>4960000</v>
      </c>
    </row>
    <row r="213" spans="1:8" s="1" customFormat="1" ht="12.75">
      <c r="A213" s="19"/>
      <c r="B213" s="8"/>
      <c r="C213" s="8"/>
      <c r="D213" s="8"/>
      <c r="E213" s="8"/>
      <c r="F213" s="21"/>
      <c r="G213" s="8"/>
      <c r="H213" s="8"/>
    </row>
    <row r="214" spans="1:8" s="1" customFormat="1" ht="12.75">
      <c r="A214" s="7">
        <v>29</v>
      </c>
      <c r="B214" s="12" t="s">
        <v>60</v>
      </c>
      <c r="C214" s="8"/>
      <c r="D214" s="8"/>
      <c r="E214" s="11"/>
      <c r="F214" s="21"/>
      <c r="G214" s="8"/>
      <c r="H214" s="8"/>
    </row>
    <row r="215" spans="1:8" s="1" customFormat="1" ht="12.75">
      <c r="A215" s="19" t="s">
        <v>16</v>
      </c>
      <c r="B215" s="8" t="s">
        <v>61</v>
      </c>
      <c r="C215" s="8" t="s">
        <v>151</v>
      </c>
      <c r="D215" s="8">
        <v>4</v>
      </c>
      <c r="E215" s="11">
        <v>15000</v>
      </c>
      <c r="F215" s="21">
        <f aca="true" t="shared" si="11" ref="F215:F220">D215*E215</f>
        <v>60000</v>
      </c>
      <c r="G215" s="8"/>
      <c r="H215" s="8"/>
    </row>
    <row r="216" spans="1:8" s="1" customFormat="1" ht="12.75">
      <c r="A216" s="19" t="s">
        <v>19</v>
      </c>
      <c r="B216" s="8" t="s">
        <v>62</v>
      </c>
      <c r="C216" s="8" t="s">
        <v>18</v>
      </c>
      <c r="D216" s="11"/>
      <c r="E216" s="8"/>
      <c r="F216" s="21">
        <f t="shared" si="11"/>
        <v>0</v>
      </c>
      <c r="G216" s="8"/>
      <c r="H216" s="8"/>
    </row>
    <row r="217" spans="1:8" s="1" customFormat="1" ht="12.75">
      <c r="A217" s="19" t="s">
        <v>22</v>
      </c>
      <c r="B217" s="8" t="s">
        <v>33</v>
      </c>
      <c r="C217" s="8" t="s">
        <v>18</v>
      </c>
      <c r="D217" s="11">
        <v>40000</v>
      </c>
      <c r="E217" s="8">
        <v>130</v>
      </c>
      <c r="F217" s="21">
        <f t="shared" si="11"/>
        <v>5200000</v>
      </c>
      <c r="G217" s="8"/>
      <c r="H217" s="8"/>
    </row>
    <row r="218" spans="1:8" s="1" customFormat="1" ht="12.75">
      <c r="A218" s="19" t="s">
        <v>28</v>
      </c>
      <c r="B218" s="8" t="s">
        <v>17</v>
      </c>
      <c r="C218" s="8" t="s">
        <v>18</v>
      </c>
      <c r="D218" s="8">
        <v>120</v>
      </c>
      <c r="E218" s="11">
        <v>30000</v>
      </c>
      <c r="F218" s="21">
        <f t="shared" si="11"/>
        <v>3600000</v>
      </c>
      <c r="G218" s="8"/>
      <c r="H218" s="8"/>
    </row>
    <row r="219" spans="1:8" s="1" customFormat="1" ht="12.75">
      <c r="A219" s="19" t="s">
        <v>30</v>
      </c>
      <c r="B219" s="8" t="s">
        <v>20</v>
      </c>
      <c r="C219" s="8" t="s">
        <v>21</v>
      </c>
      <c r="D219" s="8">
        <v>8</v>
      </c>
      <c r="E219" s="11">
        <v>120000</v>
      </c>
      <c r="F219" s="21">
        <f t="shared" si="11"/>
        <v>960000</v>
      </c>
      <c r="G219" s="8"/>
      <c r="H219" s="8"/>
    </row>
    <row r="220" spans="1:8" s="1" customFormat="1" ht="12.75">
      <c r="A220" s="19" t="s">
        <v>42</v>
      </c>
      <c r="B220" s="8" t="s">
        <v>63</v>
      </c>
      <c r="C220" s="8" t="s">
        <v>18</v>
      </c>
      <c r="D220" s="8">
        <v>50</v>
      </c>
      <c r="E220" s="11">
        <v>3000</v>
      </c>
      <c r="F220" s="21">
        <f t="shared" si="11"/>
        <v>150000</v>
      </c>
      <c r="G220" s="8"/>
      <c r="H220" s="8"/>
    </row>
    <row r="221" spans="1:8" s="1" customFormat="1" ht="12.75">
      <c r="A221" s="19" t="s">
        <v>44</v>
      </c>
      <c r="B221" s="8" t="s">
        <v>34</v>
      </c>
      <c r="C221" s="8" t="s">
        <v>9</v>
      </c>
      <c r="D221" s="8"/>
      <c r="E221" s="11"/>
      <c r="F221" s="21"/>
      <c r="G221" s="11">
        <v>1800000</v>
      </c>
      <c r="H221" s="16"/>
    </row>
    <row r="222" spans="1:8" s="1" customFormat="1" ht="12.75">
      <c r="A222" s="19"/>
      <c r="B222" s="8"/>
      <c r="C222" s="8"/>
      <c r="D222" s="8"/>
      <c r="E222" s="8"/>
      <c r="F222" s="21"/>
      <c r="G222" s="8"/>
      <c r="H222" s="8"/>
    </row>
    <row r="223" spans="1:8" s="1" customFormat="1" ht="12.75">
      <c r="A223" s="7">
        <v>30</v>
      </c>
      <c r="B223" s="12" t="s">
        <v>153</v>
      </c>
      <c r="C223" s="8"/>
      <c r="D223" s="8"/>
      <c r="E223" s="11"/>
      <c r="F223" s="21"/>
      <c r="G223" s="8"/>
      <c r="H223" s="8"/>
    </row>
    <row r="224" spans="1:8" s="1" customFormat="1" ht="12.75">
      <c r="A224" s="19" t="s">
        <v>16</v>
      </c>
      <c r="B224" s="8" t="s">
        <v>17</v>
      </c>
      <c r="C224" s="8" t="s">
        <v>18</v>
      </c>
      <c r="D224" s="8">
        <v>30</v>
      </c>
      <c r="E224" s="11">
        <v>30000</v>
      </c>
      <c r="F224" s="21">
        <f aca="true" t="shared" si="12" ref="F224:F232">D224*E224</f>
        <v>900000</v>
      </c>
      <c r="G224" s="8"/>
      <c r="H224" s="8"/>
    </row>
    <row r="225" spans="1:8" s="1" customFormat="1" ht="12.75">
      <c r="A225" s="19" t="s">
        <v>19</v>
      </c>
      <c r="B225" s="8" t="s">
        <v>20</v>
      </c>
      <c r="C225" s="8" t="s">
        <v>21</v>
      </c>
      <c r="D225" s="8">
        <v>1</v>
      </c>
      <c r="E225" s="11">
        <v>120000</v>
      </c>
      <c r="F225" s="21">
        <f t="shared" si="12"/>
        <v>120000</v>
      </c>
      <c r="G225" s="8"/>
      <c r="H225" s="8"/>
    </row>
    <row r="226" spans="1:8" s="1" customFormat="1" ht="12.75">
      <c r="A226" s="19" t="s">
        <v>22</v>
      </c>
      <c r="B226" s="8" t="s">
        <v>39</v>
      </c>
      <c r="C226" s="8" t="s">
        <v>21</v>
      </c>
      <c r="D226" s="8">
        <v>2</v>
      </c>
      <c r="E226" s="11">
        <v>200000</v>
      </c>
      <c r="F226" s="21">
        <f t="shared" si="12"/>
        <v>400000</v>
      </c>
      <c r="G226" s="8"/>
      <c r="H226" s="8"/>
    </row>
    <row r="227" spans="1:8" s="1" customFormat="1" ht="12.75">
      <c r="A227" s="19" t="s">
        <v>28</v>
      </c>
      <c r="B227" s="8" t="s">
        <v>74</v>
      </c>
      <c r="C227" s="8" t="s">
        <v>18</v>
      </c>
      <c r="D227" s="8">
        <v>30</v>
      </c>
      <c r="E227" s="11">
        <v>20000</v>
      </c>
      <c r="F227" s="21">
        <f t="shared" si="12"/>
        <v>600000</v>
      </c>
      <c r="G227" s="8"/>
      <c r="H227" s="8"/>
    </row>
    <row r="228" spans="1:8" s="1" customFormat="1" ht="12.75">
      <c r="A228" s="19" t="s">
        <v>30</v>
      </c>
      <c r="B228" s="8" t="s">
        <v>41</v>
      </c>
      <c r="C228" s="8" t="s">
        <v>18</v>
      </c>
      <c r="D228" s="8">
        <v>40</v>
      </c>
      <c r="E228" s="11">
        <v>6500</v>
      </c>
      <c r="F228" s="21">
        <f t="shared" si="12"/>
        <v>260000</v>
      </c>
      <c r="G228" s="8"/>
      <c r="H228" s="8"/>
    </row>
    <row r="229" spans="1:8" s="1" customFormat="1" ht="12.75">
      <c r="A229" s="19" t="s">
        <v>42</v>
      </c>
      <c r="B229" s="8" t="s">
        <v>82</v>
      </c>
      <c r="C229" s="8" t="s">
        <v>18</v>
      </c>
      <c r="D229" s="8">
        <v>100</v>
      </c>
      <c r="E229" s="11">
        <v>4000</v>
      </c>
      <c r="F229" s="21">
        <f t="shared" si="12"/>
        <v>400000</v>
      </c>
      <c r="G229" s="8"/>
      <c r="H229" s="8"/>
    </row>
    <row r="230" spans="1:8" s="1" customFormat="1" ht="12.75">
      <c r="A230" s="19" t="s">
        <v>44</v>
      </c>
      <c r="B230" s="8" t="s">
        <v>83</v>
      </c>
      <c r="C230" s="8" t="s">
        <v>18</v>
      </c>
      <c r="D230" s="8">
        <v>40</v>
      </c>
      <c r="E230" s="11">
        <v>4000</v>
      </c>
      <c r="F230" s="21">
        <f t="shared" si="12"/>
        <v>160000</v>
      </c>
      <c r="G230" s="8"/>
      <c r="H230" s="8"/>
    </row>
    <row r="231" spans="1:8" s="1" customFormat="1" ht="12.75">
      <c r="A231" s="19" t="s">
        <v>46</v>
      </c>
      <c r="B231" s="8" t="s">
        <v>47</v>
      </c>
      <c r="C231" s="8" t="s">
        <v>27</v>
      </c>
      <c r="D231" s="8">
        <v>100</v>
      </c>
      <c r="E231" s="11">
        <v>3000</v>
      </c>
      <c r="F231" s="21">
        <f t="shared" si="12"/>
        <v>300000</v>
      </c>
      <c r="G231" s="8"/>
      <c r="H231" s="8"/>
    </row>
    <row r="232" spans="1:8" s="1" customFormat="1" ht="12.75">
      <c r="A232" s="19" t="s">
        <v>48</v>
      </c>
      <c r="B232" s="8" t="s">
        <v>26</v>
      </c>
      <c r="C232" s="8" t="s">
        <v>27</v>
      </c>
      <c r="D232" s="8">
        <v>50</v>
      </c>
      <c r="E232" s="11">
        <v>3500</v>
      </c>
      <c r="F232" s="21">
        <f t="shared" si="12"/>
        <v>175000</v>
      </c>
      <c r="G232" s="8"/>
      <c r="H232" s="8"/>
    </row>
    <row r="233" spans="1:8" s="1" customFormat="1" ht="14.25" customHeight="1">
      <c r="A233" s="19" t="s">
        <v>49</v>
      </c>
      <c r="B233" s="8" t="s">
        <v>50</v>
      </c>
      <c r="C233" s="8" t="s">
        <v>9</v>
      </c>
      <c r="D233" s="8"/>
      <c r="E233" s="8"/>
      <c r="F233" s="22" t="s">
        <v>89</v>
      </c>
      <c r="G233" s="11">
        <v>350000</v>
      </c>
      <c r="H233" s="8"/>
    </row>
    <row r="234" spans="1:8" s="1" customFormat="1" ht="12.75">
      <c r="A234" s="19" t="s">
        <v>51</v>
      </c>
      <c r="B234" s="8" t="s">
        <v>31</v>
      </c>
      <c r="C234" s="8" t="s">
        <v>9</v>
      </c>
      <c r="D234" s="8"/>
      <c r="E234" s="8"/>
      <c r="F234" s="22" t="s">
        <v>89</v>
      </c>
      <c r="G234" s="11">
        <v>300000</v>
      </c>
      <c r="H234" s="8"/>
    </row>
    <row r="235" spans="1:8" s="3" customFormat="1" ht="12.75">
      <c r="A235" s="7"/>
      <c r="B235" s="12" t="s">
        <v>103</v>
      </c>
      <c r="C235" s="12"/>
      <c r="D235" s="8"/>
      <c r="E235" s="8"/>
      <c r="F235" s="15">
        <f>SUM(F215:F234)</f>
        <v>13285000</v>
      </c>
      <c r="G235" s="16">
        <f>SUM(G221:G234)</f>
        <v>2450000</v>
      </c>
      <c r="H235" s="16">
        <f>G235+F235</f>
        <v>15735000</v>
      </c>
    </row>
    <row r="236" spans="1:8" s="1" customFormat="1" ht="12.75">
      <c r="A236" s="19"/>
      <c r="B236" s="8"/>
      <c r="C236" s="8"/>
      <c r="D236" s="8"/>
      <c r="E236" s="8"/>
      <c r="F236" s="23"/>
      <c r="G236" s="8"/>
      <c r="H236" s="8"/>
    </row>
    <row r="237" spans="1:8" s="1" customFormat="1" ht="12.75">
      <c r="A237" s="7">
        <v>31</v>
      </c>
      <c r="B237" s="12" t="s">
        <v>198</v>
      </c>
      <c r="C237" s="8"/>
      <c r="D237" s="8"/>
      <c r="E237" s="8"/>
      <c r="F237" s="21"/>
      <c r="G237" s="8"/>
      <c r="H237" s="8"/>
    </row>
    <row r="238" spans="1:8" s="1" customFormat="1" ht="12.75">
      <c r="A238" s="19" t="s">
        <v>16</v>
      </c>
      <c r="B238" s="8" t="s">
        <v>154</v>
      </c>
      <c r="C238" s="8" t="s">
        <v>18</v>
      </c>
      <c r="D238" s="8">
        <v>20</v>
      </c>
      <c r="E238" s="11">
        <v>7000</v>
      </c>
      <c r="F238" s="21">
        <f>D238*E238</f>
        <v>140000</v>
      </c>
      <c r="G238" s="8"/>
      <c r="H238" s="8"/>
    </row>
    <row r="239" spans="1:8" s="1" customFormat="1" ht="12.75">
      <c r="A239" s="19" t="s">
        <v>19</v>
      </c>
      <c r="B239" s="8" t="s">
        <v>155</v>
      </c>
      <c r="C239" s="8" t="s">
        <v>18</v>
      </c>
      <c r="D239" s="8">
        <v>250</v>
      </c>
      <c r="E239" s="11">
        <v>7000</v>
      </c>
      <c r="F239" s="21">
        <f>D239*E239</f>
        <v>1750000</v>
      </c>
      <c r="G239" s="8"/>
      <c r="H239" s="8"/>
    </row>
    <row r="240" spans="1:8" s="1" customFormat="1" ht="12.75">
      <c r="A240" s="19" t="s">
        <v>22</v>
      </c>
      <c r="B240" s="8" t="s">
        <v>156</v>
      </c>
      <c r="C240" s="8" t="s">
        <v>18</v>
      </c>
      <c r="D240" s="8">
        <v>150</v>
      </c>
      <c r="E240" s="11">
        <v>5000</v>
      </c>
      <c r="F240" s="21">
        <f>D240*E240</f>
        <v>750000</v>
      </c>
      <c r="G240" s="8"/>
      <c r="H240" s="8"/>
    </row>
    <row r="241" spans="1:8" s="1" customFormat="1" ht="12.75">
      <c r="A241" s="19" t="s">
        <v>28</v>
      </c>
      <c r="B241" s="8" t="s">
        <v>157</v>
      </c>
      <c r="C241" s="8" t="s">
        <v>18</v>
      </c>
      <c r="D241" s="11">
        <v>350</v>
      </c>
      <c r="E241" s="11">
        <v>5000</v>
      </c>
      <c r="F241" s="21">
        <f>E241*D241</f>
        <v>1750000</v>
      </c>
      <c r="G241" s="8"/>
      <c r="H241" s="8"/>
    </row>
    <row r="242" spans="1:8" s="1" customFormat="1" ht="12.75">
      <c r="A242" s="19" t="s">
        <v>30</v>
      </c>
      <c r="B242" s="8" t="s">
        <v>158</v>
      </c>
      <c r="C242" s="8" t="s">
        <v>18</v>
      </c>
      <c r="D242" s="8">
        <v>150</v>
      </c>
      <c r="E242" s="11">
        <v>7000</v>
      </c>
      <c r="F242" s="21">
        <f aca="true" t="shared" si="13" ref="F242:F251">D242*E242</f>
        <v>1050000</v>
      </c>
      <c r="G242" s="8"/>
      <c r="H242" s="8"/>
    </row>
    <row r="243" spans="1:8" s="1" customFormat="1" ht="12.75">
      <c r="A243" s="19" t="s">
        <v>42</v>
      </c>
      <c r="B243" s="8" t="s">
        <v>47</v>
      </c>
      <c r="C243" s="8" t="s">
        <v>27</v>
      </c>
      <c r="D243" s="8">
        <v>100</v>
      </c>
      <c r="E243" s="11">
        <v>3500</v>
      </c>
      <c r="F243" s="21">
        <f t="shared" si="13"/>
        <v>350000</v>
      </c>
      <c r="G243" s="8"/>
      <c r="H243" s="8"/>
    </row>
    <row r="244" spans="1:8" s="1" customFormat="1" ht="12.75">
      <c r="A244" s="19" t="s">
        <v>44</v>
      </c>
      <c r="B244" s="8" t="s">
        <v>159</v>
      </c>
      <c r="C244" s="8" t="s">
        <v>18</v>
      </c>
      <c r="D244" s="8">
        <v>165</v>
      </c>
      <c r="E244" s="11">
        <v>38000</v>
      </c>
      <c r="F244" s="21">
        <f t="shared" si="13"/>
        <v>6270000</v>
      </c>
      <c r="G244" s="8"/>
      <c r="H244" s="8"/>
    </row>
    <row r="245" spans="1:8" s="1" customFormat="1" ht="12.75">
      <c r="A245" s="19" t="s">
        <v>46</v>
      </c>
      <c r="B245" s="8" t="s">
        <v>160</v>
      </c>
      <c r="C245" s="8" t="s">
        <v>18</v>
      </c>
      <c r="D245" s="8">
        <v>30</v>
      </c>
      <c r="E245" s="11">
        <v>37000</v>
      </c>
      <c r="F245" s="21">
        <f t="shared" si="13"/>
        <v>1110000</v>
      </c>
      <c r="G245" s="8"/>
      <c r="H245" s="8"/>
    </row>
    <row r="246" spans="1:8" s="1" customFormat="1" ht="12.75">
      <c r="A246" s="19" t="s">
        <v>48</v>
      </c>
      <c r="B246" s="8" t="s">
        <v>161</v>
      </c>
      <c r="C246" s="8" t="s">
        <v>18</v>
      </c>
      <c r="D246" s="11">
        <v>50</v>
      </c>
      <c r="E246" s="11">
        <v>8000</v>
      </c>
      <c r="F246" s="21">
        <f t="shared" si="13"/>
        <v>400000</v>
      </c>
      <c r="G246" s="8"/>
      <c r="H246" s="8"/>
    </row>
    <row r="247" spans="1:8" s="1" customFormat="1" ht="12.75">
      <c r="A247" s="19" t="s">
        <v>49</v>
      </c>
      <c r="B247" s="8" t="s">
        <v>162</v>
      </c>
      <c r="C247" s="8" t="s">
        <v>18</v>
      </c>
      <c r="D247" s="11">
        <v>100</v>
      </c>
      <c r="E247" s="11">
        <v>2000</v>
      </c>
      <c r="F247" s="21">
        <f t="shared" si="13"/>
        <v>200000</v>
      </c>
      <c r="G247" s="8"/>
      <c r="H247" s="8"/>
    </row>
    <row r="248" spans="1:8" s="1" customFormat="1" ht="12.75">
      <c r="A248" s="19" t="s">
        <v>51</v>
      </c>
      <c r="B248" s="8" t="s">
        <v>163</v>
      </c>
      <c r="C248" s="8" t="s">
        <v>18</v>
      </c>
      <c r="D248" s="8">
        <v>10</v>
      </c>
      <c r="E248" s="11">
        <v>30000</v>
      </c>
      <c r="F248" s="21">
        <f t="shared" si="13"/>
        <v>300000</v>
      </c>
      <c r="G248" s="8"/>
      <c r="H248" s="8"/>
    </row>
    <row r="249" spans="1:8" s="1" customFormat="1" ht="12.75">
      <c r="A249" s="19" t="s">
        <v>77</v>
      </c>
      <c r="B249" s="8" t="s">
        <v>205</v>
      </c>
      <c r="C249" s="8" t="s">
        <v>18</v>
      </c>
      <c r="D249" s="8">
        <v>6</v>
      </c>
      <c r="E249" s="11">
        <v>20000</v>
      </c>
      <c r="F249" s="21">
        <f t="shared" si="13"/>
        <v>120000</v>
      </c>
      <c r="G249" s="8"/>
      <c r="H249" s="8"/>
    </row>
    <row r="250" spans="1:8" s="1" customFormat="1" ht="12.75">
      <c r="A250" s="19" t="s">
        <v>79</v>
      </c>
      <c r="B250" s="8" t="s">
        <v>165</v>
      </c>
      <c r="C250" s="8" t="s">
        <v>18</v>
      </c>
      <c r="D250" s="8">
        <v>6</v>
      </c>
      <c r="E250" s="11">
        <v>20000</v>
      </c>
      <c r="F250" s="21">
        <f t="shared" si="13"/>
        <v>120000</v>
      </c>
      <c r="G250" s="11"/>
      <c r="H250" s="8"/>
    </row>
    <row r="251" spans="1:8" s="1" customFormat="1" ht="12.75">
      <c r="A251" s="19" t="s">
        <v>166</v>
      </c>
      <c r="B251" s="8" t="s">
        <v>167</v>
      </c>
      <c r="C251" s="8" t="s">
        <v>18</v>
      </c>
      <c r="D251" s="8">
        <v>30</v>
      </c>
      <c r="E251" s="11">
        <v>10000</v>
      </c>
      <c r="F251" s="21">
        <f t="shared" si="13"/>
        <v>300000</v>
      </c>
      <c r="H251" s="8"/>
    </row>
    <row r="252" spans="1:8" s="1" customFormat="1" ht="12.75">
      <c r="A252" s="19" t="s">
        <v>168</v>
      </c>
      <c r="B252" s="8" t="s">
        <v>34</v>
      </c>
      <c r="C252" s="8" t="s">
        <v>9</v>
      </c>
      <c r="D252" s="8"/>
      <c r="E252" s="8"/>
      <c r="F252" s="8" t="s">
        <v>89</v>
      </c>
      <c r="G252" s="11">
        <v>2500000</v>
      </c>
      <c r="H252" s="8"/>
    </row>
    <row r="253" spans="1:9" s="3" customFormat="1" ht="12.75">
      <c r="A253" s="7"/>
      <c r="B253" s="12" t="s">
        <v>103</v>
      </c>
      <c r="C253" s="12"/>
      <c r="D253" s="12"/>
      <c r="E253" s="12"/>
      <c r="F253" s="15">
        <f>SUM(F238:F252)</f>
        <v>14610000</v>
      </c>
      <c r="G253" s="16">
        <f>SUM(G250:G252)</f>
        <v>2500000</v>
      </c>
      <c r="H253" s="16">
        <f>F253+G253</f>
        <v>17110000</v>
      </c>
      <c r="I253" s="1"/>
    </row>
    <row r="254" spans="1:8" s="3" customFormat="1" ht="12.75">
      <c r="A254" s="7"/>
      <c r="B254" s="12"/>
      <c r="C254" s="12"/>
      <c r="D254" s="12"/>
      <c r="E254" s="12"/>
      <c r="F254" s="15"/>
      <c r="G254" s="16"/>
      <c r="H254" s="16"/>
    </row>
    <row r="255" spans="1:8" s="1" customFormat="1" ht="15" customHeight="1">
      <c r="A255" s="7">
        <v>32</v>
      </c>
      <c r="B255" s="12" t="s">
        <v>99</v>
      </c>
      <c r="C255" s="8"/>
      <c r="D255" s="8"/>
      <c r="E255" s="8"/>
      <c r="F255" s="21"/>
      <c r="G255" s="8"/>
      <c r="H255" s="8"/>
    </row>
    <row r="256" spans="1:8" s="1" customFormat="1" ht="38.25">
      <c r="A256" s="19" t="s">
        <v>16</v>
      </c>
      <c r="B256" s="8" t="s">
        <v>185</v>
      </c>
      <c r="C256" s="8" t="s">
        <v>18</v>
      </c>
      <c r="D256" s="8">
        <v>15</v>
      </c>
      <c r="E256" s="11">
        <v>225000</v>
      </c>
      <c r="F256" s="21">
        <f aca="true" t="shared" si="14" ref="F256:F261">D256*E256</f>
        <v>3375000</v>
      </c>
      <c r="G256" s="8"/>
      <c r="H256" s="8"/>
    </row>
    <row r="257" spans="1:8" s="1" customFormat="1" ht="19.5" customHeight="1">
      <c r="A257" s="19" t="s">
        <v>19</v>
      </c>
      <c r="B257" s="8" t="s">
        <v>186</v>
      </c>
      <c r="C257" s="8" t="s">
        <v>18</v>
      </c>
      <c r="D257" s="8">
        <v>15</v>
      </c>
      <c r="E257" s="11">
        <v>15000</v>
      </c>
      <c r="F257" s="21">
        <f t="shared" si="14"/>
        <v>225000</v>
      </c>
      <c r="G257" s="8"/>
      <c r="H257" s="8"/>
    </row>
    <row r="258" spans="1:8" s="1" customFormat="1" ht="63.75">
      <c r="A258" s="19" t="s">
        <v>22</v>
      </c>
      <c r="B258" s="8" t="s">
        <v>187</v>
      </c>
      <c r="C258" s="8" t="s">
        <v>18</v>
      </c>
      <c r="D258" s="8">
        <v>2</v>
      </c>
      <c r="E258" s="11">
        <v>120000</v>
      </c>
      <c r="F258" s="21">
        <f t="shared" si="14"/>
        <v>240000</v>
      </c>
      <c r="G258" s="8"/>
      <c r="H258" s="8"/>
    </row>
    <row r="259" spans="1:8" s="1" customFormat="1" ht="21" customHeight="1">
      <c r="A259" s="19" t="s">
        <v>28</v>
      </c>
      <c r="B259" s="8" t="s">
        <v>100</v>
      </c>
      <c r="C259" s="8" t="s">
        <v>18</v>
      </c>
      <c r="D259" s="8">
        <v>2</v>
      </c>
      <c r="E259" s="11">
        <v>15000</v>
      </c>
      <c r="F259" s="21">
        <f t="shared" si="14"/>
        <v>30000</v>
      </c>
      <c r="G259" s="8"/>
      <c r="H259" s="8"/>
    </row>
    <row r="260" spans="1:8" s="1" customFormat="1" ht="51">
      <c r="A260" s="19" t="s">
        <v>30</v>
      </c>
      <c r="B260" s="8" t="s">
        <v>101</v>
      </c>
      <c r="C260" s="8" t="s">
        <v>18</v>
      </c>
      <c r="D260" s="8">
        <v>3</v>
      </c>
      <c r="E260" s="11">
        <v>350000</v>
      </c>
      <c r="F260" s="21">
        <f t="shared" si="14"/>
        <v>1050000</v>
      </c>
      <c r="G260" s="8"/>
      <c r="H260" s="8"/>
    </row>
    <row r="261" spans="1:8" s="1" customFormat="1" ht="38.25">
      <c r="A261" s="19" t="s">
        <v>42</v>
      </c>
      <c r="B261" s="8" t="s">
        <v>102</v>
      </c>
      <c r="C261" s="8" t="s">
        <v>18</v>
      </c>
      <c r="D261" s="8">
        <v>3</v>
      </c>
      <c r="E261" s="11">
        <v>300000</v>
      </c>
      <c r="F261" s="21">
        <f t="shared" si="14"/>
        <v>900000</v>
      </c>
      <c r="G261" s="8"/>
      <c r="H261" s="8"/>
    </row>
    <row r="262" spans="1:8" s="1" customFormat="1" ht="15.75" customHeight="1">
      <c r="A262" s="19" t="s">
        <v>44</v>
      </c>
      <c r="B262" s="8" t="s">
        <v>34</v>
      </c>
      <c r="C262" s="8"/>
      <c r="D262" s="8"/>
      <c r="E262" s="8"/>
      <c r="F262" s="21">
        <v>0</v>
      </c>
      <c r="G262" s="11">
        <v>600000</v>
      </c>
      <c r="H262" s="8"/>
    </row>
    <row r="263" spans="1:8" s="1" customFormat="1" ht="12.75">
      <c r="A263" s="19"/>
      <c r="B263" s="12" t="s">
        <v>103</v>
      </c>
      <c r="C263" s="12"/>
      <c r="D263" s="12"/>
      <c r="E263" s="12"/>
      <c r="F263" s="15">
        <f>SUM(F256:F262)</f>
        <v>5820000</v>
      </c>
      <c r="G263" s="16">
        <v>600000</v>
      </c>
      <c r="H263" s="16">
        <f>F263+G263</f>
        <v>6420000</v>
      </c>
    </row>
    <row r="264" spans="1:8" s="1" customFormat="1" ht="12.75">
      <c r="A264" s="19"/>
      <c r="B264" s="8"/>
      <c r="C264" s="8"/>
      <c r="D264" s="8"/>
      <c r="E264" s="11"/>
      <c r="F264" s="21"/>
      <c r="G264" s="8"/>
      <c r="H264" s="8"/>
    </row>
    <row r="265" spans="1:8" s="1" customFormat="1" ht="12.75">
      <c r="A265" s="19"/>
      <c r="B265" s="8"/>
      <c r="C265" s="8"/>
      <c r="D265" s="8"/>
      <c r="E265" s="11"/>
      <c r="F265" s="21"/>
      <c r="G265" s="8"/>
      <c r="H265" s="8"/>
    </row>
    <row r="266" spans="1:8" s="1" customFormat="1" ht="25.5">
      <c r="A266" s="7">
        <v>33</v>
      </c>
      <c r="B266" s="12" t="s">
        <v>170</v>
      </c>
      <c r="C266" s="8"/>
      <c r="D266" s="8"/>
      <c r="E266" s="8"/>
      <c r="F266" s="21">
        <f>D266*E266</f>
        <v>0</v>
      </c>
      <c r="G266" s="8"/>
      <c r="H266" s="8"/>
    </row>
    <row r="267" spans="1:8" s="1" customFormat="1" ht="12.75">
      <c r="A267" s="19" t="s">
        <v>16</v>
      </c>
      <c r="B267" s="8" t="s">
        <v>17</v>
      </c>
      <c r="C267" s="8" t="s">
        <v>18</v>
      </c>
      <c r="D267" s="8">
        <v>100</v>
      </c>
      <c r="E267" s="11">
        <v>30000</v>
      </c>
      <c r="F267" s="21">
        <f>D267*E267</f>
        <v>3000000</v>
      </c>
      <c r="G267" s="8"/>
      <c r="H267" s="8"/>
    </row>
    <row r="268" spans="1:8" s="1" customFormat="1" ht="12.75">
      <c r="A268" s="19" t="s">
        <v>19</v>
      </c>
      <c r="B268" s="8" t="s">
        <v>20</v>
      </c>
      <c r="C268" s="8" t="s">
        <v>21</v>
      </c>
      <c r="D268" s="8">
        <v>5</v>
      </c>
      <c r="E268" s="11">
        <v>120000</v>
      </c>
      <c r="F268" s="21">
        <f>D268*E268</f>
        <v>600000</v>
      </c>
      <c r="G268" s="8"/>
      <c r="H268" s="8"/>
    </row>
    <row r="269" spans="1:8" s="1" customFormat="1" ht="12.75">
      <c r="A269" s="19" t="s">
        <v>22</v>
      </c>
      <c r="B269" s="8" t="s">
        <v>86</v>
      </c>
      <c r="C269" s="8" t="s">
        <v>18</v>
      </c>
      <c r="D269" s="8">
        <v>15</v>
      </c>
      <c r="E269" s="11">
        <v>15000</v>
      </c>
      <c r="F269" s="21">
        <f>D269*E269</f>
        <v>225000</v>
      </c>
      <c r="G269" s="8"/>
      <c r="H269" s="8"/>
    </row>
    <row r="270" spans="1:8" s="1" customFormat="1" ht="25.5">
      <c r="A270" s="19" t="s">
        <v>28</v>
      </c>
      <c r="B270" s="8" t="s">
        <v>87</v>
      </c>
      <c r="C270" s="8" t="s">
        <v>88</v>
      </c>
      <c r="D270" s="8" t="s">
        <v>89</v>
      </c>
      <c r="E270" s="11"/>
      <c r="F270" s="22" t="s">
        <v>89</v>
      </c>
      <c r="G270" s="8"/>
      <c r="H270" s="8"/>
    </row>
    <row r="271" spans="1:8" s="1" customFormat="1" ht="12.75">
      <c r="A271" s="19" t="s">
        <v>30</v>
      </c>
      <c r="B271" s="8" t="s">
        <v>138</v>
      </c>
      <c r="C271" s="8" t="s">
        <v>18</v>
      </c>
      <c r="D271" s="8" t="s">
        <v>89</v>
      </c>
      <c r="E271" s="8"/>
      <c r="F271" s="22" t="s">
        <v>89</v>
      </c>
      <c r="G271" s="8"/>
      <c r="H271" s="8"/>
    </row>
    <row r="272" spans="1:8" s="1" customFormat="1" ht="12.75">
      <c r="A272" s="19" t="s">
        <v>42</v>
      </c>
      <c r="B272" s="8" t="s">
        <v>91</v>
      </c>
      <c r="C272" s="8" t="s">
        <v>18</v>
      </c>
      <c r="D272" s="8" t="s">
        <v>89</v>
      </c>
      <c r="E272" s="11"/>
      <c r="F272" s="22" t="s">
        <v>89</v>
      </c>
      <c r="G272" s="8"/>
      <c r="H272" s="8"/>
    </row>
    <row r="273" spans="1:8" s="1" customFormat="1" ht="12.75">
      <c r="A273" s="19" t="s">
        <v>44</v>
      </c>
      <c r="B273" s="8" t="s">
        <v>34</v>
      </c>
      <c r="C273" s="8"/>
      <c r="D273" s="8"/>
      <c r="E273" s="8">
        <v>0</v>
      </c>
      <c r="F273" s="21"/>
      <c r="G273" s="11">
        <v>1200000</v>
      </c>
      <c r="H273" s="8"/>
    </row>
    <row r="274" spans="1:8" s="1" customFormat="1" ht="12.75">
      <c r="A274" s="7">
        <v>33.1</v>
      </c>
      <c r="B274" s="12" t="s">
        <v>92</v>
      </c>
      <c r="C274" s="8"/>
      <c r="D274" s="8"/>
      <c r="E274" s="8">
        <v>0</v>
      </c>
      <c r="F274" s="21"/>
      <c r="G274" s="8"/>
      <c r="H274" s="8"/>
    </row>
    <row r="275" spans="1:8" s="1" customFormat="1" ht="12.75">
      <c r="A275" s="19" t="s">
        <v>16</v>
      </c>
      <c r="B275" s="8" t="s">
        <v>17</v>
      </c>
      <c r="C275" s="8" t="s">
        <v>18</v>
      </c>
      <c r="D275" s="8">
        <v>45</v>
      </c>
      <c r="E275" s="11">
        <v>30000</v>
      </c>
      <c r="F275" s="21">
        <f>D275*E275</f>
        <v>1350000</v>
      </c>
      <c r="G275" s="8"/>
      <c r="H275" s="8"/>
    </row>
    <row r="276" spans="1:8" s="1" customFormat="1" ht="12.75">
      <c r="A276" s="19" t="s">
        <v>19</v>
      </c>
      <c r="B276" s="8" t="s">
        <v>20</v>
      </c>
      <c r="C276" s="8" t="s">
        <v>21</v>
      </c>
      <c r="D276" s="8">
        <v>3</v>
      </c>
      <c r="E276" s="11">
        <v>120000</v>
      </c>
      <c r="F276" s="21">
        <f>D276*E276</f>
        <v>360000</v>
      </c>
      <c r="G276" s="8"/>
      <c r="H276" s="8"/>
    </row>
    <row r="277" spans="1:8" s="1" customFormat="1" ht="12.75">
      <c r="A277" s="19" t="s">
        <v>22</v>
      </c>
      <c r="B277" s="8" t="s">
        <v>93</v>
      </c>
      <c r="C277" s="8" t="s">
        <v>94</v>
      </c>
      <c r="D277" s="8" t="s">
        <v>89</v>
      </c>
      <c r="E277" s="11">
        <v>40000</v>
      </c>
      <c r="F277" s="22" t="s">
        <v>89</v>
      </c>
      <c r="G277" s="8"/>
      <c r="H277" s="8"/>
    </row>
    <row r="278" spans="1:8" s="1" customFormat="1" ht="12.75">
      <c r="A278" s="19" t="s">
        <v>28</v>
      </c>
      <c r="B278" s="8" t="s">
        <v>95</v>
      </c>
      <c r="C278" s="8" t="s">
        <v>18</v>
      </c>
      <c r="D278" s="8" t="s">
        <v>89</v>
      </c>
      <c r="E278" s="11">
        <v>40000</v>
      </c>
      <c r="F278" s="22" t="s">
        <v>89</v>
      </c>
      <c r="G278" s="8"/>
      <c r="H278" s="8"/>
    </row>
    <row r="279" spans="1:8" s="1" customFormat="1" ht="12.75">
      <c r="A279" s="19"/>
      <c r="B279" s="8" t="s">
        <v>96</v>
      </c>
      <c r="C279" s="8" t="s">
        <v>18</v>
      </c>
      <c r="D279" s="8" t="s">
        <v>89</v>
      </c>
      <c r="E279" s="11">
        <v>1200</v>
      </c>
      <c r="F279" s="22" t="s">
        <v>89</v>
      </c>
      <c r="G279" s="8"/>
      <c r="H279" s="8"/>
    </row>
    <row r="280" spans="1:8" s="1" customFormat="1" ht="12.75">
      <c r="A280" s="19" t="s">
        <v>30</v>
      </c>
      <c r="B280" s="8" t="s">
        <v>34</v>
      </c>
      <c r="C280" s="8" t="s">
        <v>9</v>
      </c>
      <c r="D280" s="8"/>
      <c r="E280" s="8"/>
      <c r="F280" s="21"/>
      <c r="G280" s="11">
        <v>500000</v>
      </c>
      <c r="H280" s="8"/>
    </row>
    <row r="281" spans="1:8" s="1" customFormat="1" ht="12.75">
      <c r="A281" s="19"/>
      <c r="B281" s="12" t="s">
        <v>171</v>
      </c>
      <c r="C281" s="8"/>
      <c r="D281" s="8"/>
      <c r="E281" s="8"/>
      <c r="F281" s="15">
        <f>SUM(F267:F280)</f>
        <v>5535000</v>
      </c>
      <c r="G281" s="16">
        <f>SUM(G273:G280)</f>
        <v>1700000</v>
      </c>
      <c r="H281" s="16">
        <f>F281+G281</f>
        <v>7235000</v>
      </c>
    </row>
    <row r="282" spans="1:8" s="1" customFormat="1" ht="12.75">
      <c r="A282" s="19"/>
      <c r="B282" s="8"/>
      <c r="C282" s="8"/>
      <c r="D282" s="8"/>
      <c r="E282" s="8"/>
      <c r="F282" s="21"/>
      <c r="G282" s="8"/>
      <c r="H282" s="8"/>
    </row>
    <row r="283" spans="1:8" s="1" customFormat="1" ht="12.75">
      <c r="A283" s="7">
        <v>34</v>
      </c>
      <c r="B283" s="12" t="s">
        <v>97</v>
      </c>
      <c r="C283" s="8"/>
      <c r="D283" s="8"/>
      <c r="E283" s="8"/>
      <c r="F283" s="21"/>
      <c r="G283" s="8"/>
      <c r="H283" s="8"/>
    </row>
    <row r="284" spans="1:8" s="1" customFormat="1" ht="16.5" customHeight="1">
      <c r="A284" s="19" t="s">
        <v>16</v>
      </c>
      <c r="B284" s="8" t="s">
        <v>172</v>
      </c>
      <c r="C284" s="8" t="s">
        <v>18</v>
      </c>
      <c r="D284" s="8">
        <v>400</v>
      </c>
      <c r="E284" s="11">
        <v>5000</v>
      </c>
      <c r="F284" s="21">
        <f aca="true" t="shared" si="15" ref="F284:F289">D284*E284</f>
        <v>2000000</v>
      </c>
      <c r="G284" s="8"/>
      <c r="H284" s="8"/>
    </row>
    <row r="285" spans="1:8" s="1" customFormat="1" ht="16.5" customHeight="1">
      <c r="A285" s="19" t="s">
        <v>19</v>
      </c>
      <c r="B285" s="8" t="s">
        <v>173</v>
      </c>
      <c r="C285" s="8" t="s">
        <v>18</v>
      </c>
      <c r="D285" s="8">
        <v>300</v>
      </c>
      <c r="E285" s="11">
        <v>3200</v>
      </c>
      <c r="F285" s="21">
        <f t="shared" si="15"/>
        <v>960000</v>
      </c>
      <c r="G285" s="8"/>
      <c r="H285" s="8"/>
    </row>
    <row r="286" spans="1:8" s="1" customFormat="1" ht="13.5" customHeight="1">
      <c r="A286" s="19" t="s">
        <v>22</v>
      </c>
      <c r="B286" s="8" t="s">
        <v>47</v>
      </c>
      <c r="C286" s="8" t="s">
        <v>27</v>
      </c>
      <c r="D286" s="8">
        <v>200</v>
      </c>
      <c r="E286" s="11">
        <v>3000</v>
      </c>
      <c r="F286" s="21">
        <f t="shared" si="15"/>
        <v>600000</v>
      </c>
      <c r="G286" s="8"/>
      <c r="H286" s="8"/>
    </row>
    <row r="287" spans="1:8" s="1" customFormat="1" ht="16.5" customHeight="1">
      <c r="A287" s="19" t="s">
        <v>28</v>
      </c>
      <c r="B287" s="8" t="s">
        <v>17</v>
      </c>
      <c r="C287" s="8" t="s">
        <v>18</v>
      </c>
      <c r="D287" s="8">
        <v>80</v>
      </c>
      <c r="E287" s="11">
        <v>30000</v>
      </c>
      <c r="F287" s="21">
        <f t="shared" si="15"/>
        <v>2400000</v>
      </c>
      <c r="G287" s="8"/>
      <c r="H287" s="8"/>
    </row>
    <row r="288" spans="1:8" s="1" customFormat="1" ht="18.75" customHeight="1">
      <c r="A288" s="19" t="s">
        <v>30</v>
      </c>
      <c r="B288" s="8" t="s">
        <v>20</v>
      </c>
      <c r="C288" s="8" t="s">
        <v>21</v>
      </c>
      <c r="D288" s="8">
        <v>4</v>
      </c>
      <c r="E288" s="11">
        <v>120000</v>
      </c>
      <c r="F288" s="21">
        <f t="shared" si="15"/>
        <v>480000</v>
      </c>
      <c r="G288" s="8"/>
      <c r="H288" s="8"/>
    </row>
    <row r="289" spans="1:8" s="1" customFormat="1" ht="15.75" customHeight="1">
      <c r="A289" s="19" t="s">
        <v>42</v>
      </c>
      <c r="B289" s="8" t="s">
        <v>86</v>
      </c>
      <c r="C289" s="8" t="s">
        <v>18</v>
      </c>
      <c r="D289" s="8">
        <v>15</v>
      </c>
      <c r="E289" s="11">
        <v>15000</v>
      </c>
      <c r="F289" s="21">
        <f t="shared" si="15"/>
        <v>225000</v>
      </c>
      <c r="G289" s="8"/>
      <c r="H289" s="8"/>
    </row>
    <row r="290" spans="1:8" s="1" customFormat="1" ht="16.5" customHeight="1">
      <c r="A290" s="19" t="s">
        <v>44</v>
      </c>
      <c r="B290" s="8" t="s">
        <v>34</v>
      </c>
      <c r="C290" s="8" t="s">
        <v>9</v>
      </c>
      <c r="D290" s="8"/>
      <c r="E290" s="8"/>
      <c r="F290" s="21">
        <v>0</v>
      </c>
      <c r="G290" s="11">
        <v>2000000</v>
      </c>
      <c r="H290" s="8"/>
    </row>
    <row r="291" spans="1:8" s="1" customFormat="1" ht="16.5" customHeight="1">
      <c r="A291" s="19"/>
      <c r="B291" s="12" t="s">
        <v>59</v>
      </c>
      <c r="C291" s="8"/>
      <c r="D291" s="8"/>
      <c r="E291" s="8"/>
      <c r="F291" s="15">
        <f>SUM(F284:F290)</f>
        <v>6665000</v>
      </c>
      <c r="G291" s="16">
        <v>2000000</v>
      </c>
      <c r="H291" s="17">
        <f>F291+G291</f>
        <v>8665000</v>
      </c>
    </row>
    <row r="292" spans="1:8" s="1" customFormat="1" ht="16.5" customHeight="1">
      <c r="A292" s="8"/>
      <c r="B292" s="8"/>
      <c r="C292" s="8"/>
      <c r="D292" s="8"/>
      <c r="E292" s="8"/>
      <c r="F292" s="21"/>
      <c r="G292" s="8"/>
      <c r="H292" s="8"/>
    </row>
    <row r="293" spans="1:8" s="1" customFormat="1" ht="15" customHeight="1">
      <c r="A293" s="12">
        <v>35</v>
      </c>
      <c r="B293" s="12" t="s">
        <v>105</v>
      </c>
      <c r="C293" s="8"/>
      <c r="D293" s="8"/>
      <c r="E293" s="8"/>
      <c r="F293" s="21"/>
      <c r="G293" s="8"/>
      <c r="H293" s="8"/>
    </row>
    <row r="294" spans="1:8" s="1" customFormat="1" ht="15" customHeight="1">
      <c r="A294" s="19" t="s">
        <v>16</v>
      </c>
      <c r="B294" s="8" t="s">
        <v>175</v>
      </c>
      <c r="C294" s="8" t="s">
        <v>18</v>
      </c>
      <c r="D294" s="8">
        <v>2</v>
      </c>
      <c r="E294" s="11">
        <v>225000</v>
      </c>
      <c r="F294" s="21">
        <f>D294*E294</f>
        <v>450000</v>
      </c>
      <c r="G294" s="8"/>
      <c r="H294" s="8"/>
    </row>
    <row r="295" spans="1:8" s="1" customFormat="1" ht="15" customHeight="1">
      <c r="A295" s="19" t="s">
        <v>19</v>
      </c>
      <c r="B295" s="8" t="s">
        <v>188</v>
      </c>
      <c r="C295" s="8" t="s">
        <v>18</v>
      </c>
      <c r="D295" s="8">
        <v>1</v>
      </c>
      <c r="E295" s="11">
        <v>120000</v>
      </c>
      <c r="F295" s="21">
        <f>D295*E295</f>
        <v>120000</v>
      </c>
      <c r="G295" s="8"/>
      <c r="H295" s="8"/>
    </row>
    <row r="296" spans="1:8" s="1" customFormat="1" ht="17.25" customHeight="1">
      <c r="A296" s="19" t="s">
        <v>22</v>
      </c>
      <c r="B296" s="8" t="s">
        <v>109</v>
      </c>
      <c r="C296" s="8" t="s">
        <v>9</v>
      </c>
      <c r="D296" s="8"/>
      <c r="E296" s="11"/>
      <c r="F296" s="21">
        <v>1000000</v>
      </c>
      <c r="G296" s="8"/>
      <c r="H296" s="8"/>
    </row>
    <row r="297" spans="1:8" s="1" customFormat="1" ht="16.5" customHeight="1">
      <c r="A297" s="19" t="s">
        <v>28</v>
      </c>
      <c r="B297" s="8" t="s">
        <v>34</v>
      </c>
      <c r="C297" s="8"/>
      <c r="D297" s="8"/>
      <c r="E297" s="8"/>
      <c r="F297" s="21">
        <v>0</v>
      </c>
      <c r="G297" s="11">
        <v>300000</v>
      </c>
      <c r="H297" s="8"/>
    </row>
    <row r="298" spans="1:8" s="1" customFormat="1" ht="16.5" customHeight="1">
      <c r="A298" s="19"/>
      <c r="B298" s="12" t="s">
        <v>103</v>
      </c>
      <c r="C298" s="8"/>
      <c r="D298" s="8"/>
      <c r="E298" s="8"/>
      <c r="F298" s="15">
        <f>SUM(F294:F297)</f>
        <v>1570000</v>
      </c>
      <c r="G298" s="16">
        <v>300000</v>
      </c>
      <c r="H298" s="17">
        <f>F298+G298</f>
        <v>1870000</v>
      </c>
    </row>
    <row r="299" spans="1:8" s="1" customFormat="1" ht="16.5" customHeight="1">
      <c r="A299" s="7">
        <v>36</v>
      </c>
      <c r="B299" s="12" t="s">
        <v>110</v>
      </c>
      <c r="C299" s="8"/>
      <c r="D299" s="8"/>
      <c r="E299" s="8"/>
      <c r="F299" s="21">
        <f>D299*E299</f>
        <v>0</v>
      </c>
      <c r="G299" s="8"/>
      <c r="H299" s="8"/>
    </row>
    <row r="300" spans="1:8" s="1" customFormat="1" ht="18" customHeight="1">
      <c r="A300" s="19" t="s">
        <v>16</v>
      </c>
      <c r="B300" s="8" t="s">
        <v>177</v>
      </c>
      <c r="C300" s="8" t="s">
        <v>18</v>
      </c>
      <c r="D300" s="8">
        <v>50</v>
      </c>
      <c r="E300" s="11">
        <v>40000</v>
      </c>
      <c r="F300" s="21">
        <f>D300*E300</f>
        <v>2000000</v>
      </c>
      <c r="G300" s="8"/>
      <c r="H300" s="8"/>
    </row>
    <row r="301" spans="1:8" s="1" customFormat="1" ht="15.75" customHeight="1">
      <c r="A301" s="19" t="s">
        <v>19</v>
      </c>
      <c r="B301" s="8" t="s">
        <v>112</v>
      </c>
      <c r="C301" s="8" t="s">
        <v>18</v>
      </c>
      <c r="D301" s="8">
        <v>30</v>
      </c>
      <c r="E301" s="11">
        <v>21000</v>
      </c>
      <c r="F301" s="21">
        <f>D301*E301</f>
        <v>630000</v>
      </c>
      <c r="G301" s="8"/>
      <c r="H301" s="8"/>
    </row>
    <row r="302" spans="1:8" s="1" customFormat="1" ht="12.75">
      <c r="A302" s="19" t="s">
        <v>22</v>
      </c>
      <c r="B302" s="8" t="s">
        <v>178</v>
      </c>
      <c r="C302" s="8" t="s">
        <v>18</v>
      </c>
      <c r="D302" s="8">
        <v>10</v>
      </c>
      <c r="E302" s="11">
        <v>8000</v>
      </c>
      <c r="F302" s="21">
        <f>D302*E302</f>
        <v>80000</v>
      </c>
      <c r="G302" s="8"/>
      <c r="H302" s="8"/>
    </row>
    <row r="303" spans="1:8" s="1" customFormat="1" ht="16.5" customHeight="1">
      <c r="A303" s="19" t="s">
        <v>28</v>
      </c>
      <c r="B303" s="8" t="s">
        <v>114</v>
      </c>
      <c r="C303" s="8" t="s">
        <v>18</v>
      </c>
      <c r="D303" s="8">
        <v>100</v>
      </c>
      <c r="E303" s="11">
        <v>1500</v>
      </c>
      <c r="F303" s="21">
        <f>D303*E303</f>
        <v>150000</v>
      </c>
      <c r="G303" s="8"/>
      <c r="H303" s="8"/>
    </row>
    <row r="304" spans="1:8" s="1" customFormat="1" ht="15.75" customHeight="1">
      <c r="A304" s="19" t="s">
        <v>30</v>
      </c>
      <c r="B304" s="8" t="s">
        <v>115</v>
      </c>
      <c r="C304" s="8" t="s">
        <v>9</v>
      </c>
      <c r="D304" s="8"/>
      <c r="E304" s="8"/>
      <c r="F304" s="21">
        <v>200000</v>
      </c>
      <c r="G304" s="8"/>
      <c r="H304" s="8"/>
    </row>
    <row r="305" spans="1:8" s="1" customFormat="1" ht="14.25" customHeight="1">
      <c r="A305" s="19" t="s">
        <v>42</v>
      </c>
      <c r="B305" s="8" t="s">
        <v>34</v>
      </c>
      <c r="C305" s="8" t="s">
        <v>9</v>
      </c>
      <c r="D305" s="8"/>
      <c r="E305" s="8"/>
      <c r="F305" s="21">
        <v>0</v>
      </c>
      <c r="G305" s="11">
        <v>1000000</v>
      </c>
      <c r="H305" s="8"/>
    </row>
    <row r="306" spans="1:8" s="1" customFormat="1" ht="16.5" customHeight="1">
      <c r="A306" s="19"/>
      <c r="B306" s="12" t="s">
        <v>103</v>
      </c>
      <c r="C306" s="8"/>
      <c r="D306" s="8"/>
      <c r="E306" s="8"/>
      <c r="F306" s="15">
        <f>SUM(F300:F305)</f>
        <v>3060000</v>
      </c>
      <c r="G306" s="16">
        <v>1000000</v>
      </c>
      <c r="H306" s="16">
        <f>F306+G306</f>
        <v>4060000</v>
      </c>
    </row>
    <row r="307" spans="1:8" s="1" customFormat="1" ht="12.75">
      <c r="A307" s="19"/>
      <c r="B307" s="8"/>
      <c r="C307" s="8"/>
      <c r="D307" s="8"/>
      <c r="E307" s="8"/>
      <c r="F307" s="21"/>
      <c r="G307" s="8"/>
      <c r="H307" s="8"/>
    </row>
    <row r="308" spans="1:8" s="1" customFormat="1" ht="18" customHeight="1">
      <c r="A308" s="19">
        <v>12</v>
      </c>
      <c r="B308" s="8" t="s">
        <v>180</v>
      </c>
      <c r="C308" s="8"/>
      <c r="D308" s="8"/>
      <c r="E308" s="8"/>
      <c r="F308" s="21"/>
      <c r="G308" s="11"/>
      <c r="H308" s="16">
        <v>2000000</v>
      </c>
    </row>
    <row r="309" spans="1:8" s="1" customFormat="1" ht="14.25" customHeight="1">
      <c r="A309" s="19"/>
      <c r="B309" s="8"/>
      <c r="C309" s="8"/>
      <c r="D309" s="8"/>
      <c r="E309" s="8"/>
      <c r="F309" s="21"/>
      <c r="G309" s="8"/>
      <c r="H309" s="8"/>
    </row>
    <row r="310" spans="1:8" s="3" customFormat="1" ht="18.75" customHeight="1">
      <c r="A310" s="7"/>
      <c r="B310" s="12" t="s">
        <v>197</v>
      </c>
      <c r="C310" s="12"/>
      <c r="D310" s="12"/>
      <c r="E310" s="12"/>
      <c r="F310" s="15"/>
      <c r="G310" s="12"/>
      <c r="H310" s="20">
        <f>H308+H306+H298+H291+H281+H263+H253+H235+H212</f>
        <v>68055000</v>
      </c>
    </row>
    <row r="311" spans="1:8" s="3" customFormat="1" ht="15" customHeight="1">
      <c r="A311" s="7"/>
      <c r="B311" s="12"/>
      <c r="C311" s="12"/>
      <c r="D311" s="12"/>
      <c r="E311" s="12"/>
      <c r="F311" s="15"/>
      <c r="G311" s="12"/>
      <c r="H311" s="12"/>
    </row>
    <row r="312" spans="1:8" s="3" customFormat="1" ht="27.75" customHeight="1">
      <c r="A312" s="7"/>
      <c r="B312" s="12" t="s">
        <v>206</v>
      </c>
      <c r="C312" s="12"/>
      <c r="D312" s="12"/>
      <c r="E312" s="12"/>
      <c r="F312" s="15"/>
      <c r="G312" s="12"/>
      <c r="H312" s="26">
        <f>H310+H196</f>
        <v>166859500</v>
      </c>
    </row>
    <row r="313" spans="1:8" s="1" customFormat="1" ht="15.75" customHeight="1">
      <c r="A313" s="19"/>
      <c r="B313" s="8" t="s">
        <v>200</v>
      </c>
      <c r="C313" s="8"/>
      <c r="D313" s="8"/>
      <c r="E313" s="8"/>
      <c r="F313" s="21"/>
      <c r="G313" s="8"/>
      <c r="H313" s="25">
        <v>3000000</v>
      </c>
    </row>
    <row r="314" spans="1:8" s="3" customFormat="1" ht="18.75" customHeight="1">
      <c r="A314" s="12"/>
      <c r="B314" s="12" t="s">
        <v>181</v>
      </c>
      <c r="C314" s="12"/>
      <c r="D314" s="12"/>
      <c r="E314" s="12"/>
      <c r="F314" s="15"/>
      <c r="G314" s="12"/>
      <c r="H314" s="20">
        <f>SUM(H312:H313)</f>
        <v>169859500</v>
      </c>
    </row>
    <row r="315" s="1" customFormat="1" ht="12.75">
      <c r="F315" s="24"/>
    </row>
    <row r="316" s="1" customFormat="1" ht="12.75">
      <c r="F316" s="24"/>
    </row>
    <row r="317" s="1" customFormat="1" ht="12.75">
      <c r="F317" s="24"/>
    </row>
    <row r="318" s="1" customFormat="1" ht="12.75">
      <c r="F318" s="24"/>
    </row>
    <row r="319" s="1" customFormat="1" ht="12.75">
      <c r="F319" s="24"/>
    </row>
    <row r="320" s="1" customFormat="1" ht="12.75">
      <c r="F320" s="24"/>
    </row>
    <row r="321" s="1" customFormat="1" ht="12.75">
      <c r="F321" s="24"/>
    </row>
    <row r="322" s="1" customFormat="1" ht="12.75">
      <c r="F322" s="24"/>
    </row>
    <row r="323" s="1" customFormat="1" ht="12.75">
      <c r="F323" s="24"/>
    </row>
    <row r="324" s="1" customFormat="1" ht="12.75">
      <c r="F324" s="5"/>
    </row>
    <row r="325" s="1" customFormat="1" ht="12.75">
      <c r="F325" s="5"/>
    </row>
    <row r="326" s="1" customFormat="1" ht="12.75">
      <c r="F326" s="5"/>
    </row>
    <row r="327" s="1" customFormat="1" ht="12.75">
      <c r="F327" s="5"/>
    </row>
    <row r="328" s="1" customFormat="1" ht="12.75">
      <c r="F328" s="5"/>
    </row>
    <row r="329" s="1" customFormat="1" ht="12.75">
      <c r="F329" s="5"/>
    </row>
    <row r="330" s="1" customFormat="1" ht="12.75">
      <c r="F330" s="5"/>
    </row>
    <row r="331" s="1" customFormat="1" ht="12.75">
      <c r="F331" s="5"/>
    </row>
    <row r="332" s="1" customFormat="1" ht="12.75">
      <c r="F332" s="5"/>
    </row>
    <row r="333" s="1" customFormat="1" ht="12.75">
      <c r="F333" s="5"/>
    </row>
    <row r="334" s="1" customFormat="1" ht="12.75">
      <c r="F334" s="5"/>
    </row>
    <row r="335" s="1" customFormat="1" ht="12.75">
      <c r="F335" s="5"/>
    </row>
    <row r="336" s="1" customFormat="1" ht="12.75">
      <c r="F336" s="5"/>
    </row>
    <row r="337" s="1" customFormat="1" ht="12.75">
      <c r="F337" s="5"/>
    </row>
    <row r="338" s="1" customFormat="1" ht="12.75">
      <c r="F338" s="5"/>
    </row>
    <row r="339" s="1" customFormat="1" ht="12.75">
      <c r="F339" s="5"/>
    </row>
    <row r="340" s="1" customFormat="1" ht="12.75">
      <c r="F340" s="5"/>
    </row>
    <row r="341" s="1" customFormat="1" ht="12.75">
      <c r="F341" s="5"/>
    </row>
    <row r="342" s="1" customFormat="1" ht="12.75">
      <c r="F342" s="5"/>
    </row>
    <row r="343" s="1" customFormat="1" ht="12.75">
      <c r="F343" s="5"/>
    </row>
    <row r="344" s="1" customFormat="1" ht="12.75">
      <c r="F344" s="5"/>
    </row>
    <row r="345" s="1" customFormat="1" ht="12.75">
      <c r="F345" s="5"/>
    </row>
    <row r="346" s="1" customFormat="1" ht="12.75">
      <c r="F346" s="5"/>
    </row>
    <row r="347" s="1" customFormat="1" ht="12.75">
      <c r="F347" s="5"/>
    </row>
    <row r="348" s="1" customFormat="1" ht="12.75">
      <c r="F348" s="5"/>
    </row>
    <row r="349" s="1" customFormat="1" ht="12.75">
      <c r="F349" s="5"/>
    </row>
    <row r="350" s="1" customFormat="1" ht="12.75">
      <c r="F350" s="5"/>
    </row>
    <row r="351" s="1" customFormat="1" ht="12.75">
      <c r="F351" s="5"/>
    </row>
    <row r="352" s="1" customFormat="1" ht="12.75">
      <c r="F352" s="5"/>
    </row>
    <row r="353" s="1" customFormat="1" ht="12.75">
      <c r="F353" s="5"/>
    </row>
    <row r="354" s="1" customFormat="1" ht="12.75">
      <c r="F354" s="5"/>
    </row>
    <row r="355" s="1" customFormat="1" ht="12.75">
      <c r="F355" s="5"/>
    </row>
    <row r="356" s="1" customFormat="1" ht="12.75">
      <c r="F356" s="5"/>
    </row>
    <row r="357" s="1" customFormat="1" ht="12.75">
      <c r="F357" s="5"/>
    </row>
    <row r="358" s="1" customFormat="1" ht="12.75">
      <c r="F358" s="5"/>
    </row>
    <row r="359" s="1" customFormat="1" ht="12.75">
      <c r="F359" s="5"/>
    </row>
    <row r="360" s="1" customFormat="1" ht="12.75">
      <c r="F360" s="5"/>
    </row>
    <row r="361" s="1" customFormat="1" ht="12.75">
      <c r="F361" s="5"/>
    </row>
    <row r="362" s="1" customFormat="1" ht="12.75">
      <c r="F362" s="5"/>
    </row>
    <row r="363" s="1" customFormat="1" ht="12.75">
      <c r="F363" s="5"/>
    </row>
    <row r="364" s="1" customFormat="1" ht="12.75">
      <c r="F364" s="5"/>
    </row>
    <row r="365" s="1" customFormat="1" ht="12.75">
      <c r="F365" s="5"/>
    </row>
    <row r="366" s="1" customFormat="1" ht="12.75">
      <c r="F366" s="5"/>
    </row>
    <row r="367" s="1" customFormat="1" ht="12.75">
      <c r="F367" s="5"/>
    </row>
    <row r="368" s="1" customFormat="1" ht="12.75">
      <c r="F368" s="5"/>
    </row>
    <row r="369" s="1" customFormat="1" ht="12.75">
      <c r="F369" s="5"/>
    </row>
    <row r="370" s="1" customFormat="1" ht="12.75">
      <c r="F370" s="5"/>
    </row>
    <row r="371" s="1" customFormat="1" ht="12.75">
      <c r="F371" s="5"/>
    </row>
    <row r="372" s="1" customFormat="1" ht="12.75">
      <c r="F372" s="5"/>
    </row>
    <row r="373" s="1" customFormat="1" ht="12.75">
      <c r="F373" s="5"/>
    </row>
    <row r="374" s="1" customFormat="1" ht="12.75">
      <c r="F374" s="5"/>
    </row>
    <row r="375" s="1" customFormat="1" ht="12.75">
      <c r="F375" s="5"/>
    </row>
    <row r="376" s="1" customFormat="1" ht="12.75">
      <c r="F376" s="5"/>
    </row>
    <row r="377" s="1" customFormat="1" ht="12.75">
      <c r="F377" s="5"/>
    </row>
    <row r="378" s="1" customFormat="1" ht="12.75">
      <c r="F378" s="5"/>
    </row>
    <row r="379" s="1" customFormat="1" ht="12.75">
      <c r="F379" s="5"/>
    </row>
    <row r="380" s="1" customFormat="1" ht="12.75">
      <c r="F380" s="5"/>
    </row>
    <row r="381" s="1" customFormat="1" ht="12.75">
      <c r="F381" s="5"/>
    </row>
    <row r="382" s="1" customFormat="1" ht="12.75">
      <c r="F382" s="5"/>
    </row>
    <row r="383" s="1" customFormat="1" ht="12.75">
      <c r="F383" s="5"/>
    </row>
    <row r="384" s="1" customFormat="1" ht="12.75">
      <c r="F384" s="5"/>
    </row>
    <row r="385" s="1" customFormat="1" ht="12.75">
      <c r="F385" s="5"/>
    </row>
    <row r="386" s="1" customFormat="1" ht="12.75">
      <c r="F386" s="5"/>
    </row>
    <row r="387" s="1" customFormat="1" ht="12.75">
      <c r="F387" s="5"/>
    </row>
    <row r="388" s="1" customFormat="1" ht="12.75">
      <c r="F388" s="5"/>
    </row>
    <row r="389" s="1" customFormat="1" ht="12.75">
      <c r="F389" s="5"/>
    </row>
    <row r="390" s="1" customFormat="1" ht="12.75">
      <c r="F390" s="5"/>
    </row>
    <row r="391" s="1" customFormat="1" ht="12.75">
      <c r="F391" s="5"/>
    </row>
    <row r="392" s="1" customFormat="1" ht="12.75">
      <c r="F392" s="5"/>
    </row>
    <row r="393" s="1" customFormat="1" ht="12.75">
      <c r="F393" s="5"/>
    </row>
    <row r="394" s="1" customFormat="1" ht="12.75">
      <c r="F394" s="5"/>
    </row>
    <row r="395" s="1" customFormat="1" ht="12.75">
      <c r="F395" s="5"/>
    </row>
    <row r="396" s="1" customFormat="1" ht="12.75">
      <c r="F396" s="5"/>
    </row>
    <row r="397" s="1" customFormat="1" ht="12.75">
      <c r="F397" s="5"/>
    </row>
    <row r="398" s="1" customFormat="1" ht="12.75">
      <c r="F398" s="5"/>
    </row>
    <row r="399" s="1" customFormat="1" ht="12.75">
      <c r="F399" s="5"/>
    </row>
    <row r="400" s="1" customFormat="1" ht="12.75">
      <c r="F400" s="5"/>
    </row>
    <row r="401" s="1" customFormat="1" ht="12.75">
      <c r="F401" s="5"/>
    </row>
    <row r="402" s="1" customFormat="1" ht="12.75">
      <c r="F402" s="5"/>
    </row>
    <row r="403" s="1" customFormat="1" ht="12.75">
      <c r="F403" s="5"/>
    </row>
    <row r="404" s="1" customFormat="1" ht="12.75">
      <c r="F404" s="5"/>
    </row>
    <row r="405" s="1" customFormat="1" ht="12.75">
      <c r="F405" s="5"/>
    </row>
    <row r="406" s="1" customFormat="1" ht="12.75">
      <c r="F406" s="5"/>
    </row>
    <row r="407" s="1" customFormat="1" ht="12.75">
      <c r="F407" s="5"/>
    </row>
    <row r="408" s="1" customFormat="1" ht="12.75">
      <c r="F408" s="5"/>
    </row>
    <row r="409" s="1" customFormat="1" ht="12.75">
      <c r="F409" s="5"/>
    </row>
    <row r="410" s="1" customFormat="1" ht="12.75">
      <c r="F410" s="5"/>
    </row>
    <row r="411" s="1" customFormat="1" ht="12.75">
      <c r="F411" s="5"/>
    </row>
  </sheetData>
  <sheetProtection/>
  <mergeCells count="1">
    <mergeCell ref="A1:H1"/>
  </mergeCells>
  <printOptions/>
  <pageMargins left="0.33" right="0.26" top="0.56" bottom="0.57" header="0.41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S162"/>
  <sheetViews>
    <sheetView tabSelected="1" zoomScalePageLayoutView="0" workbookViewId="0" topLeftCell="A1">
      <pane xSplit="10" ySplit="4" topLeftCell="K5" activePane="bottomRight" state="frozen"/>
      <selection pane="topLeft" activeCell="A1" sqref="A1"/>
      <selection pane="topRight" activeCell="J1" sqref="J1"/>
      <selection pane="bottomLeft" activeCell="A4" sqref="A4"/>
      <selection pane="bottomRight" activeCell="H8" sqref="H8"/>
    </sheetView>
  </sheetViews>
  <sheetFormatPr defaultColWidth="8.8515625" defaultRowHeight="12.75" outlineLevelRow="1" outlineLevelCol="1"/>
  <cols>
    <col min="1" max="1" width="1.421875" style="0" customWidth="1"/>
    <col min="2" max="2" width="5.421875" style="0" customWidth="1"/>
    <col min="3" max="3" width="37.8515625" style="0" customWidth="1"/>
    <col min="4" max="4" width="6.140625" style="0" customWidth="1" outlineLevel="1"/>
    <col min="5" max="5" width="7.00390625" style="0" customWidth="1" outlineLevel="1"/>
    <col min="6" max="6" width="10.140625" style="0" customWidth="1" outlineLevel="1"/>
    <col min="7" max="7" width="1.421875" style="0" customWidth="1"/>
    <col min="8" max="8" width="13.7109375" style="6" customWidth="1" outlineLevel="1" collapsed="1"/>
    <col min="9" max="9" width="16.7109375" style="0" customWidth="1" outlineLevel="1"/>
    <col min="10" max="10" width="13.7109375" style="0" bestFit="1" customWidth="1"/>
    <col min="11" max="11" width="1.421875" style="0" customWidth="1"/>
    <col min="12" max="12" width="12.28125" style="0" bestFit="1" customWidth="1"/>
    <col min="13" max="13" width="11.28125" style="0" bestFit="1" customWidth="1"/>
    <col min="14" max="14" width="12.28125" style="0" customWidth="1"/>
    <col min="15" max="15" width="7.140625" style="0" hidden="1" customWidth="1"/>
    <col min="16" max="16" width="13.00390625" style="36" bestFit="1" customWidth="1"/>
    <col min="17" max="18" width="13.00390625" style="0" customWidth="1"/>
    <col min="19" max="19" width="10.7109375" style="0" bestFit="1" customWidth="1"/>
  </cols>
  <sheetData>
    <row r="1" ht="13.5" thickBot="1"/>
    <row r="2" spans="2:16" s="1" customFormat="1" ht="21" thickBot="1">
      <c r="B2" s="70" t="s">
        <v>301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  <c r="O2" s="56"/>
      <c r="P2" s="3"/>
    </row>
    <row r="3" spans="2:16" s="1" customFormat="1" ht="21" thickBot="1">
      <c r="B3" s="70" t="s">
        <v>314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/>
      <c r="O3" s="56"/>
      <c r="P3" s="3"/>
    </row>
    <row r="4" spans="2:15" s="2" customFormat="1" ht="36.75" thickBot="1">
      <c r="B4" s="62" t="s">
        <v>0</v>
      </c>
      <c r="C4" s="63" t="s">
        <v>1</v>
      </c>
      <c r="D4" s="63" t="s">
        <v>2</v>
      </c>
      <c r="E4" s="63" t="s">
        <v>3</v>
      </c>
      <c r="F4" s="63" t="s">
        <v>4</v>
      </c>
      <c r="G4" s="41"/>
      <c r="H4" s="63" t="s">
        <v>183</v>
      </c>
      <c r="I4" s="63" t="s">
        <v>5</v>
      </c>
      <c r="J4" s="64" t="s">
        <v>315</v>
      </c>
      <c r="K4" s="41"/>
      <c r="L4" s="62" t="s">
        <v>304</v>
      </c>
      <c r="M4" s="63" t="s">
        <v>305</v>
      </c>
      <c r="N4" s="64" t="s">
        <v>306</v>
      </c>
      <c r="O4" s="57">
        <v>2360</v>
      </c>
    </row>
    <row r="5" spans="2:16" s="1" customFormat="1" ht="12.75">
      <c r="B5" s="58">
        <v>1</v>
      </c>
      <c r="C5" s="59" t="s">
        <v>7</v>
      </c>
      <c r="D5" s="60"/>
      <c r="E5" s="60"/>
      <c r="F5" s="60"/>
      <c r="G5" s="41"/>
      <c r="H5" s="61"/>
      <c r="I5" s="60"/>
      <c r="J5" s="60"/>
      <c r="K5" s="41"/>
      <c r="L5" s="60"/>
      <c r="M5" s="60"/>
      <c r="N5" s="60"/>
      <c r="O5" s="41"/>
      <c r="P5" s="3"/>
    </row>
    <row r="6" spans="2:16" s="1" customFormat="1" ht="12.75" outlineLevel="1">
      <c r="B6" s="42">
        <v>1.1</v>
      </c>
      <c r="C6" s="38" t="s">
        <v>302</v>
      </c>
      <c r="D6" s="38" t="s">
        <v>9</v>
      </c>
      <c r="E6" s="38"/>
      <c r="F6" s="38"/>
      <c r="G6" s="41"/>
      <c r="H6" s="43"/>
      <c r="I6" s="44">
        <v>2500000</v>
      </c>
      <c r="J6" s="38"/>
      <c r="K6" s="41"/>
      <c r="L6" s="45">
        <f aca="true" t="shared" si="0" ref="L6:M9">H6/$O$4</f>
        <v>0</v>
      </c>
      <c r="M6" s="45">
        <f t="shared" si="0"/>
        <v>1059.322033898305</v>
      </c>
      <c r="N6" s="45">
        <f>SUM(L6:M6)</f>
        <v>1059.322033898305</v>
      </c>
      <c r="O6" s="41"/>
      <c r="P6" s="3"/>
    </row>
    <row r="7" spans="2:16" s="1" customFormat="1" ht="12.75" outlineLevel="1">
      <c r="B7" s="42">
        <v>1.2</v>
      </c>
      <c r="C7" s="38" t="s">
        <v>10</v>
      </c>
      <c r="D7" s="38" t="s">
        <v>9</v>
      </c>
      <c r="E7" s="38"/>
      <c r="F7" s="38"/>
      <c r="G7" s="41"/>
      <c r="H7" s="40"/>
      <c r="I7" s="44">
        <v>450000</v>
      </c>
      <c r="J7" s="38"/>
      <c r="K7" s="41"/>
      <c r="L7" s="45">
        <f t="shared" si="0"/>
        <v>0</v>
      </c>
      <c r="M7" s="45">
        <f t="shared" si="0"/>
        <v>190.67796610169492</v>
      </c>
      <c r="N7" s="45">
        <f>SUM(L7:M7)</f>
        <v>190.67796610169492</v>
      </c>
      <c r="O7" s="41"/>
      <c r="P7" s="3"/>
    </row>
    <row r="8" spans="2:16" s="1" customFormat="1" ht="12.75" outlineLevel="1">
      <c r="B8" s="42">
        <v>1.3</v>
      </c>
      <c r="C8" s="38" t="s">
        <v>11</v>
      </c>
      <c r="D8" s="38" t="s">
        <v>9</v>
      </c>
      <c r="E8" s="38"/>
      <c r="F8" s="38"/>
      <c r="G8" s="41"/>
      <c r="H8" s="43">
        <v>1000000</v>
      </c>
      <c r="I8" s="41"/>
      <c r="J8" s="38"/>
      <c r="K8" s="41"/>
      <c r="L8" s="45">
        <f>H8/$O$4</f>
        <v>423.728813559322</v>
      </c>
      <c r="M8" s="45">
        <f t="shared" si="0"/>
        <v>0</v>
      </c>
      <c r="N8" s="45">
        <f>SUM(L8:M8)</f>
        <v>423.728813559322</v>
      </c>
      <c r="O8" s="41"/>
      <c r="P8" s="3"/>
    </row>
    <row r="9" spans="2:18" s="1" customFormat="1" ht="12.75">
      <c r="B9" s="42"/>
      <c r="C9" s="39" t="s">
        <v>103</v>
      </c>
      <c r="D9" s="38"/>
      <c r="E9" s="38"/>
      <c r="F9" s="38"/>
      <c r="G9" s="41"/>
      <c r="H9" s="46">
        <f>SUM(H6:H8)</f>
        <v>1000000</v>
      </c>
      <c r="I9" s="46">
        <f>SUM(I6:I8)</f>
        <v>2950000</v>
      </c>
      <c r="J9" s="46">
        <f>H9+I9</f>
        <v>3950000</v>
      </c>
      <c r="K9" s="41"/>
      <c r="L9" s="47">
        <f t="shared" si="0"/>
        <v>423.728813559322</v>
      </c>
      <c r="M9" s="47">
        <f>I9/$O$4</f>
        <v>1250</v>
      </c>
      <c r="N9" s="47">
        <f>SUM(L9:M9)</f>
        <v>1673.7288135593221</v>
      </c>
      <c r="O9" s="41"/>
      <c r="P9" s="68">
        <f>N9</f>
        <v>1673.7288135593221</v>
      </c>
      <c r="Q9" s="65"/>
      <c r="R9" s="65"/>
    </row>
    <row r="10" spans="1:16" s="1" customFormat="1" ht="6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3"/>
    </row>
    <row r="11" spans="2:16" s="1" customFormat="1" ht="12.75">
      <c r="B11" s="42"/>
      <c r="C11" s="39" t="s">
        <v>303</v>
      </c>
      <c r="D11" s="38"/>
      <c r="E11" s="38"/>
      <c r="F11" s="38"/>
      <c r="G11" s="41"/>
      <c r="H11" s="40"/>
      <c r="I11" s="38"/>
      <c r="J11" s="38"/>
      <c r="K11" s="41"/>
      <c r="L11" s="38"/>
      <c r="M11" s="38"/>
      <c r="N11" s="38"/>
      <c r="O11" s="41"/>
      <c r="P11" s="3"/>
    </row>
    <row r="12" spans="2:16" s="1" customFormat="1" ht="12.75">
      <c r="B12" s="37">
        <v>2</v>
      </c>
      <c r="C12" s="39" t="s">
        <v>13</v>
      </c>
      <c r="D12" s="38"/>
      <c r="E12" s="38"/>
      <c r="F12" s="38"/>
      <c r="G12" s="41"/>
      <c r="H12" s="40"/>
      <c r="I12" s="38"/>
      <c r="J12" s="38"/>
      <c r="K12" s="41"/>
      <c r="L12" s="38"/>
      <c r="M12" s="38"/>
      <c r="N12" s="38"/>
      <c r="O12" s="41"/>
      <c r="P12" s="3"/>
    </row>
    <row r="13" spans="2:16" s="1" customFormat="1" ht="24" outlineLevel="1">
      <c r="B13" s="42">
        <v>2.1</v>
      </c>
      <c r="C13" s="38" t="s">
        <v>14</v>
      </c>
      <c r="D13" s="38" t="s">
        <v>9</v>
      </c>
      <c r="E13" s="38"/>
      <c r="F13" s="38"/>
      <c r="G13" s="41"/>
      <c r="H13" s="40"/>
      <c r="I13" s="44">
        <v>500000</v>
      </c>
      <c r="J13" s="38"/>
      <c r="K13" s="41"/>
      <c r="L13" s="45">
        <f aca="true" t="shared" si="1" ref="L13:L21">H13/$O$4</f>
        <v>0</v>
      </c>
      <c r="M13" s="45">
        <f aca="true" t="shared" si="2" ref="M13:M21">I13/$O$4</f>
        <v>211.864406779661</v>
      </c>
      <c r="N13" s="45">
        <f aca="true" t="shared" si="3" ref="N13:N21">SUM(L13:M13)</f>
        <v>211.864406779661</v>
      </c>
      <c r="O13" s="41"/>
      <c r="P13" s="3"/>
    </row>
    <row r="14" spans="2:16" s="1" customFormat="1" ht="24" outlineLevel="1">
      <c r="B14" s="42">
        <v>2.2</v>
      </c>
      <c r="C14" s="38" t="s">
        <v>15</v>
      </c>
      <c r="D14" s="38"/>
      <c r="E14" s="38"/>
      <c r="F14" s="38"/>
      <c r="G14" s="41"/>
      <c r="H14" s="40"/>
      <c r="I14" s="38"/>
      <c r="J14" s="38"/>
      <c r="K14" s="41"/>
      <c r="L14" s="45">
        <f t="shared" si="1"/>
        <v>0</v>
      </c>
      <c r="M14" s="45">
        <f t="shared" si="2"/>
        <v>0</v>
      </c>
      <c r="N14" s="45">
        <f t="shared" si="3"/>
        <v>0</v>
      </c>
      <c r="O14" s="41"/>
      <c r="P14" s="3"/>
    </row>
    <row r="15" spans="2:16" s="1" customFormat="1" ht="12.75" outlineLevel="1">
      <c r="B15" s="42" t="s">
        <v>16</v>
      </c>
      <c r="C15" s="38" t="s">
        <v>17</v>
      </c>
      <c r="D15" s="38" t="s">
        <v>18</v>
      </c>
      <c r="E15" s="38">
        <v>150</v>
      </c>
      <c r="F15" s="44">
        <v>26000</v>
      </c>
      <c r="G15" s="41"/>
      <c r="H15" s="48">
        <f>E15*F15</f>
        <v>3900000</v>
      </c>
      <c r="I15" s="38"/>
      <c r="J15" s="38"/>
      <c r="K15" s="41"/>
      <c r="L15" s="45">
        <f t="shared" si="1"/>
        <v>1652.542372881356</v>
      </c>
      <c r="M15" s="45">
        <f t="shared" si="2"/>
        <v>0</v>
      </c>
      <c r="N15" s="45">
        <f t="shared" si="3"/>
        <v>1652.542372881356</v>
      </c>
      <c r="O15" s="41"/>
      <c r="P15" s="3"/>
    </row>
    <row r="16" spans="2:16" s="1" customFormat="1" ht="12.75" outlineLevel="1">
      <c r="B16" s="42" t="s">
        <v>19</v>
      </c>
      <c r="C16" s="38" t="s">
        <v>20</v>
      </c>
      <c r="D16" s="38" t="s">
        <v>21</v>
      </c>
      <c r="E16" s="38">
        <v>6</v>
      </c>
      <c r="F16" s="44">
        <v>200000</v>
      </c>
      <c r="G16" s="41"/>
      <c r="H16" s="48">
        <f>E16*F16</f>
        <v>1200000</v>
      </c>
      <c r="I16" s="38"/>
      <c r="J16" s="38"/>
      <c r="K16" s="41"/>
      <c r="L16" s="45">
        <f t="shared" si="1"/>
        <v>508.47457627118644</v>
      </c>
      <c r="M16" s="45">
        <f t="shared" si="2"/>
        <v>0</v>
      </c>
      <c r="N16" s="45">
        <f t="shared" si="3"/>
        <v>508.47457627118644</v>
      </c>
      <c r="O16" s="41"/>
      <c r="P16" s="3"/>
    </row>
    <row r="17" spans="2:16" s="1" customFormat="1" ht="12.75" outlineLevel="1">
      <c r="B17" s="42" t="s">
        <v>22</v>
      </c>
      <c r="C17" s="38" t="s">
        <v>23</v>
      </c>
      <c r="D17" s="38" t="s">
        <v>21</v>
      </c>
      <c r="E17" s="38">
        <v>10</v>
      </c>
      <c r="F17" s="44">
        <v>350000</v>
      </c>
      <c r="G17" s="41"/>
      <c r="H17" s="48">
        <f>E17*F17</f>
        <v>3500000</v>
      </c>
      <c r="I17" s="38"/>
      <c r="J17" s="38"/>
      <c r="K17" s="41"/>
      <c r="L17" s="45">
        <f t="shared" si="1"/>
        <v>1483.050847457627</v>
      </c>
      <c r="M17" s="45">
        <f t="shared" si="2"/>
        <v>0</v>
      </c>
      <c r="N17" s="45">
        <f t="shared" si="3"/>
        <v>1483.050847457627</v>
      </c>
      <c r="O17" s="41"/>
      <c r="P17" s="3"/>
    </row>
    <row r="18" spans="2:16" s="1" customFormat="1" ht="12.75" outlineLevel="1">
      <c r="B18" s="42"/>
      <c r="C18" s="38" t="s">
        <v>24</v>
      </c>
      <c r="D18" s="38" t="s">
        <v>25</v>
      </c>
      <c r="E18" s="38">
        <v>50</v>
      </c>
      <c r="F18" s="44">
        <v>37000</v>
      </c>
      <c r="G18" s="41"/>
      <c r="H18" s="48">
        <f>E18*F18</f>
        <v>1850000</v>
      </c>
      <c r="I18" s="38"/>
      <c r="J18" s="38"/>
      <c r="K18" s="41"/>
      <c r="L18" s="45">
        <f t="shared" si="1"/>
        <v>783.8983050847457</v>
      </c>
      <c r="M18" s="45">
        <f t="shared" si="2"/>
        <v>0</v>
      </c>
      <c r="N18" s="45">
        <f t="shared" si="3"/>
        <v>783.8983050847457</v>
      </c>
      <c r="O18" s="41"/>
      <c r="P18" s="3"/>
    </row>
    <row r="19" spans="2:16" s="1" customFormat="1" ht="12.75" outlineLevel="1">
      <c r="B19" s="42"/>
      <c r="C19" s="38" t="s">
        <v>26</v>
      </c>
      <c r="D19" s="38" t="s">
        <v>27</v>
      </c>
      <c r="E19" s="38">
        <v>80</v>
      </c>
      <c r="F19" s="44">
        <v>3500</v>
      </c>
      <c r="G19" s="41"/>
      <c r="H19" s="48">
        <f>E19*F19</f>
        <v>280000</v>
      </c>
      <c r="I19" s="38"/>
      <c r="J19" s="38"/>
      <c r="K19" s="41"/>
      <c r="L19" s="45">
        <f t="shared" si="1"/>
        <v>118.64406779661017</v>
      </c>
      <c r="M19" s="45">
        <f t="shared" si="2"/>
        <v>0</v>
      </c>
      <c r="N19" s="45">
        <f t="shared" si="3"/>
        <v>118.64406779661017</v>
      </c>
      <c r="O19" s="41"/>
      <c r="P19" s="3"/>
    </row>
    <row r="20" spans="2:16" s="1" customFormat="1" ht="12.75" outlineLevel="1">
      <c r="B20" s="42" t="s">
        <v>28</v>
      </c>
      <c r="C20" s="38" t="s">
        <v>29</v>
      </c>
      <c r="D20" s="38" t="s">
        <v>9</v>
      </c>
      <c r="E20" s="38"/>
      <c r="F20" s="38"/>
      <c r="G20" s="41"/>
      <c r="H20" s="48"/>
      <c r="I20" s="44">
        <v>400000</v>
      </c>
      <c r="J20" s="38"/>
      <c r="K20" s="41"/>
      <c r="L20" s="45">
        <f t="shared" si="1"/>
        <v>0</v>
      </c>
      <c r="M20" s="45">
        <f t="shared" si="2"/>
        <v>169.4915254237288</v>
      </c>
      <c r="N20" s="45">
        <f t="shared" si="3"/>
        <v>169.4915254237288</v>
      </c>
      <c r="O20" s="41"/>
      <c r="P20" s="3"/>
    </row>
    <row r="21" spans="2:16" s="1" customFormat="1" ht="12.75" outlineLevel="1">
      <c r="B21" s="42" t="s">
        <v>30</v>
      </c>
      <c r="C21" s="38" t="s">
        <v>31</v>
      </c>
      <c r="D21" s="38" t="s">
        <v>9</v>
      </c>
      <c r="E21" s="38"/>
      <c r="F21" s="38"/>
      <c r="G21" s="41"/>
      <c r="H21" s="48"/>
      <c r="I21" s="44">
        <v>1200000</v>
      </c>
      <c r="J21" s="38"/>
      <c r="K21" s="41"/>
      <c r="L21" s="45">
        <f t="shared" si="1"/>
        <v>0</v>
      </c>
      <c r="M21" s="45">
        <f t="shared" si="2"/>
        <v>508.47457627118644</v>
      </c>
      <c r="N21" s="45">
        <f t="shared" si="3"/>
        <v>508.47457627118644</v>
      </c>
      <c r="O21" s="41"/>
      <c r="P21" s="3"/>
    </row>
    <row r="22" spans="2:16" s="1" customFormat="1" ht="12.75" outlineLevel="1">
      <c r="B22" s="37">
        <v>2.3</v>
      </c>
      <c r="C22" s="39" t="s">
        <v>32</v>
      </c>
      <c r="D22" s="38"/>
      <c r="E22" s="38"/>
      <c r="F22" s="38"/>
      <c r="G22" s="41"/>
      <c r="H22" s="48"/>
      <c r="I22" s="44"/>
      <c r="J22" s="38"/>
      <c r="K22" s="41"/>
      <c r="L22" s="38"/>
      <c r="M22" s="38"/>
      <c r="N22" s="38"/>
      <c r="O22" s="41"/>
      <c r="P22" s="3"/>
    </row>
    <row r="23" spans="2:19" s="1" customFormat="1" ht="12.75" outlineLevel="1">
      <c r="B23" s="42"/>
      <c r="C23" s="38" t="s">
        <v>33</v>
      </c>
      <c r="D23" s="38" t="s">
        <v>18</v>
      </c>
      <c r="E23" s="44">
        <v>30000</v>
      </c>
      <c r="F23" s="38">
        <v>150</v>
      </c>
      <c r="G23" s="41"/>
      <c r="H23" s="48">
        <f>E23*F23</f>
        <v>4500000</v>
      </c>
      <c r="I23" s="38"/>
      <c r="J23" s="38"/>
      <c r="K23" s="41"/>
      <c r="L23" s="45">
        <f aca="true" t="shared" si="4" ref="L23:M30">H23/$O$4</f>
        <v>1906.7796610169491</v>
      </c>
      <c r="M23" s="45">
        <f t="shared" si="4"/>
        <v>0</v>
      </c>
      <c r="N23" s="45">
        <f aca="true" t="shared" si="5" ref="N23:N30">SUM(L23:M23)</f>
        <v>1906.7796610169491</v>
      </c>
      <c r="O23" s="41"/>
      <c r="P23" s="3"/>
      <c r="S23" s="67"/>
    </row>
    <row r="24" spans="2:16" s="1" customFormat="1" ht="12.75" outlineLevel="1">
      <c r="B24" s="42"/>
      <c r="C24" s="38" t="s">
        <v>17</v>
      </c>
      <c r="D24" s="38" t="s">
        <v>18</v>
      </c>
      <c r="E24" s="38">
        <v>120</v>
      </c>
      <c r="F24" s="44">
        <v>26000</v>
      </c>
      <c r="G24" s="41"/>
      <c r="H24" s="48">
        <f>E24*F24</f>
        <v>3120000</v>
      </c>
      <c r="I24" s="38"/>
      <c r="J24" s="38"/>
      <c r="K24" s="41"/>
      <c r="L24" s="45">
        <f t="shared" si="4"/>
        <v>1322.0338983050847</v>
      </c>
      <c r="M24" s="45">
        <f t="shared" si="4"/>
        <v>0</v>
      </c>
      <c r="N24" s="45">
        <f t="shared" si="5"/>
        <v>1322.0338983050847</v>
      </c>
      <c r="O24" s="41"/>
      <c r="P24" s="3"/>
    </row>
    <row r="25" spans="2:19" s="1" customFormat="1" ht="12.75" outlineLevel="1">
      <c r="B25" s="42"/>
      <c r="C25" s="38" t="s">
        <v>20</v>
      </c>
      <c r="D25" s="38" t="s">
        <v>21</v>
      </c>
      <c r="E25" s="38">
        <v>8</v>
      </c>
      <c r="F25" s="44">
        <v>200000</v>
      </c>
      <c r="G25" s="41"/>
      <c r="H25" s="48">
        <f>E25*F25</f>
        <v>1600000</v>
      </c>
      <c r="I25" s="38"/>
      <c r="J25" s="38"/>
      <c r="K25" s="41"/>
      <c r="L25" s="45">
        <f t="shared" si="4"/>
        <v>677.9661016949152</v>
      </c>
      <c r="M25" s="45">
        <f t="shared" si="4"/>
        <v>0</v>
      </c>
      <c r="N25" s="45">
        <f t="shared" si="5"/>
        <v>677.9661016949152</v>
      </c>
      <c r="O25" s="41"/>
      <c r="P25" s="3"/>
      <c r="S25" s="67"/>
    </row>
    <row r="26" spans="2:16" s="1" customFormat="1" ht="12.75" outlineLevel="1">
      <c r="B26" s="42"/>
      <c r="C26" s="38" t="s">
        <v>34</v>
      </c>
      <c r="D26" s="38" t="s">
        <v>9</v>
      </c>
      <c r="E26" s="38"/>
      <c r="F26" s="38"/>
      <c r="G26" s="41"/>
      <c r="H26" s="48"/>
      <c r="I26" s="44">
        <v>800000</v>
      </c>
      <c r="J26" s="38"/>
      <c r="K26" s="41"/>
      <c r="L26" s="45">
        <f t="shared" si="4"/>
        <v>0</v>
      </c>
      <c r="M26" s="45">
        <f t="shared" si="4"/>
        <v>338.9830508474576</v>
      </c>
      <c r="N26" s="45">
        <f t="shared" si="5"/>
        <v>338.9830508474576</v>
      </c>
      <c r="O26" s="41"/>
      <c r="P26" s="3"/>
    </row>
    <row r="27" spans="2:16" s="1" customFormat="1" ht="12.75" outlineLevel="1">
      <c r="B27" s="42">
        <v>2.4</v>
      </c>
      <c r="C27" s="38" t="s">
        <v>35</v>
      </c>
      <c r="D27" s="38" t="s">
        <v>21</v>
      </c>
      <c r="E27" s="38">
        <v>20</v>
      </c>
      <c r="F27" s="44">
        <v>300000</v>
      </c>
      <c r="G27" s="41"/>
      <c r="H27" s="48">
        <f>E27*F27</f>
        <v>6000000</v>
      </c>
      <c r="I27" s="38"/>
      <c r="J27" s="38"/>
      <c r="K27" s="41"/>
      <c r="L27" s="45">
        <f t="shared" si="4"/>
        <v>2542.3728813559323</v>
      </c>
      <c r="M27" s="45">
        <f t="shared" si="4"/>
        <v>0</v>
      </c>
      <c r="N27" s="45">
        <f t="shared" si="5"/>
        <v>2542.3728813559323</v>
      </c>
      <c r="O27" s="41"/>
      <c r="P27" s="3"/>
    </row>
    <row r="28" spans="2:16" s="1" customFormat="1" ht="12.75" outlineLevel="1">
      <c r="B28" s="42">
        <v>2.5</v>
      </c>
      <c r="C28" s="38" t="s">
        <v>36</v>
      </c>
      <c r="D28" s="38" t="s">
        <v>21</v>
      </c>
      <c r="E28" s="38">
        <v>10</v>
      </c>
      <c r="F28" s="44">
        <v>50000</v>
      </c>
      <c r="G28" s="41"/>
      <c r="H28" s="48">
        <f>E28*F28</f>
        <v>500000</v>
      </c>
      <c r="I28" s="38"/>
      <c r="J28" s="38"/>
      <c r="K28" s="41"/>
      <c r="L28" s="45">
        <f t="shared" si="4"/>
        <v>211.864406779661</v>
      </c>
      <c r="M28" s="45">
        <f t="shared" si="4"/>
        <v>0</v>
      </c>
      <c r="N28" s="45">
        <f t="shared" si="5"/>
        <v>211.864406779661</v>
      </c>
      <c r="O28" s="41"/>
      <c r="P28" s="3"/>
    </row>
    <row r="29" spans="2:16" s="1" customFormat="1" ht="12.75" outlineLevel="1">
      <c r="B29" s="42"/>
      <c r="C29" s="38" t="s">
        <v>34</v>
      </c>
      <c r="D29" s="38" t="s">
        <v>9</v>
      </c>
      <c r="E29" s="38"/>
      <c r="F29" s="38"/>
      <c r="G29" s="41"/>
      <c r="H29" s="48">
        <v>0</v>
      </c>
      <c r="I29" s="44">
        <v>9100000</v>
      </c>
      <c r="J29" s="38"/>
      <c r="K29" s="41"/>
      <c r="L29" s="45">
        <f t="shared" si="4"/>
        <v>0</v>
      </c>
      <c r="M29" s="45">
        <f t="shared" si="4"/>
        <v>3855.9322033898306</v>
      </c>
      <c r="N29" s="45">
        <f t="shared" si="5"/>
        <v>3855.9322033898306</v>
      </c>
      <c r="O29" s="41"/>
      <c r="P29" s="3"/>
    </row>
    <row r="30" spans="2:18" s="1" customFormat="1" ht="12.75">
      <c r="B30" s="42"/>
      <c r="C30" s="39" t="s">
        <v>116</v>
      </c>
      <c r="D30" s="38"/>
      <c r="E30" s="38"/>
      <c r="F30" s="38"/>
      <c r="G30" s="41"/>
      <c r="H30" s="46">
        <f>SUM(H13:H29)</f>
        <v>26450000</v>
      </c>
      <c r="I30" s="46">
        <f>SUM(I13:I29)</f>
        <v>12000000</v>
      </c>
      <c r="J30" s="49">
        <f>H30+I30</f>
        <v>38450000</v>
      </c>
      <c r="K30" s="41"/>
      <c r="L30" s="47">
        <f t="shared" si="4"/>
        <v>11207.627118644068</v>
      </c>
      <c r="M30" s="47">
        <f>I30/$O$4</f>
        <v>5084.745762711865</v>
      </c>
      <c r="N30" s="47">
        <f t="shared" si="5"/>
        <v>16292.372881355932</v>
      </c>
      <c r="O30" s="41"/>
      <c r="P30" s="68">
        <f>N30</f>
        <v>16292.372881355932</v>
      </c>
      <c r="Q30" s="65"/>
      <c r="R30" s="65"/>
    </row>
    <row r="31" spans="1:16" s="1" customFormat="1" ht="6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3"/>
    </row>
    <row r="32" spans="2:16" s="1" customFormat="1" ht="12.75">
      <c r="B32" s="37">
        <v>3</v>
      </c>
      <c r="C32" s="39" t="s">
        <v>38</v>
      </c>
      <c r="D32" s="38"/>
      <c r="E32" s="38"/>
      <c r="F32" s="38"/>
      <c r="G32" s="41"/>
      <c r="H32" s="48">
        <f aca="true" t="shared" si="6" ref="H32:H41">E32*F32</f>
        <v>0</v>
      </c>
      <c r="I32" s="38"/>
      <c r="J32" s="38"/>
      <c r="K32" s="41"/>
      <c r="L32" s="38"/>
      <c r="M32" s="38"/>
      <c r="N32" s="38"/>
      <c r="O32" s="41"/>
      <c r="P32" s="3"/>
    </row>
    <row r="33" spans="2:16" s="1" customFormat="1" ht="12.75" outlineLevel="1">
      <c r="B33" s="42" t="s">
        <v>16</v>
      </c>
      <c r="C33" s="38" t="s">
        <v>17</v>
      </c>
      <c r="D33" s="38" t="s">
        <v>18</v>
      </c>
      <c r="E33" s="38">
        <v>40</v>
      </c>
      <c r="F33" s="44">
        <v>26000</v>
      </c>
      <c r="G33" s="41"/>
      <c r="H33" s="48">
        <f t="shared" si="6"/>
        <v>1040000</v>
      </c>
      <c r="I33" s="38"/>
      <c r="J33" s="38"/>
      <c r="K33" s="41"/>
      <c r="L33" s="45">
        <f aca="true" t="shared" si="7" ref="L33:M37">H33/$O$4</f>
        <v>440.6779661016949</v>
      </c>
      <c r="M33" s="45">
        <f t="shared" si="7"/>
        <v>0</v>
      </c>
      <c r="N33" s="45">
        <f>SUM(L33:M33)</f>
        <v>440.6779661016949</v>
      </c>
      <c r="O33" s="41"/>
      <c r="P33" s="3"/>
    </row>
    <row r="34" spans="2:16" s="1" customFormat="1" ht="12.75" outlineLevel="1">
      <c r="B34" s="42" t="s">
        <v>19</v>
      </c>
      <c r="C34" s="38" t="s">
        <v>20</v>
      </c>
      <c r="D34" s="38" t="s">
        <v>21</v>
      </c>
      <c r="E34" s="38">
        <v>2</v>
      </c>
      <c r="F34" s="44">
        <v>200000</v>
      </c>
      <c r="G34" s="41"/>
      <c r="H34" s="48">
        <f t="shared" si="6"/>
        <v>400000</v>
      </c>
      <c r="I34" s="38"/>
      <c r="J34" s="38"/>
      <c r="K34" s="41"/>
      <c r="L34" s="45">
        <f t="shared" si="7"/>
        <v>169.4915254237288</v>
      </c>
      <c r="M34" s="45">
        <f t="shared" si="7"/>
        <v>0</v>
      </c>
      <c r="N34" s="45">
        <f>SUM(L34:M34)</f>
        <v>169.4915254237288</v>
      </c>
      <c r="O34" s="41"/>
      <c r="P34" s="3"/>
    </row>
    <row r="35" spans="2:16" s="1" customFormat="1" ht="12.75" outlineLevel="1">
      <c r="B35" s="42" t="s">
        <v>22</v>
      </c>
      <c r="C35" s="38" t="s">
        <v>39</v>
      </c>
      <c r="D35" s="38" t="s">
        <v>21</v>
      </c>
      <c r="E35" s="38">
        <v>2</v>
      </c>
      <c r="F35" s="44">
        <v>350000</v>
      </c>
      <c r="G35" s="41"/>
      <c r="H35" s="48">
        <f t="shared" si="6"/>
        <v>700000</v>
      </c>
      <c r="I35" s="38"/>
      <c r="J35" s="38"/>
      <c r="K35" s="41"/>
      <c r="L35" s="45">
        <f t="shared" si="7"/>
        <v>296.6101694915254</v>
      </c>
      <c r="M35" s="45">
        <f t="shared" si="7"/>
        <v>0</v>
      </c>
      <c r="N35" s="45">
        <f>SUM(L35:M35)</f>
        <v>296.6101694915254</v>
      </c>
      <c r="O35" s="41"/>
      <c r="P35" s="3"/>
    </row>
    <row r="36" spans="2:16" s="1" customFormat="1" ht="12.75" outlineLevel="1">
      <c r="B36" s="42" t="s">
        <v>28</v>
      </c>
      <c r="C36" s="38" t="s">
        <v>40</v>
      </c>
      <c r="D36" s="38" t="s">
        <v>18</v>
      </c>
      <c r="E36" s="38">
        <v>70</v>
      </c>
      <c r="F36" s="44">
        <v>42000</v>
      </c>
      <c r="G36" s="41"/>
      <c r="H36" s="48">
        <f t="shared" si="6"/>
        <v>2940000</v>
      </c>
      <c r="I36" s="38"/>
      <c r="J36" s="38"/>
      <c r="K36" s="41"/>
      <c r="L36" s="45">
        <f t="shared" si="7"/>
        <v>1245.7627118644068</v>
      </c>
      <c r="M36" s="45">
        <f t="shared" si="7"/>
        <v>0</v>
      </c>
      <c r="N36" s="45">
        <f>SUM(L36:M36)</f>
        <v>1245.7627118644068</v>
      </c>
      <c r="O36" s="41"/>
      <c r="P36" s="3"/>
    </row>
    <row r="37" spans="2:16" s="1" customFormat="1" ht="12.75" outlineLevel="1">
      <c r="B37" s="42" t="s">
        <v>30</v>
      </c>
      <c r="C37" s="38" t="s">
        <v>41</v>
      </c>
      <c r="D37" s="38" t="s">
        <v>18</v>
      </c>
      <c r="E37" s="38">
        <v>80</v>
      </c>
      <c r="F37" s="44">
        <v>6500</v>
      </c>
      <c r="G37" s="41"/>
      <c r="H37" s="48">
        <f t="shared" si="6"/>
        <v>520000</v>
      </c>
      <c r="I37" s="38"/>
      <c r="J37" s="38"/>
      <c r="K37" s="41"/>
      <c r="L37" s="45">
        <f t="shared" si="7"/>
        <v>220.33898305084745</v>
      </c>
      <c r="M37" s="45">
        <f t="shared" si="7"/>
        <v>0</v>
      </c>
      <c r="N37" s="45">
        <f>SUM(L37:M37)</f>
        <v>220.33898305084745</v>
      </c>
      <c r="O37" s="41"/>
      <c r="P37" s="3"/>
    </row>
    <row r="38" spans="2:16" s="1" customFormat="1" ht="12.75" outlineLevel="1">
      <c r="B38" s="42" t="s">
        <v>42</v>
      </c>
      <c r="C38" s="38" t="s">
        <v>43</v>
      </c>
      <c r="D38" s="38" t="s">
        <v>18</v>
      </c>
      <c r="E38" s="38">
        <v>150</v>
      </c>
      <c r="F38" s="44">
        <v>7000</v>
      </c>
      <c r="G38" s="41"/>
      <c r="H38" s="48">
        <f t="shared" si="6"/>
        <v>1050000</v>
      </c>
      <c r="I38" s="38"/>
      <c r="J38" s="38"/>
      <c r="K38" s="41"/>
      <c r="L38" s="45">
        <f aca="true" t="shared" si="8" ref="L38:L44">H38/$O$4</f>
        <v>444.91525423728814</v>
      </c>
      <c r="M38" s="45">
        <f aca="true" t="shared" si="9" ref="M38:M44">I38/$O$4</f>
        <v>0</v>
      </c>
      <c r="N38" s="45">
        <f aca="true" t="shared" si="10" ref="N38:N44">SUM(L38:M38)</f>
        <v>444.91525423728814</v>
      </c>
      <c r="O38" s="41"/>
      <c r="P38" s="3"/>
    </row>
    <row r="39" spans="2:16" s="1" customFormat="1" ht="12.75" outlineLevel="1">
      <c r="B39" s="42" t="s">
        <v>44</v>
      </c>
      <c r="C39" s="38" t="s">
        <v>45</v>
      </c>
      <c r="D39" s="38" t="s">
        <v>18</v>
      </c>
      <c r="E39" s="38">
        <v>50</v>
      </c>
      <c r="F39" s="44">
        <v>7000</v>
      </c>
      <c r="G39" s="41"/>
      <c r="H39" s="48">
        <f t="shared" si="6"/>
        <v>350000</v>
      </c>
      <c r="I39" s="38"/>
      <c r="J39" s="38"/>
      <c r="K39" s="41"/>
      <c r="L39" s="45">
        <f t="shared" si="8"/>
        <v>148.3050847457627</v>
      </c>
      <c r="M39" s="45">
        <f t="shared" si="9"/>
        <v>0</v>
      </c>
      <c r="N39" s="45">
        <f t="shared" si="10"/>
        <v>148.3050847457627</v>
      </c>
      <c r="O39" s="41"/>
      <c r="P39" s="3"/>
    </row>
    <row r="40" spans="2:16" s="1" customFormat="1" ht="12.75" outlineLevel="1">
      <c r="B40" s="42" t="s">
        <v>46</v>
      </c>
      <c r="C40" s="38" t="s">
        <v>47</v>
      </c>
      <c r="D40" s="38" t="s">
        <v>27</v>
      </c>
      <c r="E40" s="38">
        <v>150</v>
      </c>
      <c r="F40" s="44">
        <v>3000</v>
      </c>
      <c r="G40" s="41"/>
      <c r="H40" s="48">
        <f t="shared" si="6"/>
        <v>450000</v>
      </c>
      <c r="I40" s="38"/>
      <c r="J40" s="38"/>
      <c r="K40" s="41"/>
      <c r="L40" s="45">
        <f t="shared" si="8"/>
        <v>190.67796610169492</v>
      </c>
      <c r="M40" s="45">
        <f t="shared" si="9"/>
        <v>0</v>
      </c>
      <c r="N40" s="45">
        <f t="shared" si="10"/>
        <v>190.67796610169492</v>
      </c>
      <c r="O40" s="41"/>
      <c r="P40" s="3"/>
    </row>
    <row r="41" spans="2:16" s="1" customFormat="1" ht="12.75" outlineLevel="1">
      <c r="B41" s="42" t="s">
        <v>48</v>
      </c>
      <c r="C41" s="38" t="s">
        <v>26</v>
      </c>
      <c r="D41" s="38" t="s">
        <v>27</v>
      </c>
      <c r="E41" s="38">
        <v>100</v>
      </c>
      <c r="F41" s="44">
        <v>3500</v>
      </c>
      <c r="G41" s="41"/>
      <c r="H41" s="48">
        <f t="shared" si="6"/>
        <v>350000</v>
      </c>
      <c r="I41" s="38"/>
      <c r="J41" s="38"/>
      <c r="K41" s="41"/>
      <c r="L41" s="45">
        <f t="shared" si="8"/>
        <v>148.3050847457627</v>
      </c>
      <c r="M41" s="45">
        <f t="shared" si="9"/>
        <v>0</v>
      </c>
      <c r="N41" s="45">
        <f t="shared" si="10"/>
        <v>148.3050847457627</v>
      </c>
      <c r="O41" s="41"/>
      <c r="P41" s="3"/>
    </row>
    <row r="42" spans="2:16" s="1" customFormat="1" ht="12.75" outlineLevel="1">
      <c r="B42" s="42" t="s">
        <v>49</v>
      </c>
      <c r="C42" s="38" t="s">
        <v>50</v>
      </c>
      <c r="D42" s="38" t="s">
        <v>9</v>
      </c>
      <c r="E42" s="38"/>
      <c r="F42" s="38"/>
      <c r="G42" s="41"/>
      <c r="H42" s="48">
        <v>0</v>
      </c>
      <c r="I42" s="44">
        <v>700000</v>
      </c>
      <c r="J42" s="38"/>
      <c r="K42" s="41"/>
      <c r="L42" s="45">
        <f t="shared" si="8"/>
        <v>0</v>
      </c>
      <c r="M42" s="45">
        <f t="shared" si="9"/>
        <v>296.6101694915254</v>
      </c>
      <c r="N42" s="45">
        <f t="shared" si="10"/>
        <v>296.6101694915254</v>
      </c>
      <c r="O42" s="41"/>
      <c r="P42" s="3"/>
    </row>
    <row r="43" spans="2:16" s="1" customFormat="1" ht="12.75" outlineLevel="1">
      <c r="B43" s="42" t="s">
        <v>51</v>
      </c>
      <c r="C43" s="38" t="s">
        <v>31</v>
      </c>
      <c r="D43" s="38"/>
      <c r="E43" s="38"/>
      <c r="F43" s="38"/>
      <c r="G43" s="41"/>
      <c r="H43" s="48">
        <v>0</v>
      </c>
      <c r="I43" s="44">
        <v>500000</v>
      </c>
      <c r="J43" s="38"/>
      <c r="K43" s="41"/>
      <c r="L43" s="45">
        <f t="shared" si="8"/>
        <v>0</v>
      </c>
      <c r="M43" s="45">
        <f t="shared" si="9"/>
        <v>211.864406779661</v>
      </c>
      <c r="N43" s="45">
        <f t="shared" si="10"/>
        <v>211.864406779661</v>
      </c>
      <c r="O43" s="41"/>
      <c r="P43" s="3"/>
    </row>
    <row r="44" spans="2:18" s="3" customFormat="1" ht="12.75">
      <c r="B44" s="37"/>
      <c r="C44" s="39" t="s">
        <v>103</v>
      </c>
      <c r="D44" s="39"/>
      <c r="E44" s="39"/>
      <c r="F44" s="39"/>
      <c r="G44" s="51"/>
      <c r="H44" s="50">
        <f>SUM(H33:H43)</f>
        <v>7800000</v>
      </c>
      <c r="I44" s="50">
        <f>SUM(I33:I43)</f>
        <v>1200000</v>
      </c>
      <c r="J44" s="49">
        <f>H44+I44</f>
        <v>9000000</v>
      </c>
      <c r="K44" s="51"/>
      <c r="L44" s="47">
        <f t="shared" si="8"/>
        <v>3305.084745762712</v>
      </c>
      <c r="M44" s="47">
        <f t="shared" si="9"/>
        <v>508.47457627118644</v>
      </c>
      <c r="N44" s="47">
        <f t="shared" si="10"/>
        <v>3813.5593220338983</v>
      </c>
      <c r="O44" s="51"/>
      <c r="P44" s="68">
        <f>N44</f>
        <v>3813.5593220338983</v>
      </c>
      <c r="Q44" s="65"/>
      <c r="R44" s="65"/>
    </row>
    <row r="45" spans="1:16" s="1" customFormat="1" ht="6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3"/>
    </row>
    <row r="46" spans="2:16" s="1" customFormat="1" ht="12.75">
      <c r="B46" s="37">
        <v>4</v>
      </c>
      <c r="C46" s="39" t="s">
        <v>53</v>
      </c>
      <c r="D46" s="38"/>
      <c r="E46" s="38"/>
      <c r="F46" s="38"/>
      <c r="G46" s="41"/>
      <c r="H46" s="48">
        <f aca="true" t="shared" si="11" ref="H46:H51">E46*F46</f>
        <v>0</v>
      </c>
      <c r="I46" s="38"/>
      <c r="J46" s="38"/>
      <c r="K46" s="41"/>
      <c r="L46" s="38"/>
      <c r="M46" s="38"/>
      <c r="N46" s="38"/>
      <c r="O46" s="41"/>
      <c r="P46" s="3"/>
    </row>
    <row r="47" spans="2:16" s="1" customFormat="1" ht="12.75" outlineLevel="1">
      <c r="B47" s="42" t="s">
        <v>16</v>
      </c>
      <c r="C47" s="38" t="s">
        <v>54</v>
      </c>
      <c r="D47" s="38" t="s">
        <v>55</v>
      </c>
      <c r="E47" s="38">
        <v>4</v>
      </c>
      <c r="F47" s="44">
        <v>350000</v>
      </c>
      <c r="G47" s="41"/>
      <c r="H47" s="48">
        <v>0</v>
      </c>
      <c r="I47" s="38"/>
      <c r="J47" s="38"/>
      <c r="K47" s="41"/>
      <c r="L47" s="45">
        <f aca="true" t="shared" si="12" ref="L47:L53">H47/$O$4</f>
        <v>0</v>
      </c>
      <c r="M47" s="45">
        <f aca="true" t="shared" si="13" ref="M47:M53">I47/$O$4</f>
        <v>0</v>
      </c>
      <c r="N47" s="45">
        <f aca="true" t="shared" si="14" ref="N47:N53">SUM(L47:M47)</f>
        <v>0</v>
      </c>
      <c r="O47" s="41"/>
      <c r="P47" s="3"/>
    </row>
    <row r="48" spans="2:16" s="1" customFormat="1" ht="12.75" outlineLevel="1">
      <c r="B48" s="42" t="s">
        <v>19</v>
      </c>
      <c r="C48" s="38" t="s">
        <v>56</v>
      </c>
      <c r="D48" s="38" t="s">
        <v>57</v>
      </c>
      <c r="E48" s="38">
        <v>300</v>
      </c>
      <c r="F48" s="44">
        <v>3000</v>
      </c>
      <c r="G48" s="41"/>
      <c r="H48" s="48">
        <f t="shared" si="11"/>
        <v>900000</v>
      </c>
      <c r="I48" s="38"/>
      <c r="J48" s="38"/>
      <c r="K48" s="41"/>
      <c r="L48" s="45">
        <f t="shared" si="12"/>
        <v>381.35593220338984</v>
      </c>
      <c r="M48" s="45">
        <f t="shared" si="13"/>
        <v>0</v>
      </c>
      <c r="N48" s="45">
        <f t="shared" si="14"/>
        <v>381.35593220338984</v>
      </c>
      <c r="O48" s="41"/>
      <c r="P48" s="3"/>
    </row>
    <row r="49" spans="2:16" s="1" customFormat="1" ht="12.75" outlineLevel="1">
      <c r="B49" s="42" t="s">
        <v>22</v>
      </c>
      <c r="C49" s="38" t="s">
        <v>58</v>
      </c>
      <c r="D49" s="38" t="s">
        <v>18</v>
      </c>
      <c r="E49" s="38">
        <v>150</v>
      </c>
      <c r="F49" s="44">
        <v>26000</v>
      </c>
      <c r="G49" s="41"/>
      <c r="H49" s="48">
        <f t="shared" si="11"/>
        <v>3900000</v>
      </c>
      <c r="I49" s="38"/>
      <c r="J49" s="38"/>
      <c r="K49" s="41"/>
      <c r="L49" s="45">
        <f t="shared" si="12"/>
        <v>1652.542372881356</v>
      </c>
      <c r="M49" s="45">
        <f t="shared" si="13"/>
        <v>0</v>
      </c>
      <c r="N49" s="45">
        <f t="shared" si="14"/>
        <v>1652.542372881356</v>
      </c>
      <c r="O49" s="41"/>
      <c r="P49" s="3"/>
    </row>
    <row r="50" spans="2:16" s="1" customFormat="1" ht="12.75" outlineLevel="1">
      <c r="B50" s="42" t="s">
        <v>28</v>
      </c>
      <c r="C50" s="38" t="s">
        <v>20</v>
      </c>
      <c r="D50" s="38" t="s">
        <v>21</v>
      </c>
      <c r="E50" s="38">
        <v>6</v>
      </c>
      <c r="F50" s="44">
        <v>200000</v>
      </c>
      <c r="G50" s="41"/>
      <c r="H50" s="48">
        <f t="shared" si="11"/>
        <v>1200000</v>
      </c>
      <c r="I50" s="38"/>
      <c r="J50" s="38"/>
      <c r="K50" s="41"/>
      <c r="L50" s="45">
        <f t="shared" si="12"/>
        <v>508.47457627118644</v>
      </c>
      <c r="M50" s="45">
        <f t="shared" si="13"/>
        <v>0</v>
      </c>
      <c r="N50" s="45">
        <f t="shared" si="14"/>
        <v>508.47457627118644</v>
      </c>
      <c r="O50" s="41"/>
      <c r="P50" s="3"/>
    </row>
    <row r="51" spans="2:16" s="1" customFormat="1" ht="12.75" outlineLevel="1">
      <c r="B51" s="42" t="s">
        <v>30</v>
      </c>
      <c r="C51" s="38" t="s">
        <v>39</v>
      </c>
      <c r="D51" s="38" t="s">
        <v>21</v>
      </c>
      <c r="E51" s="38">
        <v>10</v>
      </c>
      <c r="F51" s="44">
        <v>350000</v>
      </c>
      <c r="G51" s="41"/>
      <c r="H51" s="48">
        <f t="shared" si="11"/>
        <v>3500000</v>
      </c>
      <c r="I51" s="38"/>
      <c r="J51" s="38"/>
      <c r="K51" s="41"/>
      <c r="L51" s="45">
        <f t="shared" si="12"/>
        <v>1483.050847457627</v>
      </c>
      <c r="M51" s="45">
        <f t="shared" si="13"/>
        <v>0</v>
      </c>
      <c r="N51" s="45">
        <f t="shared" si="14"/>
        <v>1483.050847457627</v>
      </c>
      <c r="O51" s="41"/>
      <c r="P51" s="3"/>
    </row>
    <row r="52" spans="2:16" s="1" customFormat="1" ht="12.75" outlineLevel="1">
      <c r="B52" s="42" t="s">
        <v>42</v>
      </c>
      <c r="C52" s="38" t="s">
        <v>34</v>
      </c>
      <c r="D52" s="38"/>
      <c r="E52" s="38"/>
      <c r="F52" s="38"/>
      <c r="G52" s="41"/>
      <c r="H52" s="48">
        <v>0</v>
      </c>
      <c r="I52" s="44">
        <v>1100000</v>
      </c>
      <c r="J52" s="38"/>
      <c r="K52" s="41"/>
      <c r="L52" s="45">
        <f t="shared" si="12"/>
        <v>0</v>
      </c>
      <c r="M52" s="45">
        <f t="shared" si="13"/>
        <v>466.10169491525426</v>
      </c>
      <c r="N52" s="45">
        <f t="shared" si="14"/>
        <v>466.10169491525426</v>
      </c>
      <c r="O52" s="41"/>
      <c r="P52" s="3"/>
    </row>
    <row r="53" spans="2:18" s="3" customFormat="1" ht="12.75">
      <c r="B53" s="37"/>
      <c r="C53" s="39" t="s">
        <v>103</v>
      </c>
      <c r="D53" s="39"/>
      <c r="E53" s="39"/>
      <c r="F53" s="39"/>
      <c r="G53" s="51"/>
      <c r="H53" s="50">
        <f>SUM(H47:H52)</f>
        <v>9500000</v>
      </c>
      <c r="I53" s="50">
        <f>SUM(I47:I52)</f>
        <v>1100000</v>
      </c>
      <c r="J53" s="46">
        <f>H53+I53</f>
        <v>10600000</v>
      </c>
      <c r="K53" s="51"/>
      <c r="L53" s="47">
        <f t="shared" si="12"/>
        <v>4025.423728813559</v>
      </c>
      <c r="M53" s="47">
        <f t="shared" si="13"/>
        <v>466.10169491525426</v>
      </c>
      <c r="N53" s="47">
        <f t="shared" si="14"/>
        <v>4491.525423728814</v>
      </c>
      <c r="O53" s="51"/>
      <c r="P53" s="68">
        <f>N53</f>
        <v>4491.525423728814</v>
      </c>
      <c r="Q53" s="65"/>
      <c r="R53" s="65"/>
    </row>
    <row r="54" spans="1:16" s="1" customFormat="1" ht="6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3"/>
    </row>
    <row r="55" spans="2:16" s="1" customFormat="1" ht="12.75">
      <c r="B55" s="37">
        <v>5</v>
      </c>
      <c r="C55" s="39" t="s">
        <v>60</v>
      </c>
      <c r="D55" s="38"/>
      <c r="E55" s="38"/>
      <c r="F55" s="38"/>
      <c r="G55" s="41"/>
      <c r="H55" s="48">
        <f aca="true" t="shared" si="15" ref="H55:H61">E55*F55</f>
        <v>0</v>
      </c>
      <c r="I55" s="38"/>
      <c r="J55" s="38"/>
      <c r="K55" s="41"/>
      <c r="L55" s="38"/>
      <c r="M55" s="38"/>
      <c r="N55" s="38"/>
      <c r="O55" s="41"/>
      <c r="P55" s="3"/>
    </row>
    <row r="56" spans="2:16" s="1" customFormat="1" ht="12.75" outlineLevel="1">
      <c r="B56" s="42"/>
      <c r="C56" s="38" t="s">
        <v>61</v>
      </c>
      <c r="D56" s="38" t="s">
        <v>55</v>
      </c>
      <c r="E56" s="38">
        <v>6</v>
      </c>
      <c r="F56" s="44">
        <v>15000</v>
      </c>
      <c r="G56" s="41"/>
      <c r="H56" s="48">
        <f t="shared" si="15"/>
        <v>90000</v>
      </c>
      <c r="I56" s="38"/>
      <c r="J56" s="38"/>
      <c r="K56" s="41"/>
      <c r="L56" s="45">
        <f aca="true" t="shared" si="16" ref="L56:L62">H56/$O$4</f>
        <v>38.13559322033898</v>
      </c>
      <c r="M56" s="45">
        <f aca="true" t="shared" si="17" ref="M56:M63">I56/$O$4</f>
        <v>0</v>
      </c>
      <c r="N56" s="45">
        <f aca="true" t="shared" si="18" ref="N56:N62">SUM(L56:M56)</f>
        <v>38.13559322033898</v>
      </c>
      <c r="O56" s="41"/>
      <c r="P56" s="3"/>
    </row>
    <row r="57" spans="2:16" s="1" customFormat="1" ht="12.75" outlineLevel="1">
      <c r="B57" s="42"/>
      <c r="C57" s="38" t="s">
        <v>62</v>
      </c>
      <c r="D57" s="38" t="s">
        <v>18</v>
      </c>
      <c r="E57" s="44"/>
      <c r="F57" s="38"/>
      <c r="G57" s="41"/>
      <c r="H57" s="48">
        <f t="shared" si="15"/>
        <v>0</v>
      </c>
      <c r="I57" s="38"/>
      <c r="J57" s="38"/>
      <c r="K57" s="41"/>
      <c r="L57" s="45">
        <f t="shared" si="16"/>
        <v>0</v>
      </c>
      <c r="M57" s="45">
        <f t="shared" si="17"/>
        <v>0</v>
      </c>
      <c r="N57" s="45">
        <f t="shared" si="18"/>
        <v>0</v>
      </c>
      <c r="O57" s="41"/>
      <c r="P57" s="3"/>
    </row>
    <row r="58" spans="2:16" s="1" customFormat="1" ht="12.75" outlineLevel="1">
      <c r="B58" s="42" t="s">
        <v>16</v>
      </c>
      <c r="C58" s="38" t="s">
        <v>33</v>
      </c>
      <c r="D58" s="38" t="s">
        <v>18</v>
      </c>
      <c r="E58" s="44">
        <v>40000</v>
      </c>
      <c r="F58" s="38">
        <v>150</v>
      </c>
      <c r="G58" s="41"/>
      <c r="H58" s="48">
        <f t="shared" si="15"/>
        <v>6000000</v>
      </c>
      <c r="I58" s="38"/>
      <c r="J58" s="38"/>
      <c r="K58" s="41"/>
      <c r="L58" s="45">
        <f t="shared" si="16"/>
        <v>2542.3728813559323</v>
      </c>
      <c r="M58" s="45">
        <f t="shared" si="17"/>
        <v>0</v>
      </c>
      <c r="N58" s="45">
        <f t="shared" si="18"/>
        <v>2542.3728813559323</v>
      </c>
      <c r="O58" s="41"/>
      <c r="P58" s="3"/>
    </row>
    <row r="59" spans="2:16" s="1" customFormat="1" ht="12.75" outlineLevel="1">
      <c r="B59" s="42" t="s">
        <v>19</v>
      </c>
      <c r="C59" s="38" t="s">
        <v>17</v>
      </c>
      <c r="D59" s="38" t="s">
        <v>18</v>
      </c>
      <c r="E59" s="38">
        <v>120</v>
      </c>
      <c r="F59" s="44">
        <v>26000</v>
      </c>
      <c r="G59" s="41"/>
      <c r="H59" s="48">
        <f t="shared" si="15"/>
        <v>3120000</v>
      </c>
      <c r="I59" s="38"/>
      <c r="J59" s="38"/>
      <c r="K59" s="41"/>
      <c r="L59" s="45">
        <f t="shared" si="16"/>
        <v>1322.0338983050847</v>
      </c>
      <c r="M59" s="45">
        <f t="shared" si="17"/>
        <v>0</v>
      </c>
      <c r="N59" s="45">
        <f t="shared" si="18"/>
        <v>1322.0338983050847</v>
      </c>
      <c r="O59" s="41"/>
      <c r="P59" s="3"/>
    </row>
    <row r="60" spans="2:16" s="1" customFormat="1" ht="12.75" outlineLevel="1">
      <c r="B60" s="42" t="s">
        <v>22</v>
      </c>
      <c r="C60" s="38" t="s">
        <v>20</v>
      </c>
      <c r="D60" s="38" t="s">
        <v>21</v>
      </c>
      <c r="E60" s="38">
        <v>8</v>
      </c>
      <c r="F60" s="44">
        <v>200000</v>
      </c>
      <c r="G60" s="41"/>
      <c r="H60" s="48">
        <f t="shared" si="15"/>
        <v>1600000</v>
      </c>
      <c r="I60" s="38"/>
      <c r="J60" s="38"/>
      <c r="K60" s="41"/>
      <c r="L60" s="45">
        <f t="shared" si="16"/>
        <v>677.9661016949152</v>
      </c>
      <c r="M60" s="45">
        <f t="shared" si="17"/>
        <v>0</v>
      </c>
      <c r="N60" s="45">
        <f t="shared" si="18"/>
        <v>677.9661016949152</v>
      </c>
      <c r="O60" s="41"/>
      <c r="P60" s="3"/>
    </row>
    <row r="61" spans="2:16" s="1" customFormat="1" ht="12.75" outlineLevel="1">
      <c r="B61" s="42"/>
      <c r="C61" s="38" t="s">
        <v>63</v>
      </c>
      <c r="D61" s="38" t="s">
        <v>64</v>
      </c>
      <c r="E61" s="38">
        <v>50</v>
      </c>
      <c r="F61" s="44">
        <v>3500</v>
      </c>
      <c r="G61" s="41"/>
      <c r="H61" s="48">
        <f t="shared" si="15"/>
        <v>175000</v>
      </c>
      <c r="I61" s="38"/>
      <c r="J61" s="38"/>
      <c r="K61" s="41"/>
      <c r="L61" s="45">
        <f t="shared" si="16"/>
        <v>74.15254237288136</v>
      </c>
      <c r="M61" s="45">
        <f t="shared" si="17"/>
        <v>0</v>
      </c>
      <c r="N61" s="45">
        <f t="shared" si="18"/>
        <v>74.15254237288136</v>
      </c>
      <c r="O61" s="41"/>
      <c r="P61" s="3"/>
    </row>
    <row r="62" spans="2:18" s="1" customFormat="1" ht="12.75" outlineLevel="1">
      <c r="B62" s="42" t="s">
        <v>28</v>
      </c>
      <c r="C62" s="38" t="s">
        <v>34</v>
      </c>
      <c r="D62" s="38" t="s">
        <v>9</v>
      </c>
      <c r="E62" s="38"/>
      <c r="F62" s="38"/>
      <c r="G62" s="41"/>
      <c r="H62" s="48"/>
      <c r="I62" s="44">
        <v>2200000</v>
      </c>
      <c r="J62" s="38"/>
      <c r="K62" s="41"/>
      <c r="L62" s="45">
        <f t="shared" si="16"/>
        <v>0</v>
      </c>
      <c r="M62" s="45">
        <f t="shared" si="17"/>
        <v>932.2033898305085</v>
      </c>
      <c r="N62" s="45">
        <f t="shared" si="18"/>
        <v>932.2033898305085</v>
      </c>
      <c r="O62" s="41"/>
      <c r="P62" s="68"/>
      <c r="Q62" s="65"/>
      <c r="R62" s="65"/>
    </row>
    <row r="63" spans="2:18" s="1" customFormat="1" ht="12.75" outlineLevel="1">
      <c r="B63" s="37"/>
      <c r="C63" s="39" t="s">
        <v>103</v>
      </c>
      <c r="D63" s="39"/>
      <c r="E63" s="39"/>
      <c r="F63" s="39"/>
      <c r="G63" s="51"/>
      <c r="H63" s="50">
        <f>SUM(H56:H62)</f>
        <v>10985000</v>
      </c>
      <c r="I63" s="50">
        <f>SUM(I56:I62)</f>
        <v>2200000</v>
      </c>
      <c r="J63" s="50">
        <f>SUM(J56:J62)</f>
        <v>0</v>
      </c>
      <c r="K63" s="51"/>
      <c r="L63" s="47">
        <f>H63/$O$4</f>
        <v>4654.661016949152</v>
      </c>
      <c r="M63" s="47">
        <f t="shared" si="17"/>
        <v>932.2033898305085</v>
      </c>
      <c r="N63" s="47">
        <f>SUM(L63:M63)</f>
        <v>5586.864406779661</v>
      </c>
      <c r="O63" s="51"/>
      <c r="P63" s="68">
        <f>N63</f>
        <v>5586.864406779661</v>
      </c>
      <c r="Q63" s="65"/>
      <c r="R63" s="65"/>
    </row>
    <row r="64" spans="1:16" s="1" customFormat="1" ht="6" customHeight="1" outlineLevel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3"/>
    </row>
    <row r="65" spans="2:16" s="1" customFormat="1" ht="12.75" outlineLevel="1">
      <c r="B65" s="37">
        <v>6</v>
      </c>
      <c r="C65" s="39" t="s">
        <v>68</v>
      </c>
      <c r="D65" s="38"/>
      <c r="E65" s="38"/>
      <c r="F65" s="38"/>
      <c r="G65" s="41"/>
      <c r="H65" s="48"/>
      <c r="I65" s="38"/>
      <c r="J65" s="38"/>
      <c r="K65" s="41"/>
      <c r="L65" s="38"/>
      <c r="M65" s="38"/>
      <c r="N65" s="38"/>
      <c r="O65" s="41"/>
      <c r="P65" s="3"/>
    </row>
    <row r="66" spans="2:16" s="1" customFormat="1" ht="12.75" outlineLevel="1">
      <c r="B66" s="42" t="s">
        <v>16</v>
      </c>
      <c r="C66" s="38" t="s">
        <v>17</v>
      </c>
      <c r="D66" s="38" t="s">
        <v>18</v>
      </c>
      <c r="E66" s="38">
        <v>120</v>
      </c>
      <c r="F66" s="44">
        <v>26000</v>
      </c>
      <c r="G66" s="41"/>
      <c r="H66" s="48">
        <f aca="true" t="shared" si="19" ref="H66:H75">E66*F66</f>
        <v>3120000</v>
      </c>
      <c r="I66" s="38"/>
      <c r="J66" s="38"/>
      <c r="K66" s="41"/>
      <c r="L66" s="45">
        <f aca="true" t="shared" si="20" ref="L66:L78">H66/$O$4</f>
        <v>1322.0338983050847</v>
      </c>
      <c r="M66" s="45">
        <f aca="true" t="shared" si="21" ref="M66:M78">I66/$O$4</f>
        <v>0</v>
      </c>
      <c r="N66" s="45">
        <f aca="true" t="shared" si="22" ref="N66:N78">SUM(L66:M66)</f>
        <v>1322.0338983050847</v>
      </c>
      <c r="O66" s="41"/>
      <c r="P66" s="3"/>
    </row>
    <row r="67" spans="2:16" s="1" customFormat="1" ht="12.75" outlineLevel="1">
      <c r="B67" s="42" t="s">
        <v>19</v>
      </c>
      <c r="C67" s="38" t="s">
        <v>20</v>
      </c>
      <c r="D67" s="38" t="s">
        <v>21</v>
      </c>
      <c r="E67" s="38">
        <v>3</v>
      </c>
      <c r="F67" s="44">
        <v>200000</v>
      </c>
      <c r="G67" s="41"/>
      <c r="H67" s="48">
        <f t="shared" si="19"/>
        <v>600000</v>
      </c>
      <c r="I67" s="38"/>
      <c r="J67" s="38"/>
      <c r="K67" s="41"/>
      <c r="L67" s="45">
        <f t="shared" si="20"/>
        <v>254.23728813559322</v>
      </c>
      <c r="M67" s="45">
        <f t="shared" si="21"/>
        <v>0</v>
      </c>
      <c r="N67" s="45">
        <f t="shared" si="22"/>
        <v>254.23728813559322</v>
      </c>
      <c r="O67" s="41"/>
      <c r="P67" s="3"/>
    </row>
    <row r="68" spans="2:16" s="1" customFormat="1" ht="12.75" outlineLevel="1">
      <c r="B68" s="42" t="s">
        <v>22</v>
      </c>
      <c r="C68" s="38" t="s">
        <v>39</v>
      </c>
      <c r="D68" s="38" t="s">
        <v>21</v>
      </c>
      <c r="E68" s="38">
        <v>5</v>
      </c>
      <c r="F68" s="44">
        <v>350000</v>
      </c>
      <c r="G68" s="41"/>
      <c r="H68" s="48">
        <f t="shared" si="19"/>
        <v>1750000</v>
      </c>
      <c r="I68" s="38"/>
      <c r="J68" s="38"/>
      <c r="K68" s="41"/>
      <c r="L68" s="45">
        <f t="shared" si="20"/>
        <v>741.5254237288135</v>
      </c>
      <c r="M68" s="45">
        <f t="shared" si="21"/>
        <v>0</v>
      </c>
      <c r="N68" s="45">
        <f t="shared" si="22"/>
        <v>741.5254237288135</v>
      </c>
      <c r="O68" s="41"/>
      <c r="P68" s="3"/>
    </row>
    <row r="69" spans="2:16" s="1" customFormat="1" ht="12.75" outlineLevel="1">
      <c r="B69" s="42"/>
      <c r="C69" s="38" t="s">
        <v>69</v>
      </c>
      <c r="D69" s="38" t="s">
        <v>18</v>
      </c>
      <c r="E69" s="38">
        <v>50</v>
      </c>
      <c r="F69" s="44">
        <v>42000</v>
      </c>
      <c r="G69" s="41"/>
      <c r="H69" s="48">
        <f t="shared" si="19"/>
        <v>2100000</v>
      </c>
      <c r="I69" s="38"/>
      <c r="J69" s="38"/>
      <c r="K69" s="41"/>
      <c r="L69" s="45">
        <f t="shared" si="20"/>
        <v>889.8305084745763</v>
      </c>
      <c r="M69" s="45">
        <f t="shared" si="21"/>
        <v>0</v>
      </c>
      <c r="N69" s="45">
        <f t="shared" si="22"/>
        <v>889.8305084745763</v>
      </c>
      <c r="O69" s="41"/>
      <c r="P69" s="3"/>
    </row>
    <row r="70" spans="2:16" s="1" customFormat="1" ht="12.75" outlineLevel="1">
      <c r="B70" s="42" t="s">
        <v>28</v>
      </c>
      <c r="C70" s="38" t="s">
        <v>40</v>
      </c>
      <c r="D70" s="38" t="s">
        <v>18</v>
      </c>
      <c r="E70" s="38">
        <v>30</v>
      </c>
      <c r="F70" s="44">
        <v>42000</v>
      </c>
      <c r="G70" s="41"/>
      <c r="H70" s="48">
        <f t="shared" si="19"/>
        <v>1260000</v>
      </c>
      <c r="I70" s="38"/>
      <c r="J70" s="38"/>
      <c r="K70" s="41"/>
      <c r="L70" s="45">
        <f t="shared" si="20"/>
        <v>533.8983050847457</v>
      </c>
      <c r="M70" s="45">
        <f t="shared" si="21"/>
        <v>0</v>
      </c>
      <c r="N70" s="45">
        <f t="shared" si="22"/>
        <v>533.8983050847457</v>
      </c>
      <c r="O70" s="41"/>
      <c r="P70" s="3"/>
    </row>
    <row r="71" spans="2:16" s="1" customFormat="1" ht="12.75" outlineLevel="1">
      <c r="B71" s="42" t="s">
        <v>30</v>
      </c>
      <c r="C71" s="38" t="s">
        <v>41</v>
      </c>
      <c r="D71" s="38" t="s">
        <v>18</v>
      </c>
      <c r="E71" s="38">
        <v>120</v>
      </c>
      <c r="F71" s="44">
        <v>7000</v>
      </c>
      <c r="G71" s="41"/>
      <c r="H71" s="48">
        <f t="shared" si="19"/>
        <v>840000</v>
      </c>
      <c r="I71" s="38"/>
      <c r="J71" s="38"/>
      <c r="K71" s="41"/>
      <c r="L71" s="45">
        <f t="shared" si="20"/>
        <v>355.93220338983053</v>
      </c>
      <c r="M71" s="45">
        <f t="shared" si="21"/>
        <v>0</v>
      </c>
      <c r="N71" s="45">
        <f t="shared" si="22"/>
        <v>355.93220338983053</v>
      </c>
      <c r="O71" s="41"/>
      <c r="P71" s="3"/>
    </row>
    <row r="72" spans="2:16" s="1" customFormat="1" ht="12.75" outlineLevel="1">
      <c r="B72" s="42" t="s">
        <v>42</v>
      </c>
      <c r="C72" s="38" t="s">
        <v>43</v>
      </c>
      <c r="D72" s="38" t="s">
        <v>18</v>
      </c>
      <c r="E72" s="38">
        <v>150</v>
      </c>
      <c r="F72" s="44">
        <v>7000</v>
      </c>
      <c r="G72" s="41"/>
      <c r="H72" s="48">
        <f t="shared" si="19"/>
        <v>1050000</v>
      </c>
      <c r="I72" s="38"/>
      <c r="J72" s="38"/>
      <c r="K72" s="41"/>
      <c r="L72" s="45">
        <f t="shared" si="20"/>
        <v>444.91525423728814</v>
      </c>
      <c r="M72" s="45">
        <f t="shared" si="21"/>
        <v>0</v>
      </c>
      <c r="N72" s="45">
        <f t="shared" si="22"/>
        <v>444.91525423728814</v>
      </c>
      <c r="O72" s="41"/>
      <c r="P72" s="3"/>
    </row>
    <row r="73" spans="2:16" s="1" customFormat="1" ht="12.75" outlineLevel="1">
      <c r="B73" s="42" t="s">
        <v>44</v>
      </c>
      <c r="C73" s="38" t="s">
        <v>70</v>
      </c>
      <c r="D73" s="38" t="s">
        <v>18</v>
      </c>
      <c r="E73" s="38">
        <v>80</v>
      </c>
      <c r="F73" s="44">
        <v>7000</v>
      </c>
      <c r="G73" s="41"/>
      <c r="H73" s="48">
        <f t="shared" si="19"/>
        <v>560000</v>
      </c>
      <c r="I73" s="38"/>
      <c r="J73" s="38"/>
      <c r="K73" s="41"/>
      <c r="L73" s="45">
        <f t="shared" si="20"/>
        <v>237.28813559322035</v>
      </c>
      <c r="M73" s="45">
        <f t="shared" si="21"/>
        <v>0</v>
      </c>
      <c r="N73" s="45">
        <f t="shared" si="22"/>
        <v>237.28813559322035</v>
      </c>
      <c r="O73" s="41"/>
      <c r="P73" s="3"/>
    </row>
    <row r="74" spans="2:16" s="1" customFormat="1" ht="12.75" outlineLevel="1">
      <c r="B74" s="42" t="s">
        <v>46</v>
      </c>
      <c r="C74" s="38" t="s">
        <v>47</v>
      </c>
      <c r="D74" s="38" t="s">
        <v>27</v>
      </c>
      <c r="E74" s="38">
        <v>200</v>
      </c>
      <c r="F74" s="44">
        <v>3500</v>
      </c>
      <c r="G74" s="41"/>
      <c r="H74" s="48">
        <f t="shared" si="19"/>
        <v>700000</v>
      </c>
      <c r="I74" s="38"/>
      <c r="J74" s="38"/>
      <c r="K74" s="41"/>
      <c r="L74" s="45">
        <f t="shared" si="20"/>
        <v>296.6101694915254</v>
      </c>
      <c r="M74" s="45">
        <f t="shared" si="21"/>
        <v>0</v>
      </c>
      <c r="N74" s="45">
        <f t="shared" si="22"/>
        <v>296.6101694915254</v>
      </c>
      <c r="O74" s="41"/>
      <c r="P74" s="3"/>
    </row>
    <row r="75" spans="2:16" s="1" customFormat="1" ht="12.75" outlineLevel="1">
      <c r="B75" s="42" t="s">
        <v>48</v>
      </c>
      <c r="C75" s="38" t="s">
        <v>26</v>
      </c>
      <c r="D75" s="38" t="s">
        <v>71</v>
      </c>
      <c r="E75" s="38">
        <v>150</v>
      </c>
      <c r="F75" s="44">
        <v>3500</v>
      </c>
      <c r="G75" s="41"/>
      <c r="H75" s="48">
        <f t="shared" si="19"/>
        <v>525000</v>
      </c>
      <c r="I75" s="38"/>
      <c r="J75" s="38"/>
      <c r="K75" s="41"/>
      <c r="L75" s="45">
        <f t="shared" si="20"/>
        <v>222.45762711864407</v>
      </c>
      <c r="M75" s="45">
        <f t="shared" si="21"/>
        <v>0</v>
      </c>
      <c r="N75" s="45">
        <f t="shared" si="22"/>
        <v>222.45762711864407</v>
      </c>
      <c r="O75" s="41"/>
      <c r="P75" s="3"/>
    </row>
    <row r="76" spans="2:16" s="1" customFormat="1" ht="12.75" outlineLevel="1">
      <c r="B76" s="42" t="s">
        <v>49</v>
      </c>
      <c r="C76" s="38" t="s">
        <v>50</v>
      </c>
      <c r="D76" s="38" t="s">
        <v>9</v>
      </c>
      <c r="E76" s="38"/>
      <c r="F76" s="38"/>
      <c r="G76" s="41"/>
      <c r="H76" s="48">
        <v>0</v>
      </c>
      <c r="I76" s="44">
        <v>3500000</v>
      </c>
      <c r="J76" s="38"/>
      <c r="K76" s="41"/>
      <c r="L76" s="45">
        <f t="shared" si="20"/>
        <v>0</v>
      </c>
      <c r="M76" s="45">
        <f t="shared" si="21"/>
        <v>1483.050847457627</v>
      </c>
      <c r="N76" s="45">
        <f t="shared" si="22"/>
        <v>1483.050847457627</v>
      </c>
      <c r="O76" s="41"/>
      <c r="P76" s="3"/>
    </row>
    <row r="77" spans="2:16" s="1" customFormat="1" ht="12.75" outlineLevel="1">
      <c r="B77" s="42" t="s">
        <v>51</v>
      </c>
      <c r="C77" s="38" t="s">
        <v>31</v>
      </c>
      <c r="D77" s="38" t="s">
        <v>9</v>
      </c>
      <c r="E77" s="38"/>
      <c r="F77" s="38"/>
      <c r="G77" s="41"/>
      <c r="H77" s="48">
        <v>0</v>
      </c>
      <c r="I77" s="44">
        <v>1000000</v>
      </c>
      <c r="J77" s="38"/>
      <c r="K77" s="41"/>
      <c r="L77" s="45">
        <f t="shared" si="20"/>
        <v>0</v>
      </c>
      <c r="M77" s="45">
        <f t="shared" si="21"/>
        <v>423.728813559322</v>
      </c>
      <c r="N77" s="45">
        <f t="shared" si="22"/>
        <v>423.728813559322</v>
      </c>
      <c r="O77" s="41"/>
      <c r="P77" s="3"/>
    </row>
    <row r="78" spans="2:18" s="1" customFormat="1" ht="12.75">
      <c r="B78" s="42"/>
      <c r="C78" s="39" t="s">
        <v>59</v>
      </c>
      <c r="D78" s="38"/>
      <c r="E78" s="38"/>
      <c r="F78" s="38"/>
      <c r="G78" s="41"/>
      <c r="H78" s="50">
        <f>SUM(H66:H77)</f>
        <v>12505000</v>
      </c>
      <c r="I78" s="50">
        <f>SUM(I66:I77)</f>
        <v>4500000</v>
      </c>
      <c r="J78" s="46">
        <f>H78+I78</f>
        <v>17005000</v>
      </c>
      <c r="K78" s="41"/>
      <c r="L78" s="47">
        <f t="shared" si="20"/>
        <v>5298.728813559322</v>
      </c>
      <c r="M78" s="47">
        <f t="shared" si="21"/>
        <v>1906.7796610169491</v>
      </c>
      <c r="N78" s="47">
        <f t="shared" si="22"/>
        <v>7205.508474576271</v>
      </c>
      <c r="O78" s="41"/>
      <c r="P78" s="68">
        <f>N78</f>
        <v>7205.508474576271</v>
      </c>
      <c r="Q78" s="65"/>
      <c r="R78" s="65"/>
    </row>
    <row r="79" spans="1:16" s="1" customFormat="1" ht="6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3"/>
    </row>
    <row r="80" spans="2:16" s="1" customFormat="1" ht="12.75">
      <c r="B80" s="37">
        <v>7</v>
      </c>
      <c r="C80" s="39" t="s">
        <v>307</v>
      </c>
      <c r="D80" s="38"/>
      <c r="E80" s="38"/>
      <c r="F80" s="38"/>
      <c r="G80" s="41"/>
      <c r="H80" s="48"/>
      <c r="I80" s="38"/>
      <c r="J80" s="38"/>
      <c r="K80" s="41"/>
      <c r="L80" s="38"/>
      <c r="M80" s="38"/>
      <c r="N80" s="38"/>
      <c r="O80" s="41"/>
      <c r="P80" s="3"/>
    </row>
    <row r="81" spans="2:16" s="1" customFormat="1" ht="12.75" outlineLevel="1">
      <c r="B81" s="42" t="s">
        <v>16</v>
      </c>
      <c r="C81" s="38" t="s">
        <v>17</v>
      </c>
      <c r="D81" s="38" t="s">
        <v>18</v>
      </c>
      <c r="E81" s="38">
        <v>160</v>
      </c>
      <c r="F81" s="44">
        <v>26000</v>
      </c>
      <c r="G81" s="41"/>
      <c r="H81" s="48">
        <f>E81*F81</f>
        <v>4160000</v>
      </c>
      <c r="I81" s="38"/>
      <c r="J81" s="38"/>
      <c r="K81" s="41"/>
      <c r="L81" s="45">
        <f aca="true" t="shared" si="23" ref="L81:L95">H81/$O$4</f>
        <v>1762.7118644067796</v>
      </c>
      <c r="M81" s="45">
        <f aca="true" t="shared" si="24" ref="M81:M95">I81/$O$4</f>
        <v>0</v>
      </c>
      <c r="N81" s="45">
        <f aca="true" t="shared" si="25" ref="N81:N95">SUM(L81:M81)</f>
        <v>1762.7118644067796</v>
      </c>
      <c r="O81" s="41"/>
      <c r="P81" s="3"/>
    </row>
    <row r="82" spans="2:16" s="1" customFormat="1" ht="12.75" outlineLevel="1">
      <c r="B82" s="42" t="s">
        <v>19</v>
      </c>
      <c r="C82" s="38" t="s">
        <v>20</v>
      </c>
      <c r="D82" s="38" t="s">
        <v>21</v>
      </c>
      <c r="E82" s="38">
        <v>10</v>
      </c>
      <c r="F82" s="44">
        <v>200000</v>
      </c>
      <c r="G82" s="41"/>
      <c r="H82" s="48">
        <f>E82*F82</f>
        <v>2000000</v>
      </c>
      <c r="I82" s="38"/>
      <c r="J82" s="38"/>
      <c r="K82" s="41"/>
      <c r="L82" s="45">
        <f t="shared" si="23"/>
        <v>847.457627118644</v>
      </c>
      <c r="M82" s="45">
        <f t="shared" si="24"/>
        <v>0</v>
      </c>
      <c r="N82" s="45">
        <f t="shared" si="25"/>
        <v>847.457627118644</v>
      </c>
      <c r="O82" s="41"/>
      <c r="P82" s="3"/>
    </row>
    <row r="83" spans="2:16" s="1" customFormat="1" ht="12.75" outlineLevel="1">
      <c r="B83" s="42" t="s">
        <v>22</v>
      </c>
      <c r="C83" s="38" t="s">
        <v>39</v>
      </c>
      <c r="D83" s="38" t="s">
        <v>21</v>
      </c>
      <c r="E83" s="38">
        <v>10</v>
      </c>
      <c r="F83" s="44">
        <v>350000</v>
      </c>
      <c r="G83" s="41"/>
      <c r="H83" s="48">
        <f>E83*F83</f>
        <v>3500000</v>
      </c>
      <c r="I83" s="38"/>
      <c r="J83" s="38"/>
      <c r="K83" s="41"/>
      <c r="L83" s="45">
        <f t="shared" si="23"/>
        <v>1483.050847457627</v>
      </c>
      <c r="M83" s="45">
        <f t="shared" si="24"/>
        <v>0</v>
      </c>
      <c r="N83" s="45">
        <f t="shared" si="25"/>
        <v>1483.050847457627</v>
      </c>
      <c r="O83" s="41"/>
      <c r="P83" s="3"/>
    </row>
    <row r="84" spans="2:16" s="1" customFormat="1" ht="12.75" outlineLevel="1">
      <c r="B84" s="42" t="s">
        <v>28</v>
      </c>
      <c r="C84" s="38" t="s">
        <v>73</v>
      </c>
      <c r="D84" s="38" t="s">
        <v>18</v>
      </c>
      <c r="E84" s="44">
        <v>2400</v>
      </c>
      <c r="F84" s="44">
        <v>2400</v>
      </c>
      <c r="G84" s="41"/>
      <c r="H84" s="48">
        <f>F84*E84</f>
        <v>5760000</v>
      </c>
      <c r="I84" s="38"/>
      <c r="J84" s="38"/>
      <c r="K84" s="41"/>
      <c r="L84" s="45">
        <f t="shared" si="23"/>
        <v>2440.677966101695</v>
      </c>
      <c r="M84" s="45">
        <f t="shared" si="24"/>
        <v>0</v>
      </c>
      <c r="N84" s="45">
        <f t="shared" si="25"/>
        <v>2440.677966101695</v>
      </c>
      <c r="O84" s="41"/>
      <c r="P84" s="3"/>
    </row>
    <row r="85" spans="2:16" s="1" customFormat="1" ht="12.75" outlineLevel="1">
      <c r="B85" s="42" t="s">
        <v>30</v>
      </c>
      <c r="C85" s="38" t="s">
        <v>74</v>
      </c>
      <c r="D85" s="38" t="s">
        <v>18</v>
      </c>
      <c r="E85" s="38">
        <v>140</v>
      </c>
      <c r="F85" s="44">
        <v>25000</v>
      </c>
      <c r="G85" s="41"/>
      <c r="H85" s="48">
        <f aca="true" t="shared" si="26" ref="H85:H92">E85*F85</f>
        <v>3500000</v>
      </c>
      <c r="I85" s="38"/>
      <c r="J85" s="38"/>
      <c r="K85" s="41"/>
      <c r="L85" s="45">
        <f t="shared" si="23"/>
        <v>1483.050847457627</v>
      </c>
      <c r="M85" s="45">
        <f t="shared" si="24"/>
        <v>0</v>
      </c>
      <c r="N85" s="45">
        <f t="shared" si="25"/>
        <v>1483.050847457627</v>
      </c>
      <c r="O85" s="41"/>
      <c r="P85" s="3"/>
    </row>
    <row r="86" spans="2:16" s="1" customFormat="1" ht="12.75" outlineLevel="1">
      <c r="B86" s="42" t="s">
        <v>42</v>
      </c>
      <c r="C86" s="38" t="s">
        <v>41</v>
      </c>
      <c r="D86" s="38" t="s">
        <v>18</v>
      </c>
      <c r="E86" s="38">
        <v>10</v>
      </c>
      <c r="F86" s="44">
        <v>15000</v>
      </c>
      <c r="G86" s="41"/>
      <c r="H86" s="48">
        <f t="shared" si="26"/>
        <v>150000</v>
      </c>
      <c r="I86" s="38"/>
      <c r="J86" s="38"/>
      <c r="K86" s="41"/>
      <c r="L86" s="45">
        <f t="shared" si="23"/>
        <v>63.559322033898304</v>
      </c>
      <c r="M86" s="45">
        <f t="shared" si="24"/>
        <v>0</v>
      </c>
      <c r="N86" s="45">
        <f t="shared" si="25"/>
        <v>63.559322033898304</v>
      </c>
      <c r="O86" s="41"/>
      <c r="P86" s="3"/>
    </row>
    <row r="87" spans="2:16" s="1" customFormat="1" ht="12.75" outlineLevel="1">
      <c r="B87" s="42" t="s">
        <v>44</v>
      </c>
      <c r="C87" s="38" t="s">
        <v>184</v>
      </c>
      <c r="D87" s="38" t="s">
        <v>55</v>
      </c>
      <c r="E87" s="38">
        <v>6</v>
      </c>
      <c r="F87" s="44">
        <v>350000</v>
      </c>
      <c r="G87" s="41"/>
      <c r="H87" s="48">
        <f t="shared" si="26"/>
        <v>2100000</v>
      </c>
      <c r="I87" s="38"/>
      <c r="J87" s="38"/>
      <c r="K87" s="41"/>
      <c r="L87" s="45">
        <f t="shared" si="23"/>
        <v>889.8305084745763</v>
      </c>
      <c r="M87" s="45">
        <f t="shared" si="24"/>
        <v>0</v>
      </c>
      <c r="N87" s="45">
        <f t="shared" si="25"/>
        <v>889.8305084745763</v>
      </c>
      <c r="O87" s="41"/>
      <c r="P87" s="3"/>
    </row>
    <row r="88" spans="2:16" s="1" customFormat="1" ht="12.75" outlineLevel="1">
      <c r="B88" s="42" t="s">
        <v>46</v>
      </c>
      <c r="C88" s="38" t="s">
        <v>43</v>
      </c>
      <c r="D88" s="38" t="s">
        <v>18</v>
      </c>
      <c r="E88" s="38">
        <v>300</v>
      </c>
      <c r="F88" s="44">
        <v>4000</v>
      </c>
      <c r="G88" s="41"/>
      <c r="H88" s="48">
        <f t="shared" si="26"/>
        <v>1200000</v>
      </c>
      <c r="I88" s="38"/>
      <c r="J88" s="38"/>
      <c r="K88" s="41"/>
      <c r="L88" s="45">
        <f t="shared" si="23"/>
        <v>508.47457627118644</v>
      </c>
      <c r="M88" s="45">
        <f t="shared" si="24"/>
        <v>0</v>
      </c>
      <c r="N88" s="45">
        <f t="shared" si="25"/>
        <v>508.47457627118644</v>
      </c>
      <c r="O88" s="41"/>
      <c r="P88" s="3"/>
    </row>
    <row r="89" spans="2:16" s="1" customFormat="1" ht="12.75" outlineLevel="1">
      <c r="B89" s="42" t="s">
        <v>48</v>
      </c>
      <c r="C89" s="38" t="s">
        <v>76</v>
      </c>
      <c r="D89" s="38" t="s">
        <v>18</v>
      </c>
      <c r="E89" s="44">
        <v>100</v>
      </c>
      <c r="F89" s="44">
        <v>3000</v>
      </c>
      <c r="G89" s="41"/>
      <c r="H89" s="48">
        <f t="shared" si="26"/>
        <v>300000</v>
      </c>
      <c r="I89" s="38"/>
      <c r="J89" s="38"/>
      <c r="K89" s="41"/>
      <c r="L89" s="45">
        <f t="shared" si="23"/>
        <v>127.11864406779661</v>
      </c>
      <c r="M89" s="45">
        <f t="shared" si="24"/>
        <v>0</v>
      </c>
      <c r="N89" s="45">
        <f t="shared" si="25"/>
        <v>127.11864406779661</v>
      </c>
      <c r="O89" s="41"/>
      <c r="P89" s="3"/>
    </row>
    <row r="90" spans="2:16" s="1" customFormat="1" ht="12.75" outlineLevel="1">
      <c r="B90" s="42"/>
      <c r="C90" s="38" t="s">
        <v>78</v>
      </c>
      <c r="D90" s="38" t="s">
        <v>18</v>
      </c>
      <c r="E90" s="44">
        <v>500</v>
      </c>
      <c r="F90" s="44">
        <v>3000</v>
      </c>
      <c r="G90" s="41"/>
      <c r="H90" s="48">
        <f t="shared" si="26"/>
        <v>1500000</v>
      </c>
      <c r="I90" s="38"/>
      <c r="J90" s="38"/>
      <c r="K90" s="41"/>
      <c r="L90" s="45">
        <f t="shared" si="23"/>
        <v>635.5932203389831</v>
      </c>
      <c r="M90" s="45">
        <f t="shared" si="24"/>
        <v>0</v>
      </c>
      <c r="N90" s="45">
        <f t="shared" si="25"/>
        <v>635.5932203389831</v>
      </c>
      <c r="O90" s="41"/>
      <c r="P90" s="3"/>
    </row>
    <row r="91" spans="2:16" s="1" customFormat="1" ht="12.75" outlineLevel="1">
      <c r="B91" s="42" t="s">
        <v>49</v>
      </c>
      <c r="C91" s="38" t="s">
        <v>47</v>
      </c>
      <c r="D91" s="38" t="s">
        <v>27</v>
      </c>
      <c r="E91" s="38">
        <v>200</v>
      </c>
      <c r="F91" s="44">
        <v>3000</v>
      </c>
      <c r="G91" s="41"/>
      <c r="H91" s="48">
        <f t="shared" si="26"/>
        <v>600000</v>
      </c>
      <c r="I91" s="38"/>
      <c r="J91" s="38"/>
      <c r="K91" s="41"/>
      <c r="L91" s="45">
        <f t="shared" si="23"/>
        <v>254.23728813559322</v>
      </c>
      <c r="M91" s="45">
        <f t="shared" si="24"/>
        <v>0</v>
      </c>
      <c r="N91" s="45">
        <f t="shared" si="25"/>
        <v>254.23728813559322</v>
      </c>
      <c r="O91" s="41"/>
      <c r="P91" s="3"/>
    </row>
    <row r="92" spans="2:16" s="1" customFormat="1" ht="12.75" outlineLevel="1">
      <c r="B92" s="42" t="s">
        <v>51</v>
      </c>
      <c r="C92" s="38" t="s">
        <v>26</v>
      </c>
      <c r="D92" s="38" t="s">
        <v>27</v>
      </c>
      <c r="E92" s="38">
        <v>100</v>
      </c>
      <c r="F92" s="44">
        <v>3000</v>
      </c>
      <c r="G92" s="41"/>
      <c r="H92" s="48">
        <f t="shared" si="26"/>
        <v>300000</v>
      </c>
      <c r="I92" s="38"/>
      <c r="J92" s="38"/>
      <c r="K92" s="41"/>
      <c r="L92" s="45">
        <f t="shared" si="23"/>
        <v>127.11864406779661</v>
      </c>
      <c r="M92" s="45">
        <f t="shared" si="24"/>
        <v>0</v>
      </c>
      <c r="N92" s="45">
        <f t="shared" si="25"/>
        <v>127.11864406779661</v>
      </c>
      <c r="O92" s="41"/>
      <c r="P92" s="3"/>
    </row>
    <row r="93" spans="2:16" s="1" customFormat="1" ht="12.75" outlineLevel="1">
      <c r="B93" s="42" t="s">
        <v>77</v>
      </c>
      <c r="C93" s="38" t="s">
        <v>50</v>
      </c>
      <c r="D93" s="38" t="s">
        <v>9</v>
      </c>
      <c r="E93" s="38"/>
      <c r="F93" s="38"/>
      <c r="G93" s="41"/>
      <c r="H93" s="48">
        <v>0</v>
      </c>
      <c r="I93" s="44">
        <v>5500000</v>
      </c>
      <c r="J93" s="38"/>
      <c r="K93" s="41"/>
      <c r="L93" s="45">
        <f t="shared" si="23"/>
        <v>0</v>
      </c>
      <c r="M93" s="45">
        <f t="shared" si="24"/>
        <v>2330.508474576271</v>
      </c>
      <c r="N93" s="45">
        <f t="shared" si="25"/>
        <v>2330.508474576271</v>
      </c>
      <c r="O93" s="41"/>
      <c r="P93" s="3"/>
    </row>
    <row r="94" spans="2:16" s="1" customFormat="1" ht="12.75" outlineLevel="1">
      <c r="B94" s="42" t="s">
        <v>79</v>
      </c>
      <c r="C94" s="38" t="s">
        <v>31</v>
      </c>
      <c r="D94" s="38" t="s">
        <v>9</v>
      </c>
      <c r="E94" s="38"/>
      <c r="F94" s="38"/>
      <c r="G94" s="41"/>
      <c r="H94" s="48">
        <v>0</v>
      </c>
      <c r="I94" s="44">
        <v>2500000</v>
      </c>
      <c r="J94" s="38"/>
      <c r="K94" s="41"/>
      <c r="L94" s="45">
        <f t="shared" si="23"/>
        <v>0</v>
      </c>
      <c r="M94" s="45">
        <f t="shared" si="24"/>
        <v>1059.322033898305</v>
      </c>
      <c r="N94" s="45">
        <f t="shared" si="25"/>
        <v>1059.322033898305</v>
      </c>
      <c r="O94" s="41"/>
      <c r="P94" s="3"/>
    </row>
    <row r="95" spans="2:18" s="1" customFormat="1" ht="12.75">
      <c r="B95" s="42"/>
      <c r="C95" s="39" t="s">
        <v>116</v>
      </c>
      <c r="D95" s="38"/>
      <c r="E95" s="38"/>
      <c r="F95" s="38"/>
      <c r="G95" s="41"/>
      <c r="H95" s="50">
        <f>SUM(H81:H94)</f>
        <v>25070000</v>
      </c>
      <c r="I95" s="50">
        <f>SUM(I81:I94)</f>
        <v>8000000</v>
      </c>
      <c r="J95" s="46">
        <f>I95+H95</f>
        <v>33070000</v>
      </c>
      <c r="K95" s="41"/>
      <c r="L95" s="47">
        <f t="shared" si="23"/>
        <v>10622.881355932202</v>
      </c>
      <c r="M95" s="47">
        <f t="shared" si="24"/>
        <v>3389.830508474576</v>
      </c>
      <c r="N95" s="47">
        <f t="shared" si="25"/>
        <v>14012.711864406778</v>
      </c>
      <c r="O95" s="41"/>
      <c r="P95" s="68">
        <f>N95</f>
        <v>14012.711864406778</v>
      </c>
      <c r="Q95" s="65"/>
      <c r="R95" s="65"/>
    </row>
    <row r="96" spans="1:16" s="1" customFormat="1" ht="6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3"/>
    </row>
    <row r="97" spans="2:16" s="1" customFormat="1" ht="12.75">
      <c r="B97" s="37">
        <v>8</v>
      </c>
      <c r="C97" s="39" t="s">
        <v>85</v>
      </c>
      <c r="D97" s="38"/>
      <c r="E97" s="38"/>
      <c r="F97" s="38"/>
      <c r="G97" s="41"/>
      <c r="H97" s="40"/>
      <c r="I97" s="38"/>
      <c r="J97" s="38"/>
      <c r="K97" s="41"/>
      <c r="L97" s="38"/>
      <c r="M97" s="38"/>
      <c r="N97" s="38"/>
      <c r="O97" s="41"/>
      <c r="P97" s="3"/>
    </row>
    <row r="98" spans="2:16" s="1" customFormat="1" ht="12.75" outlineLevel="1">
      <c r="B98" s="42" t="s">
        <v>16</v>
      </c>
      <c r="C98" s="38" t="s">
        <v>17</v>
      </c>
      <c r="D98" s="38" t="s">
        <v>18</v>
      </c>
      <c r="E98" s="38">
        <v>100</v>
      </c>
      <c r="F98" s="44">
        <v>26000</v>
      </c>
      <c r="G98" s="41"/>
      <c r="H98" s="48">
        <f>E98*F98</f>
        <v>2600000</v>
      </c>
      <c r="I98" s="38"/>
      <c r="J98" s="38"/>
      <c r="K98" s="41"/>
      <c r="L98" s="45">
        <f aca="true" t="shared" si="27" ref="L98:L106">H98/$O$4</f>
        <v>1101.6949152542372</v>
      </c>
      <c r="M98" s="45">
        <f aca="true" t="shared" si="28" ref="M98:M106">I98/$O$4</f>
        <v>0</v>
      </c>
      <c r="N98" s="45">
        <f aca="true" t="shared" si="29" ref="N98:N106">SUM(L98:M98)</f>
        <v>1101.6949152542372</v>
      </c>
      <c r="O98" s="41"/>
      <c r="P98" s="3"/>
    </row>
    <row r="99" spans="2:16" s="1" customFormat="1" ht="12.75" outlineLevel="1">
      <c r="B99" s="42" t="s">
        <v>19</v>
      </c>
      <c r="C99" s="38" t="s">
        <v>20</v>
      </c>
      <c r="D99" s="38" t="s">
        <v>21</v>
      </c>
      <c r="E99" s="38">
        <v>5</v>
      </c>
      <c r="F99" s="44">
        <v>200000</v>
      </c>
      <c r="G99" s="41"/>
      <c r="H99" s="48">
        <f>E99*F99</f>
        <v>1000000</v>
      </c>
      <c r="I99" s="38"/>
      <c r="J99" s="38"/>
      <c r="K99" s="41"/>
      <c r="L99" s="45">
        <f t="shared" si="27"/>
        <v>423.728813559322</v>
      </c>
      <c r="M99" s="45">
        <f t="shared" si="28"/>
        <v>0</v>
      </c>
      <c r="N99" s="45">
        <f t="shared" si="29"/>
        <v>423.728813559322</v>
      </c>
      <c r="O99" s="41"/>
      <c r="P99" s="3"/>
    </row>
    <row r="100" spans="2:16" s="1" customFormat="1" ht="12.75" outlineLevel="1">
      <c r="B100" s="42" t="s">
        <v>22</v>
      </c>
      <c r="C100" s="38" t="s">
        <v>86</v>
      </c>
      <c r="D100" s="38" t="s">
        <v>18</v>
      </c>
      <c r="E100" s="38">
        <v>20</v>
      </c>
      <c r="F100" s="44">
        <v>15000</v>
      </c>
      <c r="G100" s="41"/>
      <c r="H100" s="48">
        <f>E100*F100</f>
        <v>300000</v>
      </c>
      <c r="I100" s="38"/>
      <c r="J100" s="38"/>
      <c r="K100" s="41"/>
      <c r="L100" s="45">
        <f t="shared" si="27"/>
        <v>127.11864406779661</v>
      </c>
      <c r="M100" s="45">
        <f t="shared" si="28"/>
        <v>0</v>
      </c>
      <c r="N100" s="45">
        <f t="shared" si="29"/>
        <v>127.11864406779661</v>
      </c>
      <c r="O100" s="41"/>
      <c r="P100" s="3"/>
    </row>
    <row r="101" spans="2:16" s="1" customFormat="1" ht="12.75" outlineLevel="1">
      <c r="B101" s="42" t="s">
        <v>28</v>
      </c>
      <c r="C101" s="38" t="s">
        <v>34</v>
      </c>
      <c r="D101" s="38"/>
      <c r="E101" s="38"/>
      <c r="F101" s="38">
        <v>0</v>
      </c>
      <c r="G101" s="41"/>
      <c r="H101" s="48"/>
      <c r="I101" s="44">
        <v>1200000</v>
      </c>
      <c r="J101" s="38"/>
      <c r="K101" s="41"/>
      <c r="L101" s="45">
        <f t="shared" si="27"/>
        <v>0</v>
      </c>
      <c r="M101" s="45">
        <f t="shared" si="28"/>
        <v>508.47457627118644</v>
      </c>
      <c r="N101" s="45">
        <f t="shared" si="29"/>
        <v>508.47457627118644</v>
      </c>
      <c r="O101" s="41"/>
      <c r="P101" s="3"/>
    </row>
    <row r="102" spans="2:16" s="1" customFormat="1" ht="12.75" outlineLevel="1">
      <c r="B102" s="42"/>
      <c r="C102" s="39" t="s">
        <v>92</v>
      </c>
      <c r="D102" s="38"/>
      <c r="E102" s="38"/>
      <c r="F102" s="38">
        <v>0</v>
      </c>
      <c r="G102" s="41"/>
      <c r="H102" s="48"/>
      <c r="I102" s="38"/>
      <c r="J102" s="38"/>
      <c r="K102" s="41"/>
      <c r="L102" s="45"/>
      <c r="M102" s="45"/>
      <c r="N102" s="45"/>
      <c r="O102" s="41"/>
      <c r="P102" s="3"/>
    </row>
    <row r="103" spans="2:16" s="1" customFormat="1" ht="12.75" outlineLevel="1">
      <c r="B103" s="42" t="s">
        <v>16</v>
      </c>
      <c r="C103" s="38" t="s">
        <v>17</v>
      </c>
      <c r="D103" s="38" t="s">
        <v>18</v>
      </c>
      <c r="E103" s="38">
        <v>45</v>
      </c>
      <c r="F103" s="44">
        <v>26000</v>
      </c>
      <c r="G103" s="41"/>
      <c r="H103" s="48">
        <f>E103*F103</f>
        <v>1170000</v>
      </c>
      <c r="I103" s="38"/>
      <c r="J103" s="38"/>
      <c r="K103" s="41"/>
      <c r="L103" s="45">
        <f t="shared" si="27"/>
        <v>495.76271186440675</v>
      </c>
      <c r="M103" s="45">
        <f t="shared" si="28"/>
        <v>0</v>
      </c>
      <c r="N103" s="45">
        <f t="shared" si="29"/>
        <v>495.76271186440675</v>
      </c>
      <c r="O103" s="41"/>
      <c r="P103" s="3"/>
    </row>
    <row r="104" spans="2:16" s="1" customFormat="1" ht="12.75" outlineLevel="1">
      <c r="B104" s="42" t="s">
        <v>19</v>
      </c>
      <c r="C104" s="38" t="s">
        <v>20</v>
      </c>
      <c r="D104" s="38" t="s">
        <v>21</v>
      </c>
      <c r="E104" s="38">
        <v>3</v>
      </c>
      <c r="F104" s="44">
        <v>200000</v>
      </c>
      <c r="G104" s="41"/>
      <c r="H104" s="48">
        <f>E104*F104</f>
        <v>600000</v>
      </c>
      <c r="I104" s="38"/>
      <c r="J104" s="38"/>
      <c r="K104" s="41"/>
      <c r="L104" s="45">
        <f t="shared" si="27"/>
        <v>254.23728813559322</v>
      </c>
      <c r="M104" s="45">
        <f t="shared" si="28"/>
        <v>0</v>
      </c>
      <c r="N104" s="45">
        <f t="shared" si="29"/>
        <v>254.23728813559322</v>
      </c>
      <c r="O104" s="41"/>
      <c r="P104" s="3"/>
    </row>
    <row r="105" spans="2:16" s="1" customFormat="1" ht="12.75" outlineLevel="1">
      <c r="B105" s="42" t="s">
        <v>22</v>
      </c>
      <c r="C105" s="38" t="s">
        <v>34</v>
      </c>
      <c r="D105" s="38" t="s">
        <v>9</v>
      </c>
      <c r="E105" s="38"/>
      <c r="F105" s="38"/>
      <c r="G105" s="41"/>
      <c r="H105" s="48"/>
      <c r="I105" s="44">
        <v>600000</v>
      </c>
      <c r="J105" s="38"/>
      <c r="K105" s="41"/>
      <c r="L105" s="45">
        <f t="shared" si="27"/>
        <v>0</v>
      </c>
      <c r="M105" s="45">
        <f t="shared" si="28"/>
        <v>254.23728813559322</v>
      </c>
      <c r="N105" s="45">
        <f t="shared" si="29"/>
        <v>254.23728813559322</v>
      </c>
      <c r="O105" s="41"/>
      <c r="P105" s="3"/>
    </row>
    <row r="106" spans="2:18" s="1" customFormat="1" ht="12.75">
      <c r="B106" s="42"/>
      <c r="C106" s="39" t="s">
        <v>59</v>
      </c>
      <c r="D106" s="39"/>
      <c r="E106" s="39"/>
      <c r="F106" s="46"/>
      <c r="G106" s="41"/>
      <c r="H106" s="50">
        <f>SUM(H98:H105)</f>
        <v>5670000</v>
      </c>
      <c r="I106" s="50">
        <f>SUM(I98:I105)</f>
        <v>1800000</v>
      </c>
      <c r="J106" s="49">
        <f>H106+I106</f>
        <v>7470000</v>
      </c>
      <c r="K106" s="41"/>
      <c r="L106" s="47">
        <f t="shared" si="27"/>
        <v>2402.5423728813557</v>
      </c>
      <c r="M106" s="47">
        <f t="shared" si="28"/>
        <v>762.7118644067797</v>
      </c>
      <c r="N106" s="47">
        <f t="shared" si="29"/>
        <v>3165.2542372881353</v>
      </c>
      <c r="O106" s="41"/>
      <c r="P106" s="68">
        <f>N106</f>
        <v>3165.2542372881353</v>
      </c>
      <c r="Q106" s="65"/>
      <c r="R106" s="65"/>
    </row>
    <row r="107" spans="1:16" s="1" customFormat="1" ht="6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3"/>
    </row>
    <row r="108" spans="2:16" s="1" customFormat="1" ht="12.75">
      <c r="B108" s="37">
        <v>9</v>
      </c>
      <c r="C108" s="39" t="s">
        <v>97</v>
      </c>
      <c r="D108" s="38"/>
      <c r="E108" s="38"/>
      <c r="F108" s="38"/>
      <c r="G108" s="41"/>
      <c r="H108" s="48">
        <f>E108*F108</f>
        <v>0</v>
      </c>
      <c r="I108" s="38"/>
      <c r="J108" s="38"/>
      <c r="K108" s="41"/>
      <c r="L108" s="38"/>
      <c r="M108" s="38"/>
      <c r="N108" s="38"/>
      <c r="O108" s="41"/>
      <c r="P108" s="3"/>
    </row>
    <row r="109" spans="2:16" s="1" customFormat="1" ht="12.75" outlineLevel="1">
      <c r="B109" s="42" t="s">
        <v>16</v>
      </c>
      <c r="C109" s="38" t="s">
        <v>17</v>
      </c>
      <c r="D109" s="38" t="s">
        <v>18</v>
      </c>
      <c r="E109" s="38">
        <v>30</v>
      </c>
      <c r="F109" s="44">
        <v>26000</v>
      </c>
      <c r="G109" s="41"/>
      <c r="H109" s="48">
        <f>E109*F109</f>
        <v>780000</v>
      </c>
      <c r="I109" s="38"/>
      <c r="J109" s="38"/>
      <c r="K109" s="41"/>
      <c r="L109" s="45">
        <f aca="true" t="shared" si="30" ref="L109:M113">H109/$O$4</f>
        <v>330.50847457627117</v>
      </c>
      <c r="M109" s="45">
        <f t="shared" si="30"/>
        <v>0</v>
      </c>
      <c r="N109" s="45">
        <f>SUM(L109:M109)</f>
        <v>330.50847457627117</v>
      </c>
      <c r="O109" s="41"/>
      <c r="P109" s="3"/>
    </row>
    <row r="110" spans="2:16" s="1" customFormat="1" ht="12.75" outlineLevel="1">
      <c r="B110" s="42" t="s">
        <v>19</v>
      </c>
      <c r="C110" s="38" t="s">
        <v>20</v>
      </c>
      <c r="D110" s="38" t="s">
        <v>21</v>
      </c>
      <c r="E110" s="38">
        <v>2</v>
      </c>
      <c r="F110" s="44">
        <v>200000</v>
      </c>
      <c r="G110" s="41"/>
      <c r="H110" s="48">
        <f>E110*F110</f>
        <v>400000</v>
      </c>
      <c r="I110" s="38"/>
      <c r="J110" s="38"/>
      <c r="K110" s="41"/>
      <c r="L110" s="45">
        <f t="shared" si="30"/>
        <v>169.4915254237288</v>
      </c>
      <c r="M110" s="45">
        <f t="shared" si="30"/>
        <v>0</v>
      </c>
      <c r="N110" s="45">
        <f>SUM(L110:M110)</f>
        <v>169.4915254237288</v>
      </c>
      <c r="O110" s="41"/>
      <c r="P110" s="3"/>
    </row>
    <row r="111" spans="2:16" s="1" customFormat="1" ht="12.75" outlineLevel="1">
      <c r="B111" s="42" t="s">
        <v>22</v>
      </c>
      <c r="C111" s="38" t="s">
        <v>86</v>
      </c>
      <c r="D111" s="38" t="s">
        <v>18</v>
      </c>
      <c r="E111" s="38">
        <v>10</v>
      </c>
      <c r="F111" s="44">
        <v>15000</v>
      </c>
      <c r="G111" s="41"/>
      <c r="H111" s="48">
        <f>E111*F111</f>
        <v>150000</v>
      </c>
      <c r="I111" s="38"/>
      <c r="J111" s="38"/>
      <c r="K111" s="41"/>
      <c r="L111" s="45">
        <f t="shared" si="30"/>
        <v>63.559322033898304</v>
      </c>
      <c r="M111" s="45">
        <f t="shared" si="30"/>
        <v>0</v>
      </c>
      <c r="N111" s="45">
        <f>SUM(L111:M111)</f>
        <v>63.559322033898304</v>
      </c>
      <c r="O111" s="41"/>
      <c r="P111" s="3"/>
    </row>
    <row r="112" spans="2:16" s="1" customFormat="1" ht="12.75" outlineLevel="1">
      <c r="B112" s="42" t="s">
        <v>28</v>
      </c>
      <c r="C112" s="38" t="s">
        <v>34</v>
      </c>
      <c r="D112" s="38" t="s">
        <v>9</v>
      </c>
      <c r="E112" s="38"/>
      <c r="F112" s="38"/>
      <c r="G112" s="41"/>
      <c r="H112" s="48">
        <v>0</v>
      </c>
      <c r="I112" s="44">
        <v>1100000</v>
      </c>
      <c r="J112" s="38"/>
      <c r="K112" s="41"/>
      <c r="L112" s="45">
        <f t="shared" si="30"/>
        <v>0</v>
      </c>
      <c r="M112" s="45">
        <f t="shared" si="30"/>
        <v>466.10169491525426</v>
      </c>
      <c r="N112" s="45">
        <f>SUM(L112:M112)</f>
        <v>466.10169491525426</v>
      </c>
      <c r="O112" s="41"/>
      <c r="P112" s="3"/>
    </row>
    <row r="113" spans="2:18" s="1" customFormat="1" ht="12.75">
      <c r="B113" s="42"/>
      <c r="C113" s="39" t="s">
        <v>103</v>
      </c>
      <c r="D113" s="38"/>
      <c r="E113" s="38"/>
      <c r="F113" s="38"/>
      <c r="G113" s="41"/>
      <c r="H113" s="50">
        <f>SUM(H109:H112)</f>
        <v>1330000</v>
      </c>
      <c r="I113" s="50">
        <f>SUM(I109:I112)</f>
        <v>1100000</v>
      </c>
      <c r="J113" s="49">
        <f>H113+I113</f>
        <v>2430000</v>
      </c>
      <c r="K113" s="41"/>
      <c r="L113" s="47">
        <f t="shared" si="30"/>
        <v>563.5593220338983</v>
      </c>
      <c r="M113" s="47">
        <f t="shared" si="30"/>
        <v>466.10169491525426</v>
      </c>
      <c r="N113" s="47">
        <f>SUM(L113:M113)</f>
        <v>1029.6610169491526</v>
      </c>
      <c r="O113" s="41"/>
      <c r="P113" s="68">
        <f>N113</f>
        <v>1029.6610169491526</v>
      </c>
      <c r="Q113" s="65"/>
      <c r="R113" s="65"/>
    </row>
    <row r="114" spans="1:16" s="1" customFormat="1" ht="6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3"/>
    </row>
    <row r="115" spans="2:16" s="1" customFormat="1" ht="12.75">
      <c r="B115" s="37">
        <v>10</v>
      </c>
      <c r="C115" s="39" t="s">
        <v>99</v>
      </c>
      <c r="D115" s="38"/>
      <c r="E115" s="38"/>
      <c r="F115" s="38"/>
      <c r="G115" s="41"/>
      <c r="H115" s="48">
        <f>E115*F115</f>
        <v>0</v>
      </c>
      <c r="I115" s="38"/>
      <c r="J115" s="38"/>
      <c r="K115" s="41"/>
      <c r="L115" s="38"/>
      <c r="M115" s="38"/>
      <c r="N115" s="38"/>
      <c r="O115" s="41"/>
      <c r="P115" s="3"/>
    </row>
    <row r="116" spans="2:16" s="1" customFormat="1" ht="36" outlineLevel="1">
      <c r="B116" s="42" t="s">
        <v>16</v>
      </c>
      <c r="C116" s="38" t="s">
        <v>185</v>
      </c>
      <c r="D116" s="38" t="s">
        <v>18</v>
      </c>
      <c r="E116" s="38">
        <v>7</v>
      </c>
      <c r="F116" s="44">
        <v>300000</v>
      </c>
      <c r="G116" s="41"/>
      <c r="H116" s="48">
        <f>E116*F116</f>
        <v>2100000</v>
      </c>
      <c r="I116" s="38"/>
      <c r="J116" s="38"/>
      <c r="K116" s="41"/>
      <c r="L116" s="45">
        <f aca="true" t="shared" si="31" ref="L116:M119">H116/$O$4</f>
        <v>889.8305084745763</v>
      </c>
      <c r="M116" s="45">
        <f t="shared" si="31"/>
        <v>0</v>
      </c>
      <c r="N116" s="45">
        <f>SUM(L116:M116)</f>
        <v>889.8305084745763</v>
      </c>
      <c r="O116" s="41"/>
      <c r="P116" s="3"/>
    </row>
    <row r="117" spans="2:16" s="1" customFormat="1" ht="36" outlineLevel="1">
      <c r="B117" s="42" t="s">
        <v>30</v>
      </c>
      <c r="C117" s="38" t="s">
        <v>101</v>
      </c>
      <c r="D117" s="38" t="s">
        <v>18</v>
      </c>
      <c r="E117" s="38">
        <v>5</v>
      </c>
      <c r="F117" s="44">
        <v>350000</v>
      </c>
      <c r="G117" s="41"/>
      <c r="H117" s="48">
        <f>E117*F117</f>
        <v>1750000</v>
      </c>
      <c r="I117" s="38"/>
      <c r="J117" s="38"/>
      <c r="K117" s="41"/>
      <c r="L117" s="45">
        <f t="shared" si="31"/>
        <v>741.5254237288135</v>
      </c>
      <c r="M117" s="45">
        <f t="shared" si="31"/>
        <v>0</v>
      </c>
      <c r="N117" s="45">
        <f>SUM(L117:M117)</f>
        <v>741.5254237288135</v>
      </c>
      <c r="O117" s="41"/>
      <c r="P117" s="3"/>
    </row>
    <row r="118" spans="2:16" s="1" customFormat="1" ht="12.75" outlineLevel="1">
      <c r="B118" s="42"/>
      <c r="C118" s="38" t="s">
        <v>34</v>
      </c>
      <c r="D118" s="38"/>
      <c r="E118" s="38"/>
      <c r="F118" s="38"/>
      <c r="G118" s="41"/>
      <c r="H118" s="48">
        <v>0</v>
      </c>
      <c r="I118" s="44">
        <v>500000</v>
      </c>
      <c r="J118" s="38"/>
      <c r="K118" s="41"/>
      <c r="L118" s="45">
        <f t="shared" si="31"/>
        <v>0</v>
      </c>
      <c r="M118" s="45">
        <f t="shared" si="31"/>
        <v>211.864406779661</v>
      </c>
      <c r="N118" s="45">
        <f>SUM(L118:M118)</f>
        <v>211.864406779661</v>
      </c>
      <c r="O118" s="41"/>
      <c r="P118" s="3"/>
    </row>
    <row r="119" spans="2:18" s="3" customFormat="1" ht="12.75">
      <c r="B119" s="37"/>
      <c r="C119" s="39" t="s">
        <v>103</v>
      </c>
      <c r="D119" s="39"/>
      <c r="E119" s="39"/>
      <c r="F119" s="39"/>
      <c r="G119" s="51"/>
      <c r="H119" s="50">
        <f>SUM(H116:H118)</f>
        <v>3850000</v>
      </c>
      <c r="I119" s="50">
        <f>SUM(I116:I118)</f>
        <v>500000</v>
      </c>
      <c r="J119" s="46">
        <f>H119+I119</f>
        <v>4350000</v>
      </c>
      <c r="K119" s="51"/>
      <c r="L119" s="47">
        <f t="shared" si="31"/>
        <v>1631.3559322033898</v>
      </c>
      <c r="M119" s="47">
        <f t="shared" si="31"/>
        <v>211.864406779661</v>
      </c>
      <c r="N119" s="47">
        <f>SUM(L119:M119)</f>
        <v>1843.2203389830509</v>
      </c>
      <c r="O119" s="51"/>
      <c r="P119" s="68">
        <f>N119</f>
        <v>1843.2203389830509</v>
      </c>
      <c r="Q119" s="65"/>
      <c r="R119" s="65"/>
    </row>
    <row r="120" spans="1:16" s="1" customFormat="1" ht="6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3"/>
    </row>
    <row r="121" spans="2:16" s="1" customFormat="1" ht="12.75">
      <c r="B121" s="37">
        <v>11</v>
      </c>
      <c r="C121" s="39" t="s">
        <v>104</v>
      </c>
      <c r="D121" s="38"/>
      <c r="E121" s="38"/>
      <c r="F121" s="38"/>
      <c r="G121" s="41"/>
      <c r="H121" s="48">
        <f>E121*F121</f>
        <v>0</v>
      </c>
      <c r="I121" s="38"/>
      <c r="J121" s="38"/>
      <c r="K121" s="41"/>
      <c r="L121" s="38"/>
      <c r="M121" s="38"/>
      <c r="N121" s="38"/>
      <c r="O121" s="41"/>
      <c r="P121" s="3"/>
    </row>
    <row r="122" spans="2:16" s="1" customFormat="1" ht="12.75" outlineLevel="1">
      <c r="B122" s="42"/>
      <c r="C122" s="38" t="s">
        <v>33</v>
      </c>
      <c r="D122" s="38" t="s">
        <v>18</v>
      </c>
      <c r="E122" s="44">
        <v>3000</v>
      </c>
      <c r="F122" s="38">
        <v>130</v>
      </c>
      <c r="G122" s="41"/>
      <c r="H122" s="48">
        <f>E122*F122</f>
        <v>390000</v>
      </c>
      <c r="I122" s="38"/>
      <c r="J122" s="38"/>
      <c r="K122" s="41"/>
      <c r="L122" s="45">
        <f aca="true" t="shared" si="32" ref="L122:L127">H122/$O$4</f>
        <v>165.25423728813558</v>
      </c>
      <c r="M122" s="45">
        <f aca="true" t="shared" si="33" ref="M122:M127">I122/$O$4</f>
        <v>0</v>
      </c>
      <c r="N122" s="45">
        <f aca="true" t="shared" si="34" ref="N122:N127">SUM(L122:M122)</f>
        <v>165.25423728813558</v>
      </c>
      <c r="O122" s="41"/>
      <c r="P122" s="3"/>
    </row>
    <row r="123" spans="2:16" s="1" customFormat="1" ht="12.75" outlineLevel="1">
      <c r="B123" s="42"/>
      <c r="C123" s="38" t="s">
        <v>17</v>
      </c>
      <c r="D123" s="38" t="s">
        <v>18</v>
      </c>
      <c r="E123" s="38">
        <v>25</v>
      </c>
      <c r="F123" s="44">
        <v>26000</v>
      </c>
      <c r="G123" s="41"/>
      <c r="H123" s="48">
        <f>E123*F123</f>
        <v>650000</v>
      </c>
      <c r="I123" s="38"/>
      <c r="J123" s="38"/>
      <c r="K123" s="41"/>
      <c r="L123" s="45">
        <f t="shared" si="32"/>
        <v>275.4237288135593</v>
      </c>
      <c r="M123" s="45">
        <f t="shared" si="33"/>
        <v>0</v>
      </c>
      <c r="N123" s="45">
        <f t="shared" si="34"/>
        <v>275.4237288135593</v>
      </c>
      <c r="O123" s="41"/>
      <c r="P123" s="3"/>
    </row>
    <row r="124" spans="2:16" s="1" customFormat="1" ht="12.75" outlineLevel="1">
      <c r="B124" s="42"/>
      <c r="C124" s="38" t="s">
        <v>20</v>
      </c>
      <c r="D124" s="38" t="s">
        <v>21</v>
      </c>
      <c r="E124" s="38">
        <v>2</v>
      </c>
      <c r="F124" s="44">
        <v>200000</v>
      </c>
      <c r="G124" s="41"/>
      <c r="H124" s="48">
        <f>E124*F124</f>
        <v>400000</v>
      </c>
      <c r="I124" s="38"/>
      <c r="J124" s="38"/>
      <c r="K124" s="41"/>
      <c r="L124" s="45">
        <f t="shared" si="32"/>
        <v>169.4915254237288</v>
      </c>
      <c r="M124" s="45">
        <f t="shared" si="33"/>
        <v>0</v>
      </c>
      <c r="N124" s="45">
        <f t="shared" si="34"/>
        <v>169.4915254237288</v>
      </c>
      <c r="O124" s="41"/>
      <c r="P124" s="3"/>
    </row>
    <row r="125" spans="2:16" s="1" customFormat="1" ht="12.75" outlineLevel="1">
      <c r="B125" s="42"/>
      <c r="C125" s="38" t="s">
        <v>39</v>
      </c>
      <c r="D125" s="38" t="s">
        <v>21</v>
      </c>
      <c r="E125" s="38">
        <v>1</v>
      </c>
      <c r="F125" s="44">
        <v>350000</v>
      </c>
      <c r="G125" s="41"/>
      <c r="H125" s="48">
        <f>E125*F125</f>
        <v>350000</v>
      </c>
      <c r="I125" s="38"/>
      <c r="J125" s="38"/>
      <c r="K125" s="41"/>
      <c r="L125" s="45">
        <f t="shared" si="32"/>
        <v>148.3050847457627</v>
      </c>
      <c r="M125" s="45">
        <f t="shared" si="33"/>
        <v>0</v>
      </c>
      <c r="N125" s="45">
        <f t="shared" si="34"/>
        <v>148.3050847457627</v>
      </c>
      <c r="O125" s="41"/>
      <c r="P125" s="3"/>
    </row>
    <row r="126" spans="2:16" s="1" customFormat="1" ht="12.75" outlineLevel="1">
      <c r="B126" s="42"/>
      <c r="C126" s="38" t="s">
        <v>34</v>
      </c>
      <c r="D126" s="38"/>
      <c r="E126" s="38"/>
      <c r="F126" s="38"/>
      <c r="G126" s="41"/>
      <c r="H126" s="48">
        <v>0</v>
      </c>
      <c r="I126" s="44">
        <v>650000</v>
      </c>
      <c r="J126" s="38"/>
      <c r="K126" s="41"/>
      <c r="L126" s="45">
        <f t="shared" si="32"/>
        <v>0</v>
      </c>
      <c r="M126" s="45">
        <f t="shared" si="33"/>
        <v>275.4237288135593</v>
      </c>
      <c r="N126" s="45">
        <f t="shared" si="34"/>
        <v>275.4237288135593</v>
      </c>
      <c r="O126" s="41"/>
      <c r="P126" s="3"/>
    </row>
    <row r="127" spans="2:18" s="3" customFormat="1" ht="12.75">
      <c r="B127" s="37"/>
      <c r="C127" s="39" t="s">
        <v>103</v>
      </c>
      <c r="D127" s="39"/>
      <c r="E127" s="39"/>
      <c r="F127" s="39"/>
      <c r="G127" s="51"/>
      <c r="H127" s="50">
        <f>SUM(H122:H126)</f>
        <v>1790000</v>
      </c>
      <c r="I127" s="50">
        <f>SUM(I122:I126)</f>
        <v>650000</v>
      </c>
      <c r="J127" s="46">
        <f>H127+I127</f>
        <v>2440000</v>
      </c>
      <c r="K127" s="51"/>
      <c r="L127" s="47">
        <f t="shared" si="32"/>
        <v>758.4745762711865</v>
      </c>
      <c r="M127" s="47">
        <f t="shared" si="33"/>
        <v>275.4237288135593</v>
      </c>
      <c r="N127" s="47">
        <f t="shared" si="34"/>
        <v>1033.8983050847457</v>
      </c>
      <c r="O127" s="51"/>
      <c r="P127" s="68">
        <f>N127</f>
        <v>1033.8983050847457</v>
      </c>
      <c r="Q127" s="65"/>
      <c r="R127" s="65"/>
    </row>
    <row r="128" spans="1:16" s="1" customFormat="1" ht="6" customHeight="1">
      <c r="A128" s="41"/>
      <c r="B128" s="41"/>
      <c r="C128" s="41"/>
      <c r="D128" s="41"/>
      <c r="E128" s="41"/>
      <c r="F128" s="41"/>
      <c r="G128" s="51"/>
      <c r="H128" s="41"/>
      <c r="I128" s="41"/>
      <c r="J128" s="41"/>
      <c r="K128" s="51"/>
      <c r="L128" s="41"/>
      <c r="M128" s="41"/>
      <c r="N128" s="41"/>
      <c r="O128" s="41"/>
      <c r="P128" s="3"/>
    </row>
    <row r="129" spans="2:16" s="1" customFormat="1" ht="12.75">
      <c r="B129" s="37">
        <v>12</v>
      </c>
      <c r="C129" s="39" t="s">
        <v>110</v>
      </c>
      <c r="D129" s="38"/>
      <c r="E129" s="38"/>
      <c r="F129" s="38"/>
      <c r="G129" s="51"/>
      <c r="H129" s="48"/>
      <c r="I129" s="38"/>
      <c r="J129" s="38"/>
      <c r="K129" s="51"/>
      <c r="L129" s="38"/>
      <c r="M129" s="38"/>
      <c r="N129" s="38"/>
      <c r="O129" s="41"/>
      <c r="P129" s="3"/>
    </row>
    <row r="130" spans="2:16" s="1" customFormat="1" ht="12.75" outlineLevel="1">
      <c r="B130" s="42" t="s">
        <v>16</v>
      </c>
      <c r="C130" s="38" t="s">
        <v>111</v>
      </c>
      <c r="D130" s="38" t="s">
        <v>18</v>
      </c>
      <c r="E130" s="38">
        <v>20</v>
      </c>
      <c r="F130" s="44">
        <v>40000</v>
      </c>
      <c r="G130" s="51"/>
      <c r="H130" s="48">
        <f>E130*F130</f>
        <v>800000</v>
      </c>
      <c r="I130" s="38"/>
      <c r="J130" s="38"/>
      <c r="K130" s="51"/>
      <c r="L130" s="45">
        <f aca="true" t="shared" si="35" ref="L130:L136">H130/$O$4</f>
        <v>338.9830508474576</v>
      </c>
      <c r="M130" s="45">
        <f aca="true" t="shared" si="36" ref="M130:M136">I130/$O$4</f>
        <v>0</v>
      </c>
      <c r="N130" s="45">
        <f aca="true" t="shared" si="37" ref="N130:N136">SUM(L130:M130)</f>
        <v>338.9830508474576</v>
      </c>
      <c r="O130" s="41"/>
      <c r="P130" s="3"/>
    </row>
    <row r="131" spans="2:16" s="1" customFormat="1" ht="12.75" outlineLevel="1">
      <c r="B131" s="42" t="s">
        <v>19</v>
      </c>
      <c r="C131" s="38" t="s">
        <v>112</v>
      </c>
      <c r="D131" s="38" t="s">
        <v>18</v>
      </c>
      <c r="E131" s="38">
        <v>20</v>
      </c>
      <c r="F131" s="44">
        <v>21000</v>
      </c>
      <c r="G131" s="51"/>
      <c r="H131" s="48">
        <f>E131*F131</f>
        <v>420000</v>
      </c>
      <c r="I131" s="38"/>
      <c r="J131" s="38"/>
      <c r="K131" s="51"/>
      <c r="L131" s="45">
        <f t="shared" si="35"/>
        <v>177.96610169491527</v>
      </c>
      <c r="M131" s="45">
        <f t="shared" si="36"/>
        <v>0</v>
      </c>
      <c r="N131" s="45">
        <f t="shared" si="37"/>
        <v>177.96610169491527</v>
      </c>
      <c r="O131" s="41"/>
      <c r="P131" s="3"/>
    </row>
    <row r="132" spans="2:16" s="1" customFormat="1" ht="12.75" outlineLevel="1">
      <c r="B132" s="42" t="s">
        <v>22</v>
      </c>
      <c r="C132" s="38" t="s">
        <v>113</v>
      </c>
      <c r="D132" s="38" t="s">
        <v>18</v>
      </c>
      <c r="E132" s="38">
        <v>15</v>
      </c>
      <c r="F132" s="44">
        <v>8000</v>
      </c>
      <c r="G132" s="51"/>
      <c r="H132" s="48">
        <f>E132*F132</f>
        <v>120000</v>
      </c>
      <c r="I132" s="38"/>
      <c r="J132" s="38"/>
      <c r="K132" s="51"/>
      <c r="L132" s="45">
        <f t="shared" si="35"/>
        <v>50.847457627118644</v>
      </c>
      <c r="M132" s="45">
        <f t="shared" si="36"/>
        <v>0</v>
      </c>
      <c r="N132" s="45">
        <f t="shared" si="37"/>
        <v>50.847457627118644</v>
      </c>
      <c r="O132" s="41"/>
      <c r="P132" s="3"/>
    </row>
    <row r="133" spans="2:16" s="1" customFormat="1" ht="12.75" outlineLevel="1">
      <c r="B133" s="42" t="s">
        <v>28</v>
      </c>
      <c r="C133" s="38" t="s">
        <v>114</v>
      </c>
      <c r="D133" s="38" t="s">
        <v>18</v>
      </c>
      <c r="E133" s="38">
        <v>100</v>
      </c>
      <c r="F133" s="44">
        <v>1500</v>
      </c>
      <c r="G133" s="51"/>
      <c r="H133" s="48">
        <f>E133*F133</f>
        <v>150000</v>
      </c>
      <c r="I133" s="38"/>
      <c r="J133" s="38"/>
      <c r="K133" s="51"/>
      <c r="L133" s="45">
        <f t="shared" si="35"/>
        <v>63.559322033898304</v>
      </c>
      <c r="M133" s="45">
        <f t="shared" si="36"/>
        <v>0</v>
      </c>
      <c r="N133" s="45">
        <f t="shared" si="37"/>
        <v>63.559322033898304</v>
      </c>
      <c r="O133" s="41"/>
      <c r="P133" s="3"/>
    </row>
    <row r="134" spans="2:16" s="1" customFormat="1" ht="12.75" outlineLevel="1">
      <c r="B134" s="42" t="s">
        <v>30</v>
      </c>
      <c r="C134" s="38" t="s">
        <v>115</v>
      </c>
      <c r="D134" s="38" t="s">
        <v>9</v>
      </c>
      <c r="E134" s="38"/>
      <c r="F134" s="38"/>
      <c r="G134" s="51"/>
      <c r="H134" s="48">
        <v>200000</v>
      </c>
      <c r="I134" s="38"/>
      <c r="J134" s="38"/>
      <c r="K134" s="51"/>
      <c r="L134" s="45">
        <f t="shared" si="35"/>
        <v>84.7457627118644</v>
      </c>
      <c r="M134" s="45">
        <f t="shared" si="36"/>
        <v>0</v>
      </c>
      <c r="N134" s="45">
        <f t="shared" si="37"/>
        <v>84.7457627118644</v>
      </c>
      <c r="O134" s="41"/>
      <c r="P134" s="3"/>
    </row>
    <row r="135" spans="2:16" s="1" customFormat="1" ht="12.75" outlineLevel="1">
      <c r="B135" s="42" t="s">
        <v>42</v>
      </c>
      <c r="C135" s="38" t="s">
        <v>34</v>
      </c>
      <c r="D135" s="38" t="s">
        <v>9</v>
      </c>
      <c r="E135" s="38"/>
      <c r="F135" s="38"/>
      <c r="G135" s="51"/>
      <c r="H135" s="48">
        <v>0</v>
      </c>
      <c r="I135" s="44">
        <v>700000</v>
      </c>
      <c r="J135" s="38"/>
      <c r="K135" s="51"/>
      <c r="L135" s="45">
        <f t="shared" si="35"/>
        <v>0</v>
      </c>
      <c r="M135" s="45">
        <f t="shared" si="36"/>
        <v>296.6101694915254</v>
      </c>
      <c r="N135" s="45">
        <f t="shared" si="37"/>
        <v>296.6101694915254</v>
      </c>
      <c r="O135" s="41"/>
      <c r="P135" s="3"/>
    </row>
    <row r="136" spans="2:18" s="3" customFormat="1" ht="12.75">
      <c r="B136" s="37"/>
      <c r="C136" s="39" t="s">
        <v>116</v>
      </c>
      <c r="D136" s="39"/>
      <c r="E136" s="39"/>
      <c r="F136" s="39"/>
      <c r="G136" s="51"/>
      <c r="H136" s="50">
        <f>SUM(H130:H135)</f>
        <v>1690000</v>
      </c>
      <c r="I136" s="50">
        <f>SUM(I130:I135)</f>
        <v>700000</v>
      </c>
      <c r="J136" s="49">
        <f>H136+I136</f>
        <v>2390000</v>
      </c>
      <c r="K136" s="51"/>
      <c r="L136" s="47">
        <f t="shared" si="35"/>
        <v>716.1016949152543</v>
      </c>
      <c r="M136" s="47">
        <f t="shared" si="36"/>
        <v>296.6101694915254</v>
      </c>
      <c r="N136" s="47">
        <f t="shared" si="37"/>
        <v>1012.7118644067797</v>
      </c>
      <c r="O136" s="51"/>
      <c r="P136" s="68">
        <f>N136</f>
        <v>1012.7118644067797</v>
      </c>
      <c r="Q136" s="1"/>
      <c r="R136" s="1"/>
    </row>
    <row r="137" spans="1:16" s="1" customFormat="1" ht="6" customHeight="1">
      <c r="A137" s="41"/>
      <c r="B137" s="41"/>
      <c r="C137" s="41"/>
      <c r="D137" s="41"/>
      <c r="E137" s="41"/>
      <c r="F137" s="41"/>
      <c r="G137" s="51"/>
      <c r="H137" s="41"/>
      <c r="I137" s="41"/>
      <c r="J137" s="41"/>
      <c r="K137" s="51"/>
      <c r="L137" s="41"/>
      <c r="M137" s="41"/>
      <c r="N137" s="41"/>
      <c r="O137" s="41"/>
      <c r="P137" s="3"/>
    </row>
    <row r="138" spans="2:16" s="1" customFormat="1" ht="12.75">
      <c r="B138" s="42">
        <v>13</v>
      </c>
      <c r="C138" s="38" t="s">
        <v>124</v>
      </c>
      <c r="D138" s="38" t="s">
        <v>133</v>
      </c>
      <c r="E138" s="38"/>
      <c r="F138" s="38"/>
      <c r="G138" s="51"/>
      <c r="H138" s="48">
        <v>3500000</v>
      </c>
      <c r="I138" s="44"/>
      <c r="J138" s="49">
        <f>H138+I138</f>
        <v>3500000</v>
      </c>
      <c r="K138" s="51"/>
      <c r="L138" s="47">
        <f>H138/$O$4</f>
        <v>1483.050847457627</v>
      </c>
      <c r="M138" s="47">
        <f>I138/$O$4</f>
        <v>0</v>
      </c>
      <c r="N138" s="47">
        <f>SUM(L138:M138)</f>
        <v>1483.050847457627</v>
      </c>
      <c r="O138" s="41"/>
      <c r="P138" s="68">
        <f>N138</f>
        <v>1483.050847457627</v>
      </c>
    </row>
    <row r="139" spans="1:16" s="1" customFormat="1" ht="6" customHeight="1">
      <c r="A139" s="41"/>
      <c r="B139" s="41"/>
      <c r="C139" s="41"/>
      <c r="D139" s="41"/>
      <c r="E139" s="41"/>
      <c r="F139" s="41"/>
      <c r="G139" s="51"/>
      <c r="H139" s="41"/>
      <c r="I139" s="41"/>
      <c r="J139" s="41"/>
      <c r="K139" s="51"/>
      <c r="L139" s="41"/>
      <c r="M139" s="41"/>
      <c r="N139" s="41"/>
      <c r="O139" s="41"/>
      <c r="P139" s="3"/>
    </row>
    <row r="140" spans="2:19" s="3" customFormat="1" ht="12.75">
      <c r="B140" s="52"/>
      <c r="C140" s="52" t="s">
        <v>191</v>
      </c>
      <c r="D140" s="52"/>
      <c r="E140" s="52"/>
      <c r="F140" s="52"/>
      <c r="G140" s="51"/>
      <c r="H140" s="53">
        <f>SUM(H9,H30,H44,H53,H78,H95,H106,H113,H119,H127,H136,H138)</f>
        <v>100155000</v>
      </c>
      <c r="I140" s="53">
        <f>SUM(I9,I30,I44,I53,I78,I95,I106,I113,I119,I127,I136,I138)</f>
        <v>34500000</v>
      </c>
      <c r="J140" s="53">
        <f>SUM(J9,J30,J44,J53,J78,J95,J106,J113,J119,J127,J136,J138)</f>
        <v>134655000</v>
      </c>
      <c r="K140" s="51"/>
      <c r="L140" s="54">
        <f>SUM(L9,L30,L44,L53,L63,L78,L95,L106,L113,L119,L127,L136,L138)</f>
        <v>47093.22033898306</v>
      </c>
      <c r="M140" s="54">
        <f>SUM(M9,M30,M44,M53,M63,M78,M95,M106,M113,M119,M127,M136,M138)</f>
        <v>15550.84745762712</v>
      </c>
      <c r="N140" s="54">
        <f>SUM(L140:M140)</f>
        <v>62644.06779661018</v>
      </c>
      <c r="O140" s="55"/>
      <c r="P140" s="68">
        <f>SUM(P4:P138)</f>
        <v>62644.06779661017</v>
      </c>
      <c r="Q140" s="1"/>
      <c r="R140" s="1"/>
      <c r="S140" s="66"/>
    </row>
    <row r="141" spans="1:16" s="1" customFormat="1" ht="6" customHeight="1">
      <c r="A141" s="41"/>
      <c r="B141" s="41"/>
      <c r="C141" s="41"/>
      <c r="D141" s="41"/>
      <c r="E141" s="41"/>
      <c r="F141" s="41"/>
      <c r="G141" s="51"/>
      <c r="H141" s="41"/>
      <c r="I141" s="41"/>
      <c r="J141" s="41"/>
      <c r="K141" s="51"/>
      <c r="L141" s="41"/>
      <c r="M141" s="41"/>
      <c r="N141" s="41"/>
      <c r="O141" s="41"/>
      <c r="P141" s="3"/>
    </row>
    <row r="142" spans="2:16" s="1" customFormat="1" ht="12.75">
      <c r="B142" s="42"/>
      <c r="C142" s="38" t="s">
        <v>313</v>
      </c>
      <c r="D142" s="38"/>
      <c r="E142" s="38"/>
      <c r="F142" s="38"/>
      <c r="G142" s="51"/>
      <c r="H142" s="48">
        <f>H140*0.15</f>
        <v>15023250</v>
      </c>
      <c r="I142" s="48">
        <f>I140*0.15</f>
        <v>5175000</v>
      </c>
      <c r="J142" s="48">
        <f>J140*0.15</f>
        <v>20198250</v>
      </c>
      <c r="K142" s="51"/>
      <c r="L142" s="48">
        <f>L140*0.15</f>
        <v>7063.983050847459</v>
      </c>
      <c r="M142" s="48">
        <f>M140*0.15</f>
        <v>2332.627118644068</v>
      </c>
      <c r="N142" s="48">
        <f>N140*0.15</f>
        <v>9396.610169491527</v>
      </c>
      <c r="O142" s="41"/>
      <c r="P142" s="68">
        <f>P140*0.15</f>
        <v>9396.610169491525</v>
      </c>
    </row>
    <row r="143" spans="1:16" s="1" customFormat="1" ht="6" customHeight="1">
      <c r="A143" s="41"/>
      <c r="B143" s="41"/>
      <c r="C143" s="41"/>
      <c r="D143" s="41"/>
      <c r="E143" s="41"/>
      <c r="F143" s="41"/>
      <c r="G143" s="51"/>
      <c r="H143" s="41"/>
      <c r="I143" s="41"/>
      <c r="J143" s="41"/>
      <c r="K143" s="51"/>
      <c r="L143" s="41"/>
      <c r="M143" s="41"/>
      <c r="N143" s="41"/>
      <c r="O143" s="41"/>
      <c r="P143" s="3"/>
    </row>
    <row r="144" spans="2:16" s="1" customFormat="1" ht="12.75" outlineLevel="1">
      <c r="B144" s="42"/>
      <c r="C144" s="38" t="s">
        <v>308</v>
      </c>
      <c r="D144" s="38"/>
      <c r="E144" s="38"/>
      <c r="F144" s="44"/>
      <c r="G144" s="41"/>
      <c r="H144" s="48">
        <f>H140+H142</f>
        <v>115178250</v>
      </c>
      <c r="I144" s="48">
        <f>I140+I142</f>
        <v>39675000</v>
      </c>
      <c r="J144" s="48">
        <f>J140+J142</f>
        <v>154853250</v>
      </c>
      <c r="K144" s="41"/>
      <c r="L144" s="48">
        <f>L140+L142</f>
        <v>54157.20338983052</v>
      </c>
      <c r="M144" s="48">
        <f>M140+M142</f>
        <v>17883.47457627119</v>
      </c>
      <c r="N144" s="48">
        <f>N140+N142</f>
        <v>72040.6779661017</v>
      </c>
      <c r="O144" s="41"/>
      <c r="P144" s="68">
        <f>P140+P142</f>
        <v>72040.67796610169</v>
      </c>
    </row>
    <row r="145" spans="1:16" s="1" customFormat="1" ht="6" customHeight="1">
      <c r="A145" s="41"/>
      <c r="B145" s="41"/>
      <c r="C145" s="41"/>
      <c r="D145" s="41"/>
      <c r="E145" s="41"/>
      <c r="F145" s="41"/>
      <c r="G145" s="51"/>
      <c r="H145" s="41"/>
      <c r="I145" s="41"/>
      <c r="J145" s="41"/>
      <c r="K145" s="51"/>
      <c r="L145" s="41"/>
      <c r="M145" s="41"/>
      <c r="N145" s="41"/>
      <c r="O145" s="41"/>
      <c r="P145" s="3"/>
    </row>
    <row r="146" spans="2:16" s="1" customFormat="1" ht="12.75" outlineLevel="1">
      <c r="B146" s="42"/>
      <c r="C146" s="38" t="s">
        <v>312</v>
      </c>
      <c r="D146" s="38"/>
      <c r="E146" s="38"/>
      <c r="F146" s="44"/>
      <c r="G146" s="41"/>
      <c r="H146" s="48">
        <f>-(H144*0.1)</f>
        <v>-11517825</v>
      </c>
      <c r="I146" s="48">
        <f>-(I144*0.1)</f>
        <v>-3967500</v>
      </c>
      <c r="J146" s="48">
        <f>-(J144*0.1)</f>
        <v>-15485325</v>
      </c>
      <c r="K146" s="41"/>
      <c r="L146" s="48">
        <f>-(L144*0.1)</f>
        <v>-5415.720338983053</v>
      </c>
      <c r="M146" s="48">
        <f>-(M144*0.1)</f>
        <v>-1788.3474576271192</v>
      </c>
      <c r="N146" s="48">
        <f>-(N144*0.1)</f>
        <v>-7204.067796610171</v>
      </c>
      <c r="O146" s="41"/>
      <c r="P146" s="68">
        <f>-(P144*0.1)</f>
        <v>-7204.067796610169</v>
      </c>
    </row>
    <row r="147" spans="1:16" s="1" customFormat="1" ht="6" customHeight="1">
      <c r="A147" s="41"/>
      <c r="B147" s="41"/>
      <c r="C147" s="41"/>
      <c r="D147" s="41"/>
      <c r="E147" s="41"/>
      <c r="F147" s="41"/>
      <c r="G147" s="51"/>
      <c r="H147" s="41"/>
      <c r="I147" s="41"/>
      <c r="J147" s="41"/>
      <c r="K147" s="51"/>
      <c r="L147" s="41"/>
      <c r="M147" s="41"/>
      <c r="N147" s="41"/>
      <c r="O147" s="41"/>
      <c r="P147" s="3"/>
    </row>
    <row r="148" spans="2:16" s="1" customFormat="1" ht="12.75" outlineLevel="1">
      <c r="B148" s="42"/>
      <c r="C148" s="38" t="s">
        <v>310</v>
      </c>
      <c r="D148" s="38"/>
      <c r="E148" s="38"/>
      <c r="F148" s="44"/>
      <c r="G148" s="41"/>
      <c r="H148" s="48">
        <f>H144+H146</f>
        <v>103660425</v>
      </c>
      <c r="I148" s="48">
        <f>I144+I146</f>
        <v>35707500</v>
      </c>
      <c r="J148" s="48">
        <f>J144+J146</f>
        <v>139367925</v>
      </c>
      <c r="K148" s="41"/>
      <c r="L148" s="48">
        <f>L144+L146</f>
        <v>48741.48305084747</v>
      </c>
      <c r="M148" s="48">
        <f>M144+M146</f>
        <v>16095.127118644072</v>
      </c>
      <c r="N148" s="48">
        <f>N144+N146</f>
        <v>64836.610169491534</v>
      </c>
      <c r="O148" s="41"/>
      <c r="P148" s="68">
        <f>P144+P146</f>
        <v>64836.61016949152</v>
      </c>
    </row>
    <row r="149" spans="1:16" s="1" customFormat="1" ht="6" customHeight="1">
      <c r="A149" s="41"/>
      <c r="B149" s="41"/>
      <c r="C149" s="41"/>
      <c r="D149" s="41"/>
      <c r="E149" s="41"/>
      <c r="F149" s="41"/>
      <c r="G149" s="51"/>
      <c r="H149" s="41"/>
      <c r="I149" s="41"/>
      <c r="J149" s="41"/>
      <c r="K149" s="51"/>
      <c r="L149" s="41"/>
      <c r="M149" s="41"/>
      <c r="N149" s="41"/>
      <c r="O149" s="41"/>
      <c r="P149" s="3"/>
    </row>
    <row r="150" spans="2:16" s="1" customFormat="1" ht="12.75" outlineLevel="1">
      <c r="B150" s="42"/>
      <c r="C150" s="38" t="s">
        <v>309</v>
      </c>
      <c r="D150" s="38"/>
      <c r="E150" s="38"/>
      <c r="F150" s="44"/>
      <c r="G150" s="41"/>
      <c r="H150" s="48">
        <f>H148*0.15</f>
        <v>15549063.75</v>
      </c>
      <c r="I150" s="48">
        <f>I148*0.15</f>
        <v>5356125</v>
      </c>
      <c r="J150" s="48">
        <f>J148*0.15</f>
        <v>20905188.75</v>
      </c>
      <c r="K150" s="41"/>
      <c r="L150" s="48">
        <f>L148*0.15</f>
        <v>7311.22245762712</v>
      </c>
      <c r="M150" s="48">
        <f>M148*0.15</f>
        <v>2414.2690677966107</v>
      </c>
      <c r="N150" s="48">
        <f>N148*0.15</f>
        <v>9725.49152542373</v>
      </c>
      <c r="O150" s="41"/>
      <c r="P150" s="68">
        <f>P148*0.15</f>
        <v>9725.491525423728</v>
      </c>
    </row>
    <row r="151" spans="1:16" s="1" customFormat="1" ht="6" customHeight="1">
      <c r="A151" s="41"/>
      <c r="B151" s="41"/>
      <c r="C151" s="41"/>
      <c r="D151" s="41"/>
      <c r="E151" s="41"/>
      <c r="F151" s="41"/>
      <c r="G151" s="51"/>
      <c r="H151" s="41"/>
      <c r="I151" s="41"/>
      <c r="J151" s="41"/>
      <c r="K151" s="51"/>
      <c r="L151" s="41"/>
      <c r="M151" s="41"/>
      <c r="N151" s="41"/>
      <c r="O151" s="41"/>
      <c r="P151" s="3"/>
    </row>
    <row r="152" spans="2:16" s="3" customFormat="1" ht="12.75" outlineLevel="1">
      <c r="B152" s="73"/>
      <c r="C152" s="73" t="s">
        <v>311</v>
      </c>
      <c r="D152" s="73"/>
      <c r="E152" s="73"/>
      <c r="F152" s="73"/>
      <c r="G152" s="74"/>
      <c r="H152" s="75">
        <f>H148+H150</f>
        <v>119209488.75</v>
      </c>
      <c r="I152" s="75">
        <f>I148+I150</f>
        <v>41063625</v>
      </c>
      <c r="J152" s="75">
        <f>J148+J150</f>
        <v>160273113.75</v>
      </c>
      <c r="K152" s="74"/>
      <c r="L152" s="76">
        <f>L148+L150</f>
        <v>56052.70550847459</v>
      </c>
      <c r="M152" s="76">
        <f>M148+M150</f>
        <v>18509.39618644068</v>
      </c>
      <c r="N152" s="76">
        <f>N148+N150</f>
        <v>74562.10169491527</v>
      </c>
      <c r="O152" s="77"/>
      <c r="P152" s="78">
        <f>P148+P150</f>
        <v>74562.10169491524</v>
      </c>
    </row>
    <row r="153" spans="2:16" s="1" customFormat="1" ht="12.75" outlineLevel="1">
      <c r="B153" s="42"/>
      <c r="C153" s="38"/>
      <c r="D153" s="38"/>
      <c r="E153" s="38"/>
      <c r="F153" s="38"/>
      <c r="G153" s="41"/>
      <c r="H153" s="48"/>
      <c r="I153" s="44"/>
      <c r="J153" s="38"/>
      <c r="K153" s="41"/>
      <c r="L153" s="45"/>
      <c r="M153" s="45"/>
      <c r="N153" s="45"/>
      <c r="O153" s="41"/>
      <c r="P153" s="3"/>
    </row>
    <row r="154" spans="2:16" s="1" customFormat="1" ht="12.75" outlineLevel="1">
      <c r="B154" s="42"/>
      <c r="C154" s="38"/>
      <c r="D154" s="38"/>
      <c r="E154" s="38"/>
      <c r="F154" s="38"/>
      <c r="G154" s="41"/>
      <c r="H154" s="48"/>
      <c r="I154" s="44"/>
      <c r="J154" s="38"/>
      <c r="K154" s="41"/>
      <c r="L154" s="45"/>
      <c r="M154" s="45"/>
      <c r="N154" s="45"/>
      <c r="O154" s="41"/>
      <c r="P154" s="3"/>
    </row>
    <row r="155" spans="8:16" s="1" customFormat="1" ht="12.75">
      <c r="H155" s="5"/>
      <c r="P155" s="3"/>
    </row>
    <row r="156" spans="8:16" s="1" customFormat="1" ht="12.75">
      <c r="H156" s="5"/>
      <c r="P156" s="3"/>
    </row>
    <row r="157" spans="8:16" s="1" customFormat="1" ht="12.75">
      <c r="H157" s="5"/>
      <c r="P157" s="3"/>
    </row>
    <row r="158" spans="8:16" s="1" customFormat="1" ht="12.75">
      <c r="H158" s="5"/>
      <c r="P158" s="3"/>
    </row>
    <row r="159" spans="8:16" s="1" customFormat="1" ht="12.75">
      <c r="H159" s="5"/>
      <c r="P159" s="3"/>
    </row>
    <row r="160" spans="8:16" s="1" customFormat="1" ht="12.75">
      <c r="H160" s="5"/>
      <c r="P160" s="3"/>
    </row>
    <row r="161" spans="8:16" s="1" customFormat="1" ht="12.75">
      <c r="H161" s="5"/>
      <c r="P161" s="3"/>
    </row>
    <row r="162" spans="8:16" s="1" customFormat="1" ht="12.75">
      <c r="H162" s="5"/>
      <c r="P162" s="3"/>
    </row>
  </sheetData>
  <sheetProtection/>
  <mergeCells count="2">
    <mergeCell ref="B2:N2"/>
    <mergeCell ref="B3:N3"/>
  </mergeCells>
  <printOptions/>
  <pageMargins left="0.22" right="0.26" top="0.56" bottom="0.57" header="0.41" footer="0.16"/>
  <pageSetup horizontalDpi="300" verticalDpi="300" orientation="portrait" paperSize="9" scale="74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0776500880 ibrass</dc:creator>
  <cp:keywords/>
  <dc:description/>
  <cp:lastModifiedBy>Noela Nalujjuna</cp:lastModifiedBy>
  <cp:lastPrinted>2011-05-10T01:22:16Z</cp:lastPrinted>
  <dcterms:created xsi:type="dcterms:W3CDTF">2009-11-14T17:35:45Z</dcterms:created>
  <dcterms:modified xsi:type="dcterms:W3CDTF">2011-10-15T22:09:09Z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-882008362</vt:i4>
  </property>
  <property fmtid="{D5CDD505-2E9C-101B-9397-08002B2CF9AE}" pid="3" name="_NewReviewCycle">
    <vt:lpwstr/>
  </property>
  <property fmtid="{D5CDD505-2E9C-101B-9397-08002B2CF9AE}" pid="4" name="_EmailSubject">
    <vt:lpwstr>GG info</vt:lpwstr>
  </property>
  <property fmtid="{D5CDD505-2E9C-101B-9397-08002B2CF9AE}" pid="5" name="_AuthorEmail">
    <vt:lpwstr>Thomas.Lwebuga@nike.com</vt:lpwstr>
  </property>
  <property fmtid="{D5CDD505-2E9C-101B-9397-08002B2CF9AE}" pid="6" name="_AuthorEmailDisplayName">
    <vt:lpwstr>Lwebuga, Thomas</vt:lpwstr>
  </property>
  <property fmtid="{D5CDD505-2E9C-101B-9397-08002B2CF9AE}" pid="7" name="NXTAG2">
    <vt:lpwstr>00080006070000000000010243100207f6000400038000</vt:lpwstr>
  </property>
  <property fmtid="{D5CDD505-2E9C-101B-9397-08002B2CF9AE}" pid="8" name="_PreviousAdHocReviewCycleID">
    <vt:i4>-882008362</vt:i4>
  </property>
  <property fmtid="{D5CDD505-2E9C-101B-9397-08002B2CF9AE}" pid="9" name="_ReviewingToolsShownOnce">
    <vt:lpwstr/>
  </property>
</Properties>
</file>