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General Summary Budget" sheetId="1" r:id="rId1"/>
    <sheet name="Descrip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LUIS ESCOBAR</author>
  </authors>
  <commentList>
    <comment ref="E1" authorId="0">
      <text>
        <r>
          <rPr>
            <b/>
            <sz val="9"/>
            <rFont val="Tahoma"/>
            <family val="2"/>
          </rPr>
          <t>Asociacion Nuestros Ahijados de G. ONG
Guatemala.
Reference 7.50</t>
        </r>
      </text>
    </comment>
  </commentList>
</comments>
</file>

<file path=xl/comments2.xml><?xml version="1.0" encoding="utf-8"?>
<comments xmlns="http://schemas.openxmlformats.org/spreadsheetml/2006/main">
  <authors>
    <author>LUIS ESCOBAR</author>
  </authors>
  <commentList>
    <comment ref="K1" authorId="0">
      <text>
        <r>
          <rPr>
            <b/>
            <sz val="9"/>
            <rFont val="Tahoma"/>
            <family val="2"/>
          </rPr>
          <t>Bank of Guatemala
Reference 7.50</t>
        </r>
      </text>
    </comment>
  </commentList>
</comments>
</file>

<file path=xl/sharedStrings.xml><?xml version="1.0" encoding="utf-8"?>
<sst xmlns="http://schemas.openxmlformats.org/spreadsheetml/2006/main" count="137" uniqueCount="84">
  <si>
    <t>Quantity</t>
  </si>
  <si>
    <t>BREAD</t>
  </si>
  <si>
    <t>PASTA</t>
  </si>
  <si>
    <t>INCAPARINA</t>
  </si>
  <si>
    <t>SOY MILK</t>
  </si>
  <si>
    <t>WHOLE MILK</t>
  </si>
  <si>
    <t>LECHE NATAL</t>
  </si>
  <si>
    <t>LECHE CONTINUACION</t>
  </si>
  <si>
    <t>NESTRUM ARROZ</t>
  </si>
  <si>
    <t>PEDIASURE</t>
  </si>
  <si>
    <t>VEGETABLE OIL</t>
  </si>
  <si>
    <t>SUGAR</t>
  </si>
  <si>
    <t>CHICKEN</t>
  </si>
  <si>
    <t>SAUSAGE</t>
  </si>
  <si>
    <t>Revenue Source</t>
  </si>
  <si>
    <t>Percent of Budget</t>
  </si>
  <si>
    <t>Expenses</t>
  </si>
  <si>
    <t>Diapers, wipes and others</t>
  </si>
  <si>
    <t>Beans, rice, vegatables and fruit</t>
  </si>
  <si>
    <t>Water, gas and light.</t>
  </si>
  <si>
    <t xml:space="preserve">TOTAL PROJECT COST: </t>
  </si>
  <si>
    <t>Description</t>
  </si>
  <si>
    <t>Per Unit</t>
  </si>
  <si>
    <t>Descripción</t>
  </si>
  <si>
    <t>Total</t>
  </si>
  <si>
    <t>%</t>
  </si>
  <si>
    <t>Pediatrician</t>
  </si>
  <si>
    <t>Months</t>
  </si>
  <si>
    <t>Nutritionist</t>
  </si>
  <si>
    <t>Nurse 0-3 years old</t>
  </si>
  <si>
    <t>Nurse 3-5 years old</t>
  </si>
  <si>
    <t>Maintenance</t>
  </si>
  <si>
    <t>Salaries/Benefits/Stipends Total</t>
  </si>
  <si>
    <t>Budena Inhalación 500 mcg x 200 dosis</t>
  </si>
  <si>
    <t>Box</t>
  </si>
  <si>
    <t>Nutrilon Confort Omned</t>
  </si>
  <si>
    <t>NAN S/ Lactosa 400 grms</t>
  </si>
  <si>
    <t>NAN Glentle</t>
  </si>
  <si>
    <t>Adalat Oros 30 mg x 30</t>
  </si>
  <si>
    <t>Unocef 400 mg caja de 8 tabletas</t>
  </si>
  <si>
    <t>Kodone 7.5 mg x 20 tabs.</t>
  </si>
  <si>
    <t>Amoxicilina 500 mg.</t>
  </si>
  <si>
    <t>Fucicort crema 15 gramos</t>
  </si>
  <si>
    <t>Acne-Bes loción 2% 30 ml.</t>
  </si>
  <si>
    <t xml:space="preserve">I.R.S. 25ml </t>
  </si>
  <si>
    <t>Terabiol</t>
  </si>
  <si>
    <t>Diapers</t>
  </si>
  <si>
    <t>Package</t>
  </si>
  <si>
    <t>Wipes</t>
  </si>
  <si>
    <t>Cloth</t>
  </si>
  <si>
    <t>Pounds</t>
  </si>
  <si>
    <t>Shoes</t>
  </si>
  <si>
    <t>FOOD</t>
  </si>
  <si>
    <t>Beans</t>
  </si>
  <si>
    <t>Rice</t>
  </si>
  <si>
    <t>Vegetables</t>
  </si>
  <si>
    <t>Fruits</t>
  </si>
  <si>
    <t>Oatmeal</t>
  </si>
  <si>
    <t>Supplies Total</t>
  </si>
  <si>
    <t>GRAND TOTAL</t>
  </si>
  <si>
    <t>No.</t>
  </si>
  <si>
    <t>Coordinator</t>
  </si>
  <si>
    <t>Amoxicilin Po</t>
  </si>
  <si>
    <t xml:space="preserve">IV Needle 22 </t>
  </si>
  <si>
    <t>IV Needle 24</t>
  </si>
  <si>
    <t>Vitamin Supplement</t>
  </si>
  <si>
    <t>Trimetoprim Sulfato</t>
  </si>
  <si>
    <t>Zinc</t>
  </si>
  <si>
    <t>Bottle</t>
  </si>
  <si>
    <t>Electricity</t>
  </si>
  <si>
    <t>Trash</t>
  </si>
  <si>
    <t>Water</t>
  </si>
  <si>
    <t>Internet and Thelephone</t>
  </si>
  <si>
    <t>Security</t>
  </si>
  <si>
    <t>Social Worker</t>
  </si>
  <si>
    <t>NUTRITION SUPPLIES</t>
  </si>
  <si>
    <t>OTHER SUPPLIES</t>
  </si>
  <si>
    <r>
      <t xml:space="preserve">Total </t>
    </r>
    <r>
      <rPr>
        <sz val="16"/>
        <rFont val="Bahnschrift"/>
        <family val="2"/>
      </rPr>
      <t>(in USD)</t>
    </r>
  </si>
  <si>
    <t>SALARIES/BENEFITS/STIPENDS</t>
  </si>
  <si>
    <t>GENERAL EXPENSES</t>
  </si>
  <si>
    <t>MEDICINE SUPPLIES</t>
  </si>
  <si>
    <t>13 Employees</t>
  </si>
  <si>
    <t xml:space="preserve">Comments </t>
  </si>
  <si>
    <t>General Summary Anual Budget</t>
  </si>
</sst>
</file>

<file path=xl/styles.xml><?xml version="1.0" encoding="utf-8"?>
<styleSheet xmlns="http://schemas.openxmlformats.org/spreadsheetml/2006/main">
  <numFmts count="3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Q&quot;#,##0.00"/>
    <numFmt numFmtId="179" formatCode="0.0"/>
    <numFmt numFmtId="180" formatCode="\Q0.00"/>
    <numFmt numFmtId="181" formatCode="[$$-409]#,##0.00_);\([$$-409]#,##0.00\)"/>
    <numFmt numFmtId="182" formatCode="_([$$-409]* #,##0.00_);_([$$-409]* \(#,##0.00\);_([$$-409]* &quot;-&quot;??_);_(@_)"/>
    <numFmt numFmtId="183" formatCode="&quot;Q&quot;#,##0.00;[Red]&quot;Q&quot;#,##0.00"/>
    <numFmt numFmtId="184" formatCode="[$$-409]#,##0.00"/>
    <numFmt numFmtId="185" formatCode="_-[$$-409]* #,##0.00_ ;_-[$$-409]* \-#,##0.00\ ;_-[$$-409]* &quot;-&quot;??_ ;_-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$-540A]#,##0.00"/>
    <numFmt numFmtId="191" formatCode="[$$-409]#,##0.00_);[Red]\([$$-409]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6"/>
      <name val="Bahnschrift"/>
      <family val="2"/>
    </font>
    <font>
      <sz val="16"/>
      <name val="Bahnschrift"/>
      <family val="2"/>
    </font>
    <font>
      <sz val="14"/>
      <name val="Bahnschrift"/>
      <family val="2"/>
    </font>
    <font>
      <b/>
      <sz val="14"/>
      <name val="Bahnschrif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Bahnschrift"/>
      <family val="2"/>
    </font>
    <font>
      <sz val="14"/>
      <color indexed="63"/>
      <name val="Bahnschrift"/>
      <family val="2"/>
    </font>
    <font>
      <sz val="14"/>
      <color indexed="8"/>
      <name val="Bahnschrift"/>
      <family val="2"/>
    </font>
    <font>
      <b/>
      <sz val="14"/>
      <color indexed="8"/>
      <name val="Bahnschrif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Bahnschrift"/>
      <family val="2"/>
    </font>
    <font>
      <sz val="14"/>
      <color rgb="FF212121"/>
      <name val="Bahnschrift"/>
      <family val="2"/>
    </font>
    <font>
      <sz val="14"/>
      <color theme="1"/>
      <name val="Bahnschrift"/>
      <family val="2"/>
    </font>
    <font>
      <b/>
      <sz val="14"/>
      <color theme="1"/>
      <name val="Bahnschrift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184" fontId="4" fillId="0" borderId="11" xfId="0" applyNumberFormat="1" applyFont="1" applyBorder="1" applyAlignment="1">
      <alignment vertical="top" wrapText="1"/>
    </xf>
    <xf numFmtId="10" fontId="4" fillId="0" borderId="12" xfId="55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7" fontId="5" fillId="0" borderId="0" xfId="51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71" fontId="5" fillId="0" borderId="0" xfId="49" applyFont="1" applyAlignment="1">
      <alignment/>
    </xf>
    <xf numFmtId="0" fontId="6" fillId="33" borderId="13" xfId="0" applyFont="1" applyFill="1" applyBorder="1" applyAlignment="1">
      <alignment horizontal="left"/>
    </xf>
    <xf numFmtId="177" fontId="5" fillId="33" borderId="13" xfId="5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190" fontId="5" fillId="33" borderId="13" xfId="51" applyNumberFormat="1" applyFont="1" applyFill="1" applyBorder="1" applyAlignment="1">
      <alignment/>
    </xf>
    <xf numFmtId="10" fontId="5" fillId="33" borderId="13" xfId="55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77" fontId="5" fillId="0" borderId="13" xfId="51" applyFont="1" applyFill="1" applyBorder="1" applyAlignment="1">
      <alignment/>
    </xf>
    <xf numFmtId="177" fontId="5" fillId="0" borderId="13" xfId="51" applyFont="1" applyBorder="1" applyAlignment="1">
      <alignment/>
    </xf>
    <xf numFmtId="190" fontId="5" fillId="0" borderId="13" xfId="51" applyNumberFormat="1" applyFont="1" applyFill="1" applyBorder="1" applyAlignment="1">
      <alignment/>
    </xf>
    <xf numFmtId="10" fontId="5" fillId="0" borderId="13" xfId="55" applyNumberFormat="1" applyFont="1" applyFill="1" applyBorder="1" applyAlignment="1">
      <alignment/>
    </xf>
    <xf numFmtId="0" fontId="5" fillId="0" borderId="0" xfId="0" applyFont="1" applyFill="1" applyAlignment="1">
      <alignment/>
    </xf>
    <xf numFmtId="190" fontId="5" fillId="0" borderId="13" xfId="51" applyNumberFormat="1" applyFont="1" applyBorder="1" applyAlignment="1">
      <alignment/>
    </xf>
    <xf numFmtId="10" fontId="5" fillId="0" borderId="13" xfId="55" applyNumberFormat="1" applyFont="1" applyBorder="1" applyAlignment="1">
      <alignment/>
    </xf>
    <xf numFmtId="0" fontId="48" fillId="0" borderId="13" xfId="0" applyFont="1" applyBorder="1" applyAlignment="1">
      <alignment horizontal="left"/>
    </xf>
    <xf numFmtId="4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7" fontId="5" fillId="0" borderId="0" xfId="51" applyFont="1" applyFill="1" applyBorder="1" applyAlignment="1">
      <alignment/>
    </xf>
    <xf numFmtId="177" fontId="6" fillId="0" borderId="0" xfId="51" applyFont="1" applyFill="1" applyBorder="1" applyAlignment="1">
      <alignment/>
    </xf>
    <xf numFmtId="190" fontId="6" fillId="0" borderId="0" xfId="51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/>
    </xf>
    <xf numFmtId="44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177" fontId="5" fillId="34" borderId="0" xfId="5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190" fontId="5" fillId="34" borderId="0" xfId="51" applyNumberFormat="1" applyFont="1" applyFill="1" applyBorder="1" applyAlignment="1">
      <alignment/>
    </xf>
    <xf numFmtId="10" fontId="5" fillId="0" borderId="0" xfId="55" applyNumberFormat="1" applyFont="1" applyBorder="1" applyAlignment="1">
      <alignment/>
    </xf>
    <xf numFmtId="177" fontId="6" fillId="33" borderId="13" xfId="5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90" fontId="6" fillId="33" borderId="13" xfId="51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77" fontId="5" fillId="0" borderId="0" xfId="51" applyFont="1" applyBorder="1" applyAlignment="1">
      <alignment/>
    </xf>
    <xf numFmtId="0" fontId="6" fillId="0" borderId="0" xfId="0" applyFont="1" applyBorder="1" applyAlignment="1">
      <alignment horizontal="center"/>
    </xf>
    <xf numFmtId="190" fontId="5" fillId="0" borderId="0" xfId="51" applyNumberFormat="1" applyFont="1" applyBorder="1" applyAlignment="1">
      <alignment/>
    </xf>
    <xf numFmtId="0" fontId="49" fillId="0" borderId="13" xfId="0" applyFont="1" applyFill="1" applyBorder="1" applyAlignment="1">
      <alignment horizontal="left"/>
    </xf>
    <xf numFmtId="2" fontId="49" fillId="0" borderId="13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9" fillId="0" borderId="13" xfId="0" applyFont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177" fontId="5" fillId="35" borderId="13" xfId="5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177" fontId="6" fillId="35" borderId="13" xfId="51" applyFont="1" applyFill="1" applyBorder="1" applyAlignment="1">
      <alignment/>
    </xf>
    <xf numFmtId="9" fontId="5" fillId="0" borderId="13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 vertical="top" wrapText="1"/>
    </xf>
    <xf numFmtId="184" fontId="4" fillId="33" borderId="15" xfId="0" applyNumberFormat="1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9" fontId="4" fillId="33" borderId="15" xfId="0" applyNumberFormat="1" applyFont="1" applyFill="1" applyBorder="1" applyAlignment="1">
      <alignment horizontal="center" vertical="top" wrapText="1"/>
    </xf>
    <xf numFmtId="190" fontId="5" fillId="0" borderId="0" xfId="51" applyNumberFormat="1" applyFont="1" applyAlignment="1">
      <alignment/>
    </xf>
    <xf numFmtId="190" fontId="5" fillId="0" borderId="0" xfId="51" applyNumberFormat="1" applyFont="1" applyFill="1" applyBorder="1" applyAlignment="1">
      <alignment/>
    </xf>
    <xf numFmtId="190" fontId="5" fillId="35" borderId="13" xfId="51" applyNumberFormat="1" applyFont="1" applyFill="1" applyBorder="1" applyAlignment="1">
      <alignment/>
    </xf>
    <xf numFmtId="190" fontId="6" fillId="35" borderId="13" xfId="51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77" fontId="5" fillId="0" borderId="13" xfId="51" applyFont="1" applyBorder="1" applyAlignment="1">
      <alignment horizontal="center" vertical="center" wrapText="1"/>
    </xf>
    <xf numFmtId="190" fontId="5" fillId="0" borderId="13" xfId="51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9" borderId="13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left"/>
    </xf>
    <xf numFmtId="177" fontId="5" fillId="9" borderId="13" xfId="51" applyFont="1" applyFill="1" applyBorder="1" applyAlignment="1">
      <alignment/>
    </xf>
    <xf numFmtId="190" fontId="5" fillId="9" borderId="13" xfId="51" applyNumberFormat="1" applyFont="1" applyFill="1" applyBorder="1" applyAlignment="1">
      <alignment/>
    </xf>
    <xf numFmtId="177" fontId="6" fillId="9" borderId="13" xfId="51" applyFont="1" applyFill="1" applyBorder="1" applyAlignment="1">
      <alignment/>
    </xf>
    <xf numFmtId="190" fontId="6" fillId="9" borderId="13" xfId="51" applyNumberFormat="1" applyFont="1" applyFill="1" applyBorder="1" applyAlignment="1">
      <alignment/>
    </xf>
    <xf numFmtId="0" fontId="5" fillId="9" borderId="13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left"/>
    </xf>
    <xf numFmtId="2" fontId="50" fillId="9" borderId="13" xfId="0" applyNumberFormat="1" applyFont="1" applyFill="1" applyBorder="1" applyAlignment="1">
      <alignment horizontal="left"/>
    </xf>
    <xf numFmtId="171" fontId="50" fillId="9" borderId="13" xfId="49" applyFont="1" applyFill="1" applyBorder="1" applyAlignment="1">
      <alignment horizontal="left"/>
    </xf>
    <xf numFmtId="10" fontId="6" fillId="9" borderId="13" xfId="55" applyNumberFormat="1" applyFont="1" applyFill="1" applyBorder="1" applyAlignment="1">
      <alignment/>
    </xf>
    <xf numFmtId="44" fontId="6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1" width="48.421875" style="1" customWidth="1"/>
    <col min="2" max="2" width="21.28125" style="1" customWidth="1"/>
    <col min="3" max="3" width="15.57421875" style="1" customWidth="1"/>
    <col min="4" max="4" width="67.00390625" style="1" customWidth="1"/>
    <col min="5" max="5" width="11.7109375" style="1" hidden="1" customWidth="1"/>
    <col min="6" max="16384" width="11.421875" style="1" customWidth="1"/>
  </cols>
  <sheetData>
    <row r="1" spans="1:5" ht="20.25" thickBot="1">
      <c r="A1" s="94" t="s">
        <v>83</v>
      </c>
      <c r="B1" s="94"/>
      <c r="C1" s="94"/>
      <c r="D1" s="94"/>
      <c r="E1" s="67">
        <v>7.5</v>
      </c>
    </row>
    <row r="2" spans="1:5" ht="59.25" thickBot="1">
      <c r="A2" s="2" t="s">
        <v>14</v>
      </c>
      <c r="B2" s="2" t="s">
        <v>77</v>
      </c>
      <c r="C2" s="2" t="s">
        <v>15</v>
      </c>
      <c r="D2" s="3" t="s">
        <v>82</v>
      </c>
      <c r="E2" s="4"/>
    </row>
    <row r="3" spans="1:5" ht="20.25" thickBot="1">
      <c r="A3" s="68" t="s">
        <v>16</v>
      </c>
      <c r="B3" s="69"/>
      <c r="C3" s="69"/>
      <c r="D3" s="70"/>
      <c r="E3" s="4"/>
    </row>
    <row r="4" spans="1:5" ht="30" customHeight="1" thickBot="1">
      <c r="A4" s="5" t="str">
        <f>Description!B3</f>
        <v>SALARIES/BENEFITS/STIPENDS</v>
      </c>
      <c r="B4" s="6">
        <f>Description!H11</f>
        <v>50880</v>
      </c>
      <c r="C4" s="7">
        <f aca="true" t="shared" si="0" ref="C4:C9">B4/$B$10</f>
        <v>0.273259505766216</v>
      </c>
      <c r="D4" s="8" t="s">
        <v>81</v>
      </c>
      <c r="E4" s="4"/>
    </row>
    <row r="5" spans="1:5" ht="30" customHeight="1" thickBot="1">
      <c r="A5" s="5" t="str">
        <f>Description!B42</f>
        <v>NUTRITION SUPPLIES</v>
      </c>
      <c r="B5" s="6">
        <f>Description!H50</f>
        <v>48886.66666666667</v>
      </c>
      <c r="C5" s="7">
        <f t="shared" si="0"/>
        <v>0.26255397743496617</v>
      </c>
      <c r="D5" s="8" t="s">
        <v>18</v>
      </c>
      <c r="E5" s="4"/>
    </row>
    <row r="6" spans="1:5" ht="30" customHeight="1" thickBot="1">
      <c r="A6" s="5" t="str">
        <f>Description!B21</f>
        <v>MEDICINE SUPPLIES</v>
      </c>
      <c r="B6" s="6">
        <f>Description!H40</f>
        <v>42943.3</v>
      </c>
      <c r="C6" s="7">
        <f t="shared" si="0"/>
        <v>0.2306341378531907</v>
      </c>
      <c r="D6" s="8"/>
      <c r="E6" s="4"/>
    </row>
    <row r="7" spans="1:5" ht="30" customHeight="1" thickBot="1">
      <c r="A7" s="5" t="str">
        <f>Description!B59</f>
        <v>FOOD</v>
      </c>
      <c r="B7" s="6">
        <f>Description!H71</f>
        <v>17520.000000000004</v>
      </c>
      <c r="C7" s="7">
        <f t="shared" si="0"/>
        <v>0.09409407509874419</v>
      </c>
      <c r="D7" s="8" t="s">
        <v>18</v>
      </c>
      <c r="E7" s="4"/>
    </row>
    <row r="8" spans="1:5" ht="30" customHeight="1" thickBot="1">
      <c r="A8" s="10" t="str">
        <f>Description!B52</f>
        <v>OTHER SUPPLIES</v>
      </c>
      <c r="B8" s="6">
        <f>Description!H57</f>
        <v>14366.666666666668</v>
      </c>
      <c r="C8" s="7">
        <f t="shared" si="0"/>
        <v>0.07715857375867341</v>
      </c>
      <c r="D8" s="8" t="s">
        <v>17</v>
      </c>
      <c r="E8" s="4"/>
    </row>
    <row r="9" spans="1:5" ht="30" customHeight="1" thickBot="1">
      <c r="A9" s="5" t="str">
        <f>Description!B13</f>
        <v>GENERAL EXPENSES</v>
      </c>
      <c r="B9" s="6">
        <f>Description!H19</f>
        <v>11600</v>
      </c>
      <c r="C9" s="7">
        <f t="shared" si="0"/>
        <v>0.06229973008820962</v>
      </c>
      <c r="D9" s="9" t="s">
        <v>19</v>
      </c>
      <c r="E9" s="4"/>
    </row>
    <row r="10" spans="1:5" ht="25.5" customHeight="1" thickBot="1">
      <c r="A10" s="68" t="s">
        <v>20</v>
      </c>
      <c r="B10" s="69">
        <f>SUM(B4:B9)</f>
        <v>186196.63333333333</v>
      </c>
      <c r="C10" s="71">
        <f>SUM(C4:C8)</f>
        <v>0.9377002699117906</v>
      </c>
      <c r="D10" s="70"/>
      <c r="E10" s="4"/>
    </row>
    <row r="11" spans="1:5" ht="19.5">
      <c r="A11" s="4"/>
      <c r="B11" s="4"/>
      <c r="C11" s="4"/>
      <c r="D11" s="4"/>
      <c r="E11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4" sqref="A4:A10"/>
    </sheetView>
  </sheetViews>
  <sheetFormatPr defaultColWidth="9.140625" defaultRowHeight="15"/>
  <cols>
    <col min="1" max="1" width="6.8515625" style="11" customWidth="1"/>
    <col min="2" max="2" width="52.28125" style="12" customWidth="1"/>
    <col min="3" max="3" width="15.8515625" style="13" customWidth="1"/>
    <col min="4" max="4" width="15.8515625" style="72" customWidth="1"/>
    <col min="5" max="5" width="11.57421875" style="11" bestFit="1" customWidth="1"/>
    <col min="6" max="6" width="16.00390625" style="11" bestFit="1" customWidth="1"/>
    <col min="7" max="7" width="19.00390625" style="13" customWidth="1"/>
    <col min="8" max="8" width="19.00390625" style="72" customWidth="1"/>
    <col min="9" max="9" width="13.421875" style="15" bestFit="1" customWidth="1"/>
    <col min="10" max="10" width="14.140625" style="15" bestFit="1" customWidth="1"/>
    <col min="11" max="11" width="15.8515625" style="15" bestFit="1" customWidth="1"/>
    <col min="12" max="12" width="9.140625" style="15" customWidth="1"/>
    <col min="13" max="13" width="12.7109375" style="15" bestFit="1" customWidth="1"/>
    <col min="14" max="16384" width="9.140625" style="15" customWidth="1"/>
  </cols>
  <sheetData>
    <row r="1" ht="25.5" customHeight="1">
      <c r="K1" s="14">
        <v>7.5</v>
      </c>
    </row>
    <row r="2" spans="1:10" ht="41.25" customHeight="1">
      <c r="A2" s="76"/>
      <c r="B2" s="77" t="s">
        <v>21</v>
      </c>
      <c r="C2" s="78" t="s">
        <v>22</v>
      </c>
      <c r="D2" s="79" t="s">
        <v>22</v>
      </c>
      <c r="E2" s="76" t="s">
        <v>0</v>
      </c>
      <c r="F2" s="76" t="s">
        <v>23</v>
      </c>
      <c r="G2" s="78" t="s">
        <v>24</v>
      </c>
      <c r="H2" s="79" t="s">
        <v>24</v>
      </c>
      <c r="I2" s="76" t="s">
        <v>25</v>
      </c>
      <c r="J2" s="18"/>
    </row>
    <row r="3" spans="1:9" ht="24.75" customHeight="1">
      <c r="A3" s="19" t="s">
        <v>60</v>
      </c>
      <c r="B3" s="19" t="s">
        <v>78</v>
      </c>
      <c r="C3" s="20"/>
      <c r="D3" s="22"/>
      <c r="E3" s="21"/>
      <c r="F3" s="21"/>
      <c r="G3" s="20"/>
      <c r="H3" s="22"/>
      <c r="I3" s="23"/>
    </row>
    <row r="4" spans="1:9" s="30" customFormat="1" ht="24.75" customHeight="1">
      <c r="A4" s="24">
        <v>1</v>
      </c>
      <c r="B4" s="25" t="s">
        <v>61</v>
      </c>
      <c r="C4" s="26">
        <v>7000</v>
      </c>
      <c r="D4" s="28">
        <f>C4/$K$1</f>
        <v>933.3333333333334</v>
      </c>
      <c r="E4" s="24">
        <v>12</v>
      </c>
      <c r="F4" s="16" t="s">
        <v>27</v>
      </c>
      <c r="G4" s="27">
        <f aca="true" t="shared" si="0" ref="G4:G10">C4*E4*A4</f>
        <v>84000</v>
      </c>
      <c r="H4" s="31">
        <f>E4*D4</f>
        <v>11200</v>
      </c>
      <c r="I4" s="29">
        <f>H4/$H$11</f>
        <v>0.22012578616352202</v>
      </c>
    </row>
    <row r="5" spans="1:9" ht="24.75" customHeight="1">
      <c r="A5" s="16">
        <v>1</v>
      </c>
      <c r="B5" s="17" t="s">
        <v>26</v>
      </c>
      <c r="C5" s="27">
        <v>5000</v>
      </c>
      <c r="D5" s="28">
        <f aca="true" t="shared" si="1" ref="D5:D10">C5/$K$1</f>
        <v>666.6666666666666</v>
      </c>
      <c r="E5" s="16">
        <v>12</v>
      </c>
      <c r="F5" s="16" t="s">
        <v>27</v>
      </c>
      <c r="G5" s="27">
        <f t="shared" si="0"/>
        <v>60000</v>
      </c>
      <c r="H5" s="31">
        <f aca="true" t="shared" si="2" ref="H5:H10">E5*D5</f>
        <v>8000</v>
      </c>
      <c r="I5" s="29">
        <f aca="true" t="shared" si="3" ref="I5:I10">H5/$H$11</f>
        <v>0.15723270440251572</v>
      </c>
    </row>
    <row r="6" spans="1:9" ht="24.75" customHeight="1">
      <c r="A6" s="16">
        <v>1</v>
      </c>
      <c r="B6" s="33" t="s">
        <v>28</v>
      </c>
      <c r="C6" s="27">
        <v>5000</v>
      </c>
      <c r="D6" s="28">
        <f t="shared" si="1"/>
        <v>666.6666666666666</v>
      </c>
      <c r="E6" s="16">
        <v>12</v>
      </c>
      <c r="F6" s="16" t="s">
        <v>27</v>
      </c>
      <c r="G6" s="27">
        <f t="shared" si="0"/>
        <v>60000</v>
      </c>
      <c r="H6" s="31">
        <f t="shared" si="2"/>
        <v>8000</v>
      </c>
      <c r="I6" s="29">
        <f t="shared" si="3"/>
        <v>0.15723270440251572</v>
      </c>
    </row>
    <row r="7" spans="1:9" ht="24.75" customHeight="1">
      <c r="A7" s="16">
        <v>4</v>
      </c>
      <c r="B7" s="17" t="s">
        <v>29</v>
      </c>
      <c r="C7" s="27">
        <v>3800</v>
      </c>
      <c r="D7" s="28">
        <f t="shared" si="1"/>
        <v>506.6666666666667</v>
      </c>
      <c r="E7" s="16">
        <v>12</v>
      </c>
      <c r="F7" s="16" t="s">
        <v>27</v>
      </c>
      <c r="G7" s="27">
        <f t="shared" si="0"/>
        <v>182400</v>
      </c>
      <c r="H7" s="31">
        <f t="shared" si="2"/>
        <v>6080</v>
      </c>
      <c r="I7" s="29">
        <f t="shared" si="3"/>
        <v>0.11949685534591195</v>
      </c>
    </row>
    <row r="8" spans="1:9" ht="24.75" customHeight="1">
      <c r="A8" s="16">
        <v>4</v>
      </c>
      <c r="B8" s="17" t="s">
        <v>30</v>
      </c>
      <c r="C8" s="27">
        <v>3800</v>
      </c>
      <c r="D8" s="28">
        <f t="shared" si="1"/>
        <v>506.6666666666667</v>
      </c>
      <c r="E8" s="16">
        <v>12</v>
      </c>
      <c r="F8" s="16" t="s">
        <v>27</v>
      </c>
      <c r="G8" s="27">
        <f t="shared" si="0"/>
        <v>182400</v>
      </c>
      <c r="H8" s="31">
        <f t="shared" si="2"/>
        <v>6080</v>
      </c>
      <c r="I8" s="29">
        <f t="shared" si="3"/>
        <v>0.11949685534591195</v>
      </c>
    </row>
    <row r="9" spans="1:9" ht="24.75" customHeight="1">
      <c r="A9" s="16">
        <v>1</v>
      </c>
      <c r="B9" s="17" t="s">
        <v>31</v>
      </c>
      <c r="C9" s="27">
        <v>3200</v>
      </c>
      <c r="D9" s="28">
        <f t="shared" si="1"/>
        <v>426.6666666666667</v>
      </c>
      <c r="E9" s="16">
        <v>12</v>
      </c>
      <c r="F9" s="16" t="s">
        <v>27</v>
      </c>
      <c r="G9" s="27">
        <f t="shared" si="0"/>
        <v>38400</v>
      </c>
      <c r="H9" s="31">
        <f t="shared" si="2"/>
        <v>5120</v>
      </c>
      <c r="I9" s="29">
        <f t="shared" si="3"/>
        <v>0.10062893081761007</v>
      </c>
    </row>
    <row r="10" spans="1:9" ht="24.75" customHeight="1">
      <c r="A10" s="16">
        <v>1</v>
      </c>
      <c r="B10" s="17" t="s">
        <v>74</v>
      </c>
      <c r="C10" s="27">
        <v>4000</v>
      </c>
      <c r="D10" s="28">
        <f t="shared" si="1"/>
        <v>533.3333333333334</v>
      </c>
      <c r="E10" s="16">
        <v>12</v>
      </c>
      <c r="F10" s="16" t="s">
        <v>27</v>
      </c>
      <c r="G10" s="27">
        <f t="shared" si="0"/>
        <v>48000</v>
      </c>
      <c r="H10" s="31">
        <f t="shared" si="2"/>
        <v>6400</v>
      </c>
      <c r="I10" s="29">
        <f t="shared" si="3"/>
        <v>0.12578616352201258</v>
      </c>
    </row>
    <row r="11" spans="1:13" s="80" customFormat="1" ht="24.75" customHeight="1">
      <c r="A11" s="88"/>
      <c r="B11" s="82" t="s">
        <v>32</v>
      </c>
      <c r="C11" s="85"/>
      <c r="D11" s="86"/>
      <c r="E11" s="88"/>
      <c r="F11" s="88"/>
      <c r="G11" s="85">
        <f>SUM(G4:G10)</f>
        <v>655200</v>
      </c>
      <c r="H11" s="86">
        <f>SUM(H4:H10)</f>
        <v>50880</v>
      </c>
      <c r="I11" s="92">
        <f>H11/H72</f>
        <v>0.2961066744469678</v>
      </c>
      <c r="M11" s="93"/>
    </row>
    <row r="12" spans="1:13" s="30" customFormat="1" ht="24.75" customHeight="1">
      <c r="A12" s="35"/>
      <c r="B12" s="36"/>
      <c r="C12" s="37"/>
      <c r="D12" s="73"/>
      <c r="E12" s="35"/>
      <c r="F12" s="35"/>
      <c r="G12" s="38"/>
      <c r="H12" s="39"/>
      <c r="I12" s="40"/>
      <c r="M12" s="41"/>
    </row>
    <row r="13" spans="1:9" ht="24.75" customHeight="1">
      <c r="A13" s="19" t="s">
        <v>60</v>
      </c>
      <c r="B13" s="19" t="s">
        <v>79</v>
      </c>
      <c r="C13" s="20"/>
      <c r="D13" s="22"/>
      <c r="E13" s="21"/>
      <c r="F13" s="21"/>
      <c r="G13" s="20"/>
      <c r="H13" s="22"/>
      <c r="I13" s="23"/>
    </row>
    <row r="14" spans="1:9" s="30" customFormat="1" ht="24.75" customHeight="1">
      <c r="A14" s="24"/>
      <c r="B14" s="25" t="s">
        <v>69</v>
      </c>
      <c r="C14" s="26">
        <v>2000</v>
      </c>
      <c r="D14" s="28">
        <f>C14/$K$1</f>
        <v>266.6666666666667</v>
      </c>
      <c r="E14" s="24">
        <v>12</v>
      </c>
      <c r="F14" s="16" t="s">
        <v>27</v>
      </c>
      <c r="G14" s="27">
        <f>C14*E14</f>
        <v>24000</v>
      </c>
      <c r="H14" s="31">
        <f>E14*D14</f>
        <v>3200</v>
      </c>
      <c r="I14" s="29">
        <f>H14/$H$19</f>
        <v>0.27586206896551724</v>
      </c>
    </row>
    <row r="15" spans="1:9" ht="24.75" customHeight="1">
      <c r="A15" s="16"/>
      <c r="B15" s="17" t="s">
        <v>70</v>
      </c>
      <c r="C15" s="27">
        <v>500</v>
      </c>
      <c r="D15" s="28">
        <f>C15/$K$1</f>
        <v>66.66666666666667</v>
      </c>
      <c r="E15" s="16">
        <v>12</v>
      </c>
      <c r="F15" s="16" t="s">
        <v>27</v>
      </c>
      <c r="G15" s="27">
        <f>C15*E15</f>
        <v>6000</v>
      </c>
      <c r="H15" s="31">
        <f>E15*D15</f>
        <v>800</v>
      </c>
      <c r="I15" s="29">
        <f>H15/$H$19</f>
        <v>0.06896551724137931</v>
      </c>
    </row>
    <row r="16" spans="1:9" ht="24.75" customHeight="1">
      <c r="A16" s="16"/>
      <c r="B16" s="33" t="s">
        <v>71</v>
      </c>
      <c r="C16" s="27">
        <v>750</v>
      </c>
      <c r="D16" s="28">
        <f>C16/$K$1</f>
        <v>100</v>
      </c>
      <c r="E16" s="16">
        <v>12</v>
      </c>
      <c r="F16" s="16" t="s">
        <v>27</v>
      </c>
      <c r="G16" s="27">
        <f>C16*E16</f>
        <v>9000</v>
      </c>
      <c r="H16" s="31">
        <f>E16*D16</f>
        <v>1200</v>
      </c>
      <c r="I16" s="29">
        <f>H16/$H$19</f>
        <v>0.10344827586206896</v>
      </c>
    </row>
    <row r="17" spans="1:9" ht="24.75" customHeight="1">
      <c r="A17" s="16"/>
      <c r="B17" s="17" t="s">
        <v>72</v>
      </c>
      <c r="C17" s="27">
        <v>1000</v>
      </c>
      <c r="D17" s="28">
        <f>C17/$K$1</f>
        <v>133.33333333333334</v>
      </c>
      <c r="E17" s="16">
        <v>12</v>
      </c>
      <c r="F17" s="16" t="s">
        <v>27</v>
      </c>
      <c r="G17" s="27">
        <f>C17*E17</f>
        <v>12000</v>
      </c>
      <c r="H17" s="31">
        <f>E17*D17</f>
        <v>1600</v>
      </c>
      <c r="I17" s="29">
        <f>H17/$H$19</f>
        <v>0.13793103448275862</v>
      </c>
    </row>
    <row r="18" spans="1:9" ht="24.75" customHeight="1">
      <c r="A18" s="16"/>
      <c r="B18" s="17" t="s">
        <v>73</v>
      </c>
      <c r="C18" s="27">
        <v>3000</v>
      </c>
      <c r="D18" s="28">
        <f>C18/$K$1</f>
        <v>400</v>
      </c>
      <c r="E18" s="16">
        <v>12</v>
      </c>
      <c r="F18" s="16" t="s">
        <v>27</v>
      </c>
      <c r="G18" s="27">
        <f>C18*E18</f>
        <v>36000</v>
      </c>
      <c r="H18" s="31">
        <f>E18*D18</f>
        <v>4800</v>
      </c>
      <c r="I18" s="29">
        <f>H18/$H$19</f>
        <v>0.41379310344827586</v>
      </c>
    </row>
    <row r="19" spans="1:13" s="80" customFormat="1" ht="24.75" customHeight="1">
      <c r="A19" s="88"/>
      <c r="B19" s="82" t="s">
        <v>32</v>
      </c>
      <c r="C19" s="85"/>
      <c r="D19" s="86">
        <f>SUM(D14:D18)</f>
        <v>966.6666666666667</v>
      </c>
      <c r="E19" s="88"/>
      <c r="F19" s="88"/>
      <c r="G19" s="85">
        <f>SUM(G14:G18)</f>
        <v>87000</v>
      </c>
      <c r="H19" s="86">
        <f>SUM(H14:H18)</f>
        <v>11600</v>
      </c>
      <c r="I19" s="92">
        <f>H19/H72</f>
        <v>0.06750859716165147</v>
      </c>
      <c r="M19" s="93"/>
    </row>
    <row r="20" spans="1:9" ht="24.75" customHeight="1">
      <c r="A20" s="42"/>
      <c r="B20" s="43"/>
      <c r="C20" s="44"/>
      <c r="D20" s="46"/>
      <c r="E20" s="45"/>
      <c r="F20" s="45"/>
      <c r="G20" s="44"/>
      <c r="H20" s="46"/>
      <c r="I20" s="47"/>
    </row>
    <row r="21" spans="1:9" ht="24.75" customHeight="1">
      <c r="A21" s="19" t="s">
        <v>60</v>
      </c>
      <c r="B21" s="19" t="s">
        <v>80</v>
      </c>
      <c r="C21" s="48"/>
      <c r="D21" s="50"/>
      <c r="E21" s="49"/>
      <c r="F21" s="49"/>
      <c r="G21" s="48"/>
      <c r="H21" s="50"/>
      <c r="I21" s="23"/>
    </row>
    <row r="22" spans="1:9" ht="24.75" customHeight="1">
      <c r="A22" s="16"/>
      <c r="B22" s="17" t="s">
        <v>33</v>
      </c>
      <c r="C22" s="27">
        <v>211.37</v>
      </c>
      <c r="D22" s="28">
        <f aca="true" t="shared" si="4" ref="D22:D39">C22/$K$1</f>
        <v>28.182666666666666</v>
      </c>
      <c r="E22" s="51">
        <v>75</v>
      </c>
      <c r="F22" s="51" t="s">
        <v>34</v>
      </c>
      <c r="G22" s="27">
        <f aca="true" t="shared" si="5" ref="G22:G70">C22*E22</f>
        <v>15852.75</v>
      </c>
      <c r="H22" s="31">
        <f aca="true" t="shared" si="6" ref="H22:H39">E22*D22</f>
        <v>2113.7</v>
      </c>
      <c r="I22" s="32">
        <f>H22/$H$40</f>
        <v>0.04922071661935621</v>
      </c>
    </row>
    <row r="23" spans="1:9" ht="24.75" customHeight="1">
      <c r="A23" s="16"/>
      <c r="B23" s="17" t="s">
        <v>35</v>
      </c>
      <c r="C23" s="27">
        <v>240.76</v>
      </c>
      <c r="D23" s="28">
        <f t="shared" si="4"/>
        <v>32.10133333333333</v>
      </c>
      <c r="E23" s="51">
        <v>50</v>
      </c>
      <c r="F23" s="51" t="s">
        <v>34</v>
      </c>
      <c r="G23" s="27">
        <f t="shared" si="5"/>
        <v>12038</v>
      </c>
      <c r="H23" s="31">
        <f t="shared" si="6"/>
        <v>1605.0666666666664</v>
      </c>
      <c r="I23" s="32">
        <f aca="true" t="shared" si="7" ref="I23:I39">H23/$H$40</f>
        <v>0.03737641649958588</v>
      </c>
    </row>
    <row r="24" spans="1:9" ht="24.75" customHeight="1">
      <c r="A24" s="16"/>
      <c r="B24" s="17" t="s">
        <v>36</v>
      </c>
      <c r="C24" s="27">
        <v>140.22</v>
      </c>
      <c r="D24" s="28">
        <f t="shared" si="4"/>
        <v>18.696</v>
      </c>
      <c r="E24" s="51">
        <v>200</v>
      </c>
      <c r="F24" s="51" t="s">
        <v>34</v>
      </c>
      <c r="G24" s="27">
        <f t="shared" si="5"/>
        <v>28044</v>
      </c>
      <c r="H24" s="31">
        <f t="shared" si="6"/>
        <v>3739.2000000000003</v>
      </c>
      <c r="I24" s="32">
        <f t="shared" si="7"/>
        <v>0.08707295433746359</v>
      </c>
    </row>
    <row r="25" spans="1:9" ht="24.75" customHeight="1">
      <c r="A25" s="16"/>
      <c r="B25" s="17" t="s">
        <v>37</v>
      </c>
      <c r="C25" s="27">
        <v>158.16</v>
      </c>
      <c r="D25" s="28">
        <f t="shared" si="4"/>
        <v>21.088</v>
      </c>
      <c r="E25" s="51">
        <v>200</v>
      </c>
      <c r="F25" s="51" t="s">
        <v>34</v>
      </c>
      <c r="G25" s="27">
        <f t="shared" si="5"/>
        <v>31632</v>
      </c>
      <c r="H25" s="31">
        <f t="shared" si="6"/>
        <v>4217.6</v>
      </c>
      <c r="I25" s="32">
        <f t="shared" si="7"/>
        <v>0.09821322534597947</v>
      </c>
    </row>
    <row r="26" spans="1:9" ht="24.75" customHeight="1">
      <c r="A26" s="16"/>
      <c r="B26" s="17" t="s">
        <v>38</v>
      </c>
      <c r="C26" s="27">
        <v>522.33</v>
      </c>
      <c r="D26" s="28">
        <f t="shared" si="4"/>
        <v>69.644</v>
      </c>
      <c r="E26" s="51">
        <v>100</v>
      </c>
      <c r="F26" s="51" t="s">
        <v>34</v>
      </c>
      <c r="G26" s="27">
        <f t="shared" si="5"/>
        <v>52233.00000000001</v>
      </c>
      <c r="H26" s="31">
        <f t="shared" si="6"/>
        <v>6964.400000000001</v>
      </c>
      <c r="I26" s="32">
        <f t="shared" si="7"/>
        <v>0.16217663756627926</v>
      </c>
    </row>
    <row r="27" spans="1:9" ht="24.75" customHeight="1">
      <c r="A27" s="16"/>
      <c r="B27" s="17" t="s">
        <v>39</v>
      </c>
      <c r="C27" s="27">
        <v>249.69</v>
      </c>
      <c r="D27" s="28">
        <f t="shared" si="4"/>
        <v>33.292</v>
      </c>
      <c r="E27" s="51">
        <v>50</v>
      </c>
      <c r="F27" s="51" t="s">
        <v>34</v>
      </c>
      <c r="G27" s="27">
        <f t="shared" si="5"/>
        <v>12484.5</v>
      </c>
      <c r="H27" s="31">
        <f t="shared" si="6"/>
        <v>1664.6000000000001</v>
      </c>
      <c r="I27" s="32">
        <f t="shared" si="7"/>
        <v>0.03876274063707261</v>
      </c>
    </row>
    <row r="28" spans="1:9" ht="24.75" customHeight="1">
      <c r="A28" s="16"/>
      <c r="B28" s="17" t="s">
        <v>40</v>
      </c>
      <c r="C28" s="27">
        <v>196</v>
      </c>
      <c r="D28" s="28">
        <f t="shared" si="4"/>
        <v>26.133333333333333</v>
      </c>
      <c r="E28" s="51">
        <v>50</v>
      </c>
      <c r="F28" s="51" t="s">
        <v>34</v>
      </c>
      <c r="G28" s="27">
        <f t="shared" si="5"/>
        <v>9800</v>
      </c>
      <c r="H28" s="31">
        <f t="shared" si="6"/>
        <v>1306.6666666666667</v>
      </c>
      <c r="I28" s="32">
        <f t="shared" si="7"/>
        <v>0.030427719031063442</v>
      </c>
    </row>
    <row r="29" spans="1:9" ht="24.75" customHeight="1">
      <c r="A29" s="16"/>
      <c r="B29" s="17" t="s">
        <v>41</v>
      </c>
      <c r="C29" s="27">
        <v>156.4</v>
      </c>
      <c r="D29" s="28">
        <f t="shared" si="4"/>
        <v>20.853333333333335</v>
      </c>
      <c r="E29" s="51">
        <v>70</v>
      </c>
      <c r="F29" s="51" t="s">
        <v>34</v>
      </c>
      <c r="G29" s="27">
        <f t="shared" si="5"/>
        <v>10948</v>
      </c>
      <c r="H29" s="31">
        <f t="shared" si="6"/>
        <v>1459.7333333333336</v>
      </c>
      <c r="I29" s="32">
        <f t="shared" si="7"/>
        <v>0.033992108974702305</v>
      </c>
    </row>
    <row r="30" spans="1:9" ht="24.75" customHeight="1">
      <c r="A30" s="16"/>
      <c r="B30" s="17" t="s">
        <v>42</v>
      </c>
      <c r="C30" s="27">
        <v>153.97</v>
      </c>
      <c r="D30" s="28">
        <f t="shared" si="4"/>
        <v>20.529333333333334</v>
      </c>
      <c r="E30" s="51">
        <v>100</v>
      </c>
      <c r="F30" s="51" t="s">
        <v>34</v>
      </c>
      <c r="G30" s="27">
        <f t="shared" si="5"/>
        <v>15397</v>
      </c>
      <c r="H30" s="31">
        <f t="shared" si="6"/>
        <v>2052.9333333333334</v>
      </c>
      <c r="I30" s="32">
        <f t="shared" si="7"/>
        <v>0.04780567244094733</v>
      </c>
    </row>
    <row r="31" spans="1:9" ht="24.75" customHeight="1">
      <c r="A31" s="16"/>
      <c r="B31" s="17" t="s">
        <v>43</v>
      </c>
      <c r="C31" s="27">
        <v>125</v>
      </c>
      <c r="D31" s="28">
        <f t="shared" si="4"/>
        <v>16.666666666666668</v>
      </c>
      <c r="E31" s="51">
        <v>500</v>
      </c>
      <c r="F31" s="51" t="s">
        <v>34</v>
      </c>
      <c r="G31" s="27">
        <f t="shared" si="5"/>
        <v>62500</v>
      </c>
      <c r="H31" s="31">
        <f t="shared" si="6"/>
        <v>8333.333333333334</v>
      </c>
      <c r="I31" s="32">
        <f t="shared" si="7"/>
        <v>0.19405433055525154</v>
      </c>
    </row>
    <row r="32" spans="1:9" ht="24.75" customHeight="1">
      <c r="A32" s="16"/>
      <c r="B32" s="17" t="s">
        <v>44</v>
      </c>
      <c r="C32" s="27">
        <v>50</v>
      </c>
      <c r="D32" s="28">
        <f t="shared" si="4"/>
        <v>6.666666666666667</v>
      </c>
      <c r="E32" s="51">
        <v>250</v>
      </c>
      <c r="F32" s="51" t="s">
        <v>34</v>
      </c>
      <c r="G32" s="27">
        <f t="shared" si="5"/>
        <v>12500</v>
      </c>
      <c r="H32" s="31">
        <f t="shared" si="6"/>
        <v>1666.6666666666667</v>
      </c>
      <c r="I32" s="32">
        <f t="shared" si="7"/>
        <v>0.03881086611105031</v>
      </c>
    </row>
    <row r="33" spans="1:9" ht="24.75" customHeight="1">
      <c r="A33" s="16"/>
      <c r="B33" s="17" t="s">
        <v>45</v>
      </c>
      <c r="C33" s="27">
        <v>160</v>
      </c>
      <c r="D33" s="28">
        <f t="shared" si="4"/>
        <v>21.333333333333332</v>
      </c>
      <c r="E33" s="51">
        <v>80</v>
      </c>
      <c r="F33" s="51" t="s">
        <v>34</v>
      </c>
      <c r="G33" s="27">
        <f t="shared" si="5"/>
        <v>12800</v>
      </c>
      <c r="H33" s="31">
        <f t="shared" si="6"/>
        <v>1706.6666666666665</v>
      </c>
      <c r="I33" s="32">
        <f t="shared" si="7"/>
        <v>0.03974232689771551</v>
      </c>
    </row>
    <row r="34" spans="1:9" ht="24.75" customHeight="1">
      <c r="A34" s="16"/>
      <c r="B34" s="52" t="s">
        <v>62</v>
      </c>
      <c r="C34" s="27">
        <v>42.95</v>
      </c>
      <c r="D34" s="28">
        <f t="shared" si="4"/>
        <v>5.7266666666666675</v>
      </c>
      <c r="E34" s="51">
        <v>50</v>
      </c>
      <c r="F34" s="51" t="s">
        <v>34</v>
      </c>
      <c r="G34" s="27">
        <f t="shared" si="5"/>
        <v>2147.5</v>
      </c>
      <c r="H34" s="31">
        <f t="shared" si="6"/>
        <v>286.33333333333337</v>
      </c>
      <c r="I34" s="32">
        <f t="shared" si="7"/>
        <v>0.006667706797878444</v>
      </c>
    </row>
    <row r="35" spans="1:9" ht="24.75" customHeight="1">
      <c r="A35" s="16"/>
      <c r="B35" s="52" t="s">
        <v>63</v>
      </c>
      <c r="C35" s="27">
        <v>13</v>
      </c>
      <c r="D35" s="28">
        <f t="shared" si="4"/>
        <v>1.7333333333333334</v>
      </c>
      <c r="E35" s="51">
        <v>300</v>
      </c>
      <c r="F35" s="51" t="s">
        <v>34</v>
      </c>
      <c r="G35" s="27">
        <f t="shared" si="5"/>
        <v>3900</v>
      </c>
      <c r="H35" s="31">
        <f t="shared" si="6"/>
        <v>520</v>
      </c>
      <c r="I35" s="32">
        <f t="shared" si="7"/>
        <v>0.012108990226647695</v>
      </c>
    </row>
    <row r="36" spans="1:9" ht="24.75" customHeight="1">
      <c r="A36" s="16"/>
      <c r="B36" s="52" t="s">
        <v>64</v>
      </c>
      <c r="C36" s="27">
        <v>13</v>
      </c>
      <c r="D36" s="28">
        <f t="shared" si="4"/>
        <v>1.7333333333333334</v>
      </c>
      <c r="E36" s="51">
        <v>300</v>
      </c>
      <c r="F36" s="51" t="s">
        <v>34</v>
      </c>
      <c r="G36" s="27">
        <f t="shared" si="5"/>
        <v>3900</v>
      </c>
      <c r="H36" s="31">
        <f t="shared" si="6"/>
        <v>520</v>
      </c>
      <c r="I36" s="32">
        <f t="shared" si="7"/>
        <v>0.012108990226647695</v>
      </c>
    </row>
    <row r="37" spans="1:9" ht="24.75" customHeight="1">
      <c r="A37" s="16"/>
      <c r="B37" s="52" t="s">
        <v>65</v>
      </c>
      <c r="C37" s="27">
        <v>85.95</v>
      </c>
      <c r="D37" s="28">
        <f t="shared" si="4"/>
        <v>11.46</v>
      </c>
      <c r="E37" s="51">
        <v>200</v>
      </c>
      <c r="F37" s="51" t="s">
        <v>68</v>
      </c>
      <c r="G37" s="27">
        <f t="shared" si="5"/>
        <v>17190</v>
      </c>
      <c r="H37" s="31">
        <f t="shared" si="6"/>
        <v>2292</v>
      </c>
      <c r="I37" s="32">
        <f t="shared" si="7"/>
        <v>0.05337270307591638</v>
      </c>
    </row>
    <row r="38" spans="1:9" ht="24.75" customHeight="1">
      <c r="A38" s="16"/>
      <c r="B38" s="52" t="s">
        <v>66</v>
      </c>
      <c r="C38" s="27">
        <v>43.4</v>
      </c>
      <c r="D38" s="28">
        <f t="shared" si="4"/>
        <v>5.786666666666666</v>
      </c>
      <c r="E38" s="51">
        <v>120</v>
      </c>
      <c r="F38" s="51" t="s">
        <v>68</v>
      </c>
      <c r="G38" s="27">
        <f t="shared" si="5"/>
        <v>5208</v>
      </c>
      <c r="H38" s="31">
        <f t="shared" si="6"/>
        <v>694.4</v>
      </c>
      <c r="I38" s="32">
        <f t="shared" si="7"/>
        <v>0.016170159256508</v>
      </c>
    </row>
    <row r="39" spans="1:9" ht="24.75" customHeight="1">
      <c r="A39" s="16"/>
      <c r="B39" s="52" t="s">
        <v>67</v>
      </c>
      <c r="C39" s="27">
        <v>90</v>
      </c>
      <c r="D39" s="28">
        <f t="shared" si="4"/>
        <v>12</v>
      </c>
      <c r="E39" s="51">
        <v>150</v>
      </c>
      <c r="F39" s="51" t="s">
        <v>34</v>
      </c>
      <c r="G39" s="27">
        <f t="shared" si="5"/>
        <v>13500</v>
      </c>
      <c r="H39" s="31">
        <f t="shared" si="6"/>
        <v>1800</v>
      </c>
      <c r="I39" s="32">
        <f t="shared" si="7"/>
        <v>0.04191573539993433</v>
      </c>
    </row>
    <row r="40" spans="1:9" ht="24.75" customHeight="1">
      <c r="A40" s="81"/>
      <c r="B40" s="87"/>
      <c r="C40" s="83"/>
      <c r="D40" s="84">
        <f>SUM(D22:D39)</f>
        <v>353.6266666666667</v>
      </c>
      <c r="E40" s="88"/>
      <c r="F40" s="88"/>
      <c r="G40" s="85">
        <f>SUM(G22:G39)</f>
        <v>322074.75</v>
      </c>
      <c r="H40" s="86">
        <f>SUM(H22:H39)</f>
        <v>42943.3</v>
      </c>
      <c r="I40" s="92">
        <f>H40/H72</f>
        <v>0.24991740866309894</v>
      </c>
    </row>
    <row r="41" spans="1:9" ht="24.75" customHeight="1">
      <c r="A41" s="42"/>
      <c r="B41" s="53"/>
      <c r="C41" s="54"/>
      <c r="D41" s="56"/>
      <c r="E41" s="55"/>
      <c r="F41" s="55"/>
      <c r="G41" s="54"/>
      <c r="H41" s="56"/>
      <c r="I41" s="47"/>
    </row>
    <row r="42" spans="1:9" ht="24.75" customHeight="1">
      <c r="A42" s="21"/>
      <c r="B42" s="19" t="s">
        <v>75</v>
      </c>
      <c r="C42" s="20"/>
      <c r="D42" s="22"/>
      <c r="E42" s="49"/>
      <c r="F42" s="49"/>
      <c r="G42" s="20"/>
      <c r="H42" s="22"/>
      <c r="I42" s="23"/>
    </row>
    <row r="43" spans="1:9" ht="24.75" customHeight="1">
      <c r="A43" s="16"/>
      <c r="B43" s="57" t="s">
        <v>3</v>
      </c>
      <c r="C43" s="58">
        <v>8.5</v>
      </c>
      <c r="D43" s="28">
        <f aca="true" t="shared" si="8" ref="D43:D49">C43/$K$1</f>
        <v>1.1333333333333333</v>
      </c>
      <c r="E43" s="51">
        <v>1500</v>
      </c>
      <c r="F43" s="51" t="s">
        <v>47</v>
      </c>
      <c r="G43" s="27">
        <f aca="true" t="shared" si="9" ref="G43:G49">C43*E43</f>
        <v>12750</v>
      </c>
      <c r="H43" s="31">
        <f aca="true" t="shared" si="10" ref="H43:H49">E43*D43</f>
        <v>1700</v>
      </c>
      <c r="I43" s="32">
        <f>H43/$H$50</f>
        <v>0.03477430792308741</v>
      </c>
    </row>
    <row r="44" spans="1:9" ht="24.75" customHeight="1">
      <c r="A44" s="16"/>
      <c r="B44" s="57" t="s">
        <v>7</v>
      </c>
      <c r="C44" s="58">
        <v>113</v>
      </c>
      <c r="D44" s="28">
        <f t="shared" si="8"/>
        <v>15.066666666666666</v>
      </c>
      <c r="E44" s="51">
        <v>400</v>
      </c>
      <c r="F44" s="51" t="s">
        <v>47</v>
      </c>
      <c r="G44" s="27">
        <f t="shared" si="9"/>
        <v>45200</v>
      </c>
      <c r="H44" s="31">
        <f t="shared" si="10"/>
        <v>6026.666666666667</v>
      </c>
      <c r="I44" s="32">
        <f aca="true" t="shared" si="11" ref="I44:I49">H44/$H$50</f>
        <v>0.12327833083321968</v>
      </c>
    </row>
    <row r="45" spans="1:9" ht="24.75" customHeight="1">
      <c r="A45" s="16"/>
      <c r="B45" s="57" t="s">
        <v>4</v>
      </c>
      <c r="C45" s="58">
        <v>200</v>
      </c>
      <c r="D45" s="28">
        <f t="shared" si="8"/>
        <v>26.666666666666668</v>
      </c>
      <c r="E45" s="51">
        <v>400</v>
      </c>
      <c r="F45" s="51" t="s">
        <v>50</v>
      </c>
      <c r="G45" s="27">
        <f t="shared" si="9"/>
        <v>80000</v>
      </c>
      <c r="H45" s="31">
        <f t="shared" si="10"/>
        <v>10666.666666666668</v>
      </c>
      <c r="I45" s="32">
        <f t="shared" si="11"/>
        <v>0.21819173598799946</v>
      </c>
    </row>
    <row r="46" spans="1:9" ht="24.75" customHeight="1">
      <c r="A46" s="16"/>
      <c r="B46" s="57" t="s">
        <v>5</v>
      </c>
      <c r="C46" s="58">
        <v>150</v>
      </c>
      <c r="D46" s="28">
        <f t="shared" si="8"/>
        <v>20</v>
      </c>
      <c r="E46" s="51">
        <v>500</v>
      </c>
      <c r="F46" s="51" t="s">
        <v>50</v>
      </c>
      <c r="G46" s="27">
        <f t="shared" si="9"/>
        <v>75000</v>
      </c>
      <c r="H46" s="31">
        <f t="shared" si="10"/>
        <v>10000</v>
      </c>
      <c r="I46" s="32">
        <f t="shared" si="11"/>
        <v>0.20455475248874946</v>
      </c>
    </row>
    <row r="47" spans="1:9" ht="24.75" customHeight="1">
      <c r="A47" s="16"/>
      <c r="B47" s="57" t="s">
        <v>6</v>
      </c>
      <c r="C47" s="58">
        <v>113</v>
      </c>
      <c r="D47" s="28">
        <f t="shared" si="8"/>
        <v>15.066666666666666</v>
      </c>
      <c r="E47" s="51">
        <v>500</v>
      </c>
      <c r="F47" s="51" t="s">
        <v>47</v>
      </c>
      <c r="G47" s="27">
        <f t="shared" si="9"/>
        <v>56500</v>
      </c>
      <c r="H47" s="31">
        <f t="shared" si="10"/>
        <v>7533.333333333333</v>
      </c>
      <c r="I47" s="32">
        <f t="shared" si="11"/>
        <v>0.1540979135415246</v>
      </c>
    </row>
    <row r="48" spans="1:9" ht="24.75" customHeight="1">
      <c r="A48" s="16"/>
      <c r="B48" s="57" t="s">
        <v>8</v>
      </c>
      <c r="C48" s="58">
        <v>17</v>
      </c>
      <c r="D48" s="28">
        <f t="shared" si="8"/>
        <v>2.2666666666666666</v>
      </c>
      <c r="E48" s="51">
        <v>800</v>
      </c>
      <c r="F48" s="51" t="s">
        <v>47</v>
      </c>
      <c r="G48" s="27">
        <f t="shared" si="9"/>
        <v>13600</v>
      </c>
      <c r="H48" s="31">
        <f t="shared" si="10"/>
        <v>1813.3333333333333</v>
      </c>
      <c r="I48" s="32">
        <f t="shared" si="11"/>
        <v>0.037092595117959905</v>
      </c>
    </row>
    <row r="49" spans="1:9" ht="24.75" customHeight="1">
      <c r="A49" s="16"/>
      <c r="B49" s="57" t="s">
        <v>9</v>
      </c>
      <c r="C49" s="58">
        <v>209</v>
      </c>
      <c r="D49" s="28">
        <f t="shared" si="8"/>
        <v>27.866666666666667</v>
      </c>
      <c r="E49" s="51">
        <v>400</v>
      </c>
      <c r="F49" s="51" t="s">
        <v>50</v>
      </c>
      <c r="G49" s="27">
        <f t="shared" si="9"/>
        <v>83600</v>
      </c>
      <c r="H49" s="31">
        <f t="shared" si="10"/>
        <v>11146.666666666666</v>
      </c>
      <c r="I49" s="32">
        <f t="shared" si="11"/>
        <v>0.2280103641074594</v>
      </c>
    </row>
    <row r="50" spans="1:9" s="80" customFormat="1" ht="24.75" customHeight="1">
      <c r="A50" s="88"/>
      <c r="B50" s="89"/>
      <c r="C50" s="90"/>
      <c r="D50" s="91">
        <f>SUM(D43:D49)</f>
        <v>108.06666666666666</v>
      </c>
      <c r="E50" s="88"/>
      <c r="F50" s="88"/>
      <c r="G50" s="85">
        <f>SUM(G43:G49)</f>
        <v>366650</v>
      </c>
      <c r="H50" s="86">
        <f>SUM(H43:H49)</f>
        <v>48886.66666666667</v>
      </c>
      <c r="I50" s="92">
        <f>H50/H72</f>
        <v>0.2845060591875806</v>
      </c>
    </row>
    <row r="51" spans="1:9" s="59" customFormat="1" ht="24.75" customHeight="1">
      <c r="A51" s="42"/>
      <c r="B51" s="53"/>
      <c r="C51" s="54"/>
      <c r="D51" s="56"/>
      <c r="E51" s="55"/>
      <c r="F51" s="55"/>
      <c r="G51" s="54"/>
      <c r="H51" s="56"/>
      <c r="I51" s="47"/>
    </row>
    <row r="52" spans="1:9" ht="24.75" customHeight="1">
      <c r="A52" s="21"/>
      <c r="B52" s="19" t="s">
        <v>76</v>
      </c>
      <c r="C52" s="20"/>
      <c r="D52" s="22"/>
      <c r="E52" s="49"/>
      <c r="F52" s="49"/>
      <c r="G52" s="20"/>
      <c r="H52" s="22"/>
      <c r="I52" s="23"/>
    </row>
    <row r="53" spans="1:9" ht="24.75" customHeight="1">
      <c r="A53" s="16"/>
      <c r="B53" s="25" t="s">
        <v>46</v>
      </c>
      <c r="C53" s="27">
        <v>50</v>
      </c>
      <c r="D53" s="28">
        <f>C53/$K$1</f>
        <v>6.666666666666667</v>
      </c>
      <c r="E53" s="51">
        <v>1250</v>
      </c>
      <c r="F53" s="51" t="s">
        <v>47</v>
      </c>
      <c r="G53" s="27">
        <f t="shared" si="5"/>
        <v>62500</v>
      </c>
      <c r="H53" s="31">
        <f>E53*D53</f>
        <v>8333.333333333334</v>
      </c>
      <c r="I53" s="32">
        <f>H53/$H$57</f>
        <v>0.580046403712297</v>
      </c>
    </row>
    <row r="54" spans="1:9" ht="24.75" customHeight="1">
      <c r="A54" s="16"/>
      <c r="B54" s="17" t="s">
        <v>48</v>
      </c>
      <c r="C54" s="27">
        <v>15</v>
      </c>
      <c r="D54" s="28">
        <f>C54/$K$1</f>
        <v>2</v>
      </c>
      <c r="E54" s="51">
        <v>1100</v>
      </c>
      <c r="F54" s="51" t="s">
        <v>47</v>
      </c>
      <c r="G54" s="27">
        <f t="shared" si="5"/>
        <v>16500</v>
      </c>
      <c r="H54" s="31">
        <f>E54*D54</f>
        <v>2200</v>
      </c>
      <c r="I54" s="32">
        <f>H54/$H$57</f>
        <v>0.1531322505800464</v>
      </c>
    </row>
    <row r="55" spans="1:9" ht="24.75" customHeight="1">
      <c r="A55" s="16"/>
      <c r="B55" s="17" t="s">
        <v>49</v>
      </c>
      <c r="C55" s="27">
        <v>15</v>
      </c>
      <c r="D55" s="28">
        <f>C55/$K$1</f>
        <v>2</v>
      </c>
      <c r="E55" s="51">
        <v>1500</v>
      </c>
      <c r="F55" s="51" t="s">
        <v>50</v>
      </c>
      <c r="G55" s="27">
        <f t="shared" si="5"/>
        <v>22500</v>
      </c>
      <c r="H55" s="31">
        <f>E55*D55</f>
        <v>3000</v>
      </c>
      <c r="I55" s="32">
        <f>H55/$H$57</f>
        <v>0.2088167053364269</v>
      </c>
    </row>
    <row r="56" spans="1:9" ht="24.75" customHeight="1">
      <c r="A56" s="16"/>
      <c r="B56" s="17" t="s">
        <v>51</v>
      </c>
      <c r="C56" s="27">
        <v>25</v>
      </c>
      <c r="D56" s="28">
        <f>C56/$K$1</f>
        <v>3.3333333333333335</v>
      </c>
      <c r="E56" s="51">
        <v>250</v>
      </c>
      <c r="F56" s="51" t="s">
        <v>50</v>
      </c>
      <c r="G56" s="27">
        <f t="shared" si="5"/>
        <v>6250</v>
      </c>
      <c r="H56" s="31">
        <f>E56*D56</f>
        <v>833.3333333333334</v>
      </c>
      <c r="I56" s="32">
        <f>H56/$H$57</f>
        <v>0.058004640371229696</v>
      </c>
    </row>
    <row r="57" spans="1:9" s="80" customFormat="1" ht="24.75" customHeight="1">
      <c r="A57" s="88"/>
      <c r="B57" s="82"/>
      <c r="C57" s="85"/>
      <c r="D57" s="86">
        <f>SUM(D53:D56)</f>
        <v>14.000000000000002</v>
      </c>
      <c r="E57" s="88"/>
      <c r="F57" s="88"/>
      <c r="G57" s="85">
        <f>SUM(G53:G56)</f>
        <v>107750</v>
      </c>
      <c r="H57" s="86">
        <f>SUM(H53:H56)</f>
        <v>14366.666666666668</v>
      </c>
      <c r="I57" s="92">
        <f>H57/H72</f>
        <v>0.08360978556514881</v>
      </c>
    </row>
    <row r="58" spans="1:9" s="59" customFormat="1" ht="24.75" customHeight="1">
      <c r="A58" s="42"/>
      <c r="B58" s="53"/>
      <c r="C58" s="54"/>
      <c r="D58" s="56"/>
      <c r="E58" s="55"/>
      <c r="F58" s="55"/>
      <c r="G58" s="54"/>
      <c r="H58" s="56"/>
      <c r="I58" s="47"/>
    </row>
    <row r="59" spans="1:9" ht="24.75" customHeight="1">
      <c r="A59" s="21"/>
      <c r="B59" s="19" t="s">
        <v>52</v>
      </c>
      <c r="C59" s="20"/>
      <c r="D59" s="22"/>
      <c r="E59" s="49"/>
      <c r="F59" s="49"/>
      <c r="G59" s="20"/>
      <c r="H59" s="22"/>
      <c r="I59" s="23"/>
    </row>
    <row r="60" spans="1:9" ht="24.75" customHeight="1">
      <c r="A60" s="16"/>
      <c r="B60" s="17" t="s">
        <v>53</v>
      </c>
      <c r="C60" s="27">
        <v>5</v>
      </c>
      <c r="D60" s="28">
        <f aca="true" t="shared" si="12" ref="D60:D70">C60/$K$1</f>
        <v>0.6666666666666666</v>
      </c>
      <c r="E60" s="51">
        <v>5000</v>
      </c>
      <c r="F60" s="51" t="s">
        <v>50</v>
      </c>
      <c r="G60" s="27">
        <f t="shared" si="5"/>
        <v>25000</v>
      </c>
      <c r="H60" s="31">
        <f aca="true" t="shared" si="13" ref="H60:H70">E60*D60</f>
        <v>3333.333333333333</v>
      </c>
      <c r="I60" s="32">
        <f>H60/$H$71</f>
        <v>0.19025875190258745</v>
      </c>
    </row>
    <row r="61" spans="1:9" ht="24.75" customHeight="1">
      <c r="A61" s="16"/>
      <c r="B61" s="17" t="s">
        <v>54</v>
      </c>
      <c r="C61" s="27">
        <v>5</v>
      </c>
      <c r="D61" s="28">
        <f t="shared" si="12"/>
        <v>0.6666666666666666</v>
      </c>
      <c r="E61" s="51">
        <v>5000</v>
      </c>
      <c r="F61" s="51" t="s">
        <v>50</v>
      </c>
      <c r="G61" s="27">
        <f t="shared" si="5"/>
        <v>25000</v>
      </c>
      <c r="H61" s="31">
        <f t="shared" si="13"/>
        <v>3333.333333333333</v>
      </c>
      <c r="I61" s="32">
        <f aca="true" t="shared" si="14" ref="I61:I70">H61/$H$71</f>
        <v>0.19025875190258745</v>
      </c>
    </row>
    <row r="62" spans="1:9" ht="24.75" customHeight="1">
      <c r="A62" s="16"/>
      <c r="B62" s="17" t="s">
        <v>55</v>
      </c>
      <c r="C62" s="27">
        <v>3</v>
      </c>
      <c r="D62" s="28">
        <f t="shared" si="12"/>
        <v>0.4</v>
      </c>
      <c r="E62" s="51">
        <v>4000</v>
      </c>
      <c r="F62" s="51" t="s">
        <v>50</v>
      </c>
      <c r="G62" s="27">
        <f t="shared" si="5"/>
        <v>12000</v>
      </c>
      <c r="H62" s="31">
        <f t="shared" si="13"/>
        <v>1600</v>
      </c>
      <c r="I62" s="32">
        <f t="shared" si="14"/>
        <v>0.09132420091324199</v>
      </c>
    </row>
    <row r="63" spans="1:9" ht="24.75" customHeight="1">
      <c r="A63" s="16"/>
      <c r="B63" s="17" t="s">
        <v>56</v>
      </c>
      <c r="C63" s="27">
        <v>4</v>
      </c>
      <c r="D63" s="28">
        <f t="shared" si="12"/>
        <v>0.5333333333333333</v>
      </c>
      <c r="E63" s="51">
        <v>3000</v>
      </c>
      <c r="F63" s="51" t="s">
        <v>50</v>
      </c>
      <c r="G63" s="27">
        <f t="shared" si="5"/>
        <v>12000</v>
      </c>
      <c r="H63" s="31">
        <f t="shared" si="13"/>
        <v>1600</v>
      </c>
      <c r="I63" s="32">
        <f t="shared" si="14"/>
        <v>0.09132420091324199</v>
      </c>
    </row>
    <row r="64" spans="1:9" ht="24.75" customHeight="1">
      <c r="A64" s="16"/>
      <c r="B64" s="17" t="s">
        <v>57</v>
      </c>
      <c r="C64" s="27">
        <v>10</v>
      </c>
      <c r="D64" s="28">
        <f t="shared" si="12"/>
        <v>1.3333333333333333</v>
      </c>
      <c r="E64" s="51">
        <v>1000</v>
      </c>
      <c r="F64" s="51" t="s">
        <v>50</v>
      </c>
      <c r="G64" s="27">
        <f t="shared" si="5"/>
        <v>10000</v>
      </c>
      <c r="H64" s="31">
        <f t="shared" si="13"/>
        <v>1333.3333333333333</v>
      </c>
      <c r="I64" s="32">
        <f t="shared" si="14"/>
        <v>0.07610350076103499</v>
      </c>
    </row>
    <row r="65" spans="1:9" ht="24.75" customHeight="1">
      <c r="A65" s="16"/>
      <c r="B65" s="60" t="s">
        <v>10</v>
      </c>
      <c r="C65" s="27">
        <v>10</v>
      </c>
      <c r="D65" s="28">
        <f t="shared" si="12"/>
        <v>1.3333333333333333</v>
      </c>
      <c r="E65" s="51">
        <v>500</v>
      </c>
      <c r="F65" s="51" t="s">
        <v>68</v>
      </c>
      <c r="G65" s="27">
        <f t="shared" si="5"/>
        <v>5000</v>
      </c>
      <c r="H65" s="31">
        <f t="shared" si="13"/>
        <v>666.6666666666666</v>
      </c>
      <c r="I65" s="32">
        <f t="shared" si="14"/>
        <v>0.038051750380517495</v>
      </c>
    </row>
    <row r="66" spans="1:9" ht="24.75" customHeight="1">
      <c r="A66" s="16"/>
      <c r="B66" s="60" t="s">
        <v>11</v>
      </c>
      <c r="C66" s="27">
        <v>5</v>
      </c>
      <c r="D66" s="28">
        <f t="shared" si="12"/>
        <v>0.6666666666666666</v>
      </c>
      <c r="E66" s="51">
        <v>2000</v>
      </c>
      <c r="F66" s="51" t="s">
        <v>50</v>
      </c>
      <c r="G66" s="27">
        <f t="shared" si="5"/>
        <v>10000</v>
      </c>
      <c r="H66" s="31">
        <f t="shared" si="13"/>
        <v>1333.3333333333333</v>
      </c>
      <c r="I66" s="32">
        <f t="shared" si="14"/>
        <v>0.07610350076103499</v>
      </c>
    </row>
    <row r="67" spans="1:9" ht="24.75" customHeight="1">
      <c r="A67" s="16"/>
      <c r="B67" s="60" t="s">
        <v>12</v>
      </c>
      <c r="C67" s="27">
        <v>12</v>
      </c>
      <c r="D67" s="28">
        <f t="shared" si="12"/>
        <v>1.6</v>
      </c>
      <c r="E67" s="51">
        <v>1000</v>
      </c>
      <c r="F67" s="51" t="s">
        <v>50</v>
      </c>
      <c r="G67" s="27">
        <f t="shared" si="5"/>
        <v>12000</v>
      </c>
      <c r="H67" s="31">
        <f t="shared" si="13"/>
        <v>1600</v>
      </c>
      <c r="I67" s="32">
        <f t="shared" si="14"/>
        <v>0.09132420091324199</v>
      </c>
    </row>
    <row r="68" spans="1:9" ht="24.75" customHeight="1">
      <c r="A68" s="16"/>
      <c r="B68" s="60" t="s">
        <v>13</v>
      </c>
      <c r="C68" s="27">
        <v>10</v>
      </c>
      <c r="D68" s="28">
        <f t="shared" si="12"/>
        <v>1.3333333333333333</v>
      </c>
      <c r="E68" s="51">
        <v>1000</v>
      </c>
      <c r="F68" s="51" t="s">
        <v>50</v>
      </c>
      <c r="G68" s="27">
        <f t="shared" si="5"/>
        <v>10000</v>
      </c>
      <c r="H68" s="31">
        <f t="shared" si="13"/>
        <v>1333.3333333333333</v>
      </c>
      <c r="I68" s="32">
        <f t="shared" si="14"/>
        <v>0.07610350076103499</v>
      </c>
    </row>
    <row r="69" spans="1:9" ht="24.75" customHeight="1">
      <c r="A69" s="16"/>
      <c r="B69" s="60" t="s">
        <v>1</v>
      </c>
      <c r="C69" s="27">
        <v>6</v>
      </c>
      <c r="D69" s="28">
        <f t="shared" si="12"/>
        <v>0.8</v>
      </c>
      <c r="E69" s="51">
        <v>1200</v>
      </c>
      <c r="F69" s="51" t="s">
        <v>50</v>
      </c>
      <c r="G69" s="27">
        <f t="shared" si="5"/>
        <v>7200</v>
      </c>
      <c r="H69" s="31">
        <f t="shared" si="13"/>
        <v>960</v>
      </c>
      <c r="I69" s="32">
        <f t="shared" si="14"/>
        <v>0.054794520547945195</v>
      </c>
    </row>
    <row r="70" spans="1:9" ht="24.75" customHeight="1">
      <c r="A70" s="16"/>
      <c r="B70" s="60" t="s">
        <v>2</v>
      </c>
      <c r="C70" s="27">
        <v>4</v>
      </c>
      <c r="D70" s="28">
        <f t="shared" si="12"/>
        <v>0.5333333333333333</v>
      </c>
      <c r="E70" s="51">
        <v>800</v>
      </c>
      <c r="F70" s="51" t="s">
        <v>50</v>
      </c>
      <c r="G70" s="27">
        <f t="shared" si="5"/>
        <v>3200</v>
      </c>
      <c r="H70" s="31">
        <f t="shared" si="13"/>
        <v>426.6666666666667</v>
      </c>
      <c r="I70" s="32">
        <f t="shared" si="14"/>
        <v>0.024353120243531198</v>
      </c>
    </row>
    <row r="71" spans="1:9" s="80" customFormat="1" ht="28.5" customHeight="1">
      <c r="A71" s="88"/>
      <c r="B71" s="82" t="s">
        <v>58</v>
      </c>
      <c r="C71" s="85"/>
      <c r="D71" s="86">
        <f>SUM(D60:D70)</f>
        <v>9.866666666666667</v>
      </c>
      <c r="E71" s="88"/>
      <c r="F71" s="88"/>
      <c r="G71" s="85">
        <f>SUM(G60:G70)</f>
        <v>131400</v>
      </c>
      <c r="H71" s="86">
        <f>SUM(H60:H70)</f>
        <v>17520.000000000004</v>
      </c>
      <c r="I71" s="92">
        <f>H71/H72</f>
        <v>0.1019612605407012</v>
      </c>
    </row>
    <row r="72" spans="1:11" ht="38.25" customHeight="1">
      <c r="A72" s="16"/>
      <c r="B72" s="61" t="s">
        <v>59</v>
      </c>
      <c r="C72" s="62"/>
      <c r="D72" s="74"/>
      <c r="E72" s="63"/>
      <c r="F72" s="63"/>
      <c r="G72" s="64">
        <f>G11+G19+G40+G50+G71</f>
        <v>1562324.75</v>
      </c>
      <c r="H72" s="75">
        <f>H11+H19+H40+H50+H71</f>
        <v>171829.96666666667</v>
      </c>
      <c r="I72" s="65">
        <v>1</v>
      </c>
      <c r="J72" s="66"/>
      <c r="K72" s="34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 de G, 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 Jackson</dc:creator>
  <cp:keywords/>
  <dc:description/>
  <cp:lastModifiedBy>LUIS ESCOBAR</cp:lastModifiedBy>
  <cp:lastPrinted>2009-03-30T20:19:52Z</cp:lastPrinted>
  <dcterms:created xsi:type="dcterms:W3CDTF">2009-01-07T15:12:52Z</dcterms:created>
  <dcterms:modified xsi:type="dcterms:W3CDTF">2019-06-12T22:59:36Z</dcterms:modified>
  <cp:category/>
  <cp:version/>
  <cp:contentType/>
  <cp:contentStatus/>
</cp:coreProperties>
</file>