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10" windowWidth="16605" windowHeight="9150" activeTab="0"/>
  </bookViews>
  <sheets>
    <sheet name="Liberia School Budget" sheetId="1" r:id="rId1"/>
  </sheets>
  <definedNames>
    <definedName name="_xlnm.Print_Area" localSheetId="0">'Liberia School Budget'!$A$1:$R$62</definedName>
  </definedNames>
  <calcPr fullCalcOnLoad="1"/>
</workbook>
</file>

<file path=xl/sharedStrings.xml><?xml version="1.0" encoding="utf-8"?>
<sst xmlns="http://schemas.openxmlformats.org/spreadsheetml/2006/main" count="74" uniqueCount="67">
  <si>
    <t>Programme Manager</t>
  </si>
  <si>
    <t>Head Master</t>
  </si>
  <si>
    <t>Social Worker</t>
  </si>
  <si>
    <t>Security</t>
  </si>
  <si>
    <t>Liberia School</t>
  </si>
  <si>
    <t>Teaching assistant</t>
  </si>
  <si>
    <t>Cleaner</t>
  </si>
  <si>
    <t>Cook</t>
  </si>
  <si>
    <t>Reception</t>
  </si>
  <si>
    <t>Administrator</t>
  </si>
  <si>
    <t>Support Workers</t>
  </si>
  <si>
    <t>Community coordinator assistant</t>
  </si>
  <si>
    <t>Vocational training staff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</si>
  <si>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</si>
  <si>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</si>
  <si>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</si>
  <si>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</si>
  <si>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</si>
  <si>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</si>
  <si>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</si>
  <si>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</si>
  <si>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</si>
  <si>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</si>
  <si>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</si>
  <si>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</si>
  <si>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Pre K Teacher</t>
  </si>
  <si>
    <t>K Teacher</t>
  </si>
  <si>
    <t>1st grade teacher</t>
  </si>
  <si>
    <t>2nd grade teacher</t>
  </si>
  <si>
    <t>3rd grade teacher</t>
  </si>
  <si>
    <t>4th grade teacher</t>
  </si>
  <si>
    <t>5th grade teacher</t>
  </si>
  <si>
    <t>6th grade teacher</t>
  </si>
  <si>
    <t>-</t>
  </si>
  <si>
    <t>Total Liberia Salaries</t>
  </si>
  <si>
    <t>Total Number once fully operational</t>
  </si>
  <si>
    <t>Total School Salaries</t>
  </si>
  <si>
    <t>Total Support Salaries</t>
  </si>
  <si>
    <t>Night school programme</t>
  </si>
  <si>
    <t>Community coordinator (Mac)</t>
  </si>
  <si>
    <t>SALARIES</t>
  </si>
  <si>
    <t>OPERATIONAL COSTS</t>
  </si>
  <si>
    <t>Government Permits</t>
  </si>
  <si>
    <t>Ministry of planning</t>
  </si>
  <si>
    <t>Ministry of education</t>
  </si>
  <si>
    <t>Business Registration</t>
  </si>
  <si>
    <t>Taxes</t>
  </si>
  <si>
    <t>Assume 10% on all salary</t>
  </si>
  <si>
    <t>Medical</t>
  </si>
  <si>
    <t>Estimate ad-hoc costs</t>
  </si>
  <si>
    <t>Uniforms</t>
  </si>
  <si>
    <t>Stationary</t>
  </si>
  <si>
    <t>Furnishings (tables/chairs/etc.)</t>
  </si>
  <si>
    <t>Services</t>
  </si>
  <si>
    <t>Electricity</t>
  </si>
  <si>
    <t>Water</t>
  </si>
  <si>
    <t>Other Costs</t>
  </si>
  <si>
    <t>Unknown others</t>
  </si>
  <si>
    <t>Annual 2013 costs</t>
  </si>
  <si>
    <t>Monthly cost</t>
  </si>
  <si>
    <t>Annual cost</t>
  </si>
  <si>
    <t>Ongoing yearly costs</t>
  </si>
  <si>
    <t>School meals (based on current cost of $1200/month for 100 students)</t>
  </si>
  <si>
    <t>Total Costs</t>
  </si>
  <si>
    <t>Ongoing School Items</t>
  </si>
  <si>
    <t>Budget uncertainty</t>
  </si>
  <si>
    <t>Grand Total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</si>
</sst>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  <numFmt numFmtId="168" formatCode="_(* #,##0.0_);_(* \(#,##0.0\);_(* &quot;-&quot;?_);_(@_)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165" fontId="2" fillId="33" borderId="11" xfId="42" applyNumberFormat="1" applyFont="1" applyFill="1" applyBorder="1" applyAlignment="1">
      <alignment horizontal="right" vertical="center" wrapText="1"/>
    </xf>
    <xf numFmtId="165" fontId="2" fillId="33" borderId="11" xfId="42" applyNumberFormat="1" applyFont="1" applyFill="1" applyBorder="1" applyAlignment="1">
      <alignment horizontal="right" vertical="center"/>
    </xf>
    <xf numFmtId="165" fontId="2" fillId="33" borderId="12" xfId="42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wrapText="1"/>
    </xf>
    <xf numFmtId="165" fontId="0" fillId="33" borderId="14" xfId="42" applyNumberFormat="1" applyFont="1" applyFill="1" applyBorder="1" applyAlignment="1">
      <alignment horizontal="center"/>
    </xf>
    <xf numFmtId="165" fontId="0" fillId="33" borderId="14" xfId="42" applyNumberFormat="1" applyFont="1" applyFill="1" applyBorder="1" applyAlignment="1">
      <alignment horizontal="right"/>
    </xf>
    <xf numFmtId="165" fontId="2" fillId="33" borderId="15" xfId="42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wrapText="1"/>
    </xf>
    <xf numFmtId="165" fontId="2" fillId="33" borderId="17" xfId="42" applyNumberFormat="1" applyFont="1" applyFill="1" applyBorder="1" applyAlignment="1">
      <alignment horizontal="center"/>
    </xf>
    <xf numFmtId="165" fontId="0" fillId="33" borderId="17" xfId="42" applyNumberFormat="1" applyFont="1" applyFill="1" applyBorder="1" applyAlignment="1">
      <alignment horizontal="center"/>
    </xf>
    <xf numFmtId="165" fontId="0" fillId="33" borderId="17" xfId="42" applyNumberFormat="1" applyFont="1" applyFill="1" applyBorder="1" applyAlignment="1">
      <alignment horizontal="right"/>
    </xf>
    <xf numFmtId="165" fontId="2" fillId="33" borderId="18" xfId="42" applyNumberFormat="1" applyFont="1" applyFill="1" applyBorder="1" applyAlignment="1">
      <alignment horizontal="center"/>
    </xf>
    <xf numFmtId="0" fontId="0" fillId="0" borderId="16" xfId="0" applyBorder="1" applyAlignment="1">
      <alignment wrapText="1"/>
    </xf>
    <xf numFmtId="165" fontId="0" fillId="0" borderId="17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 horizontal="right"/>
    </xf>
    <xf numFmtId="165" fontId="0" fillId="0" borderId="17" xfId="42" applyNumberFormat="1" applyFont="1" applyBorder="1" applyAlignment="1">
      <alignment horizontal="center"/>
    </xf>
    <xf numFmtId="165" fontId="2" fillId="0" borderId="18" xfId="42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165" fontId="0" fillId="0" borderId="17" xfId="42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165" fontId="2" fillId="0" borderId="17" xfId="42" applyNumberFormat="1" applyFont="1" applyBorder="1" applyAlignment="1">
      <alignment horizontal="center"/>
    </xf>
    <xf numFmtId="165" fontId="2" fillId="0" borderId="17" xfId="42" applyNumberFormat="1" applyFont="1" applyBorder="1" applyAlignment="1">
      <alignment horizontal="right"/>
    </xf>
    <xf numFmtId="165" fontId="2" fillId="33" borderId="17" xfId="42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wrapText="1"/>
    </xf>
    <xf numFmtId="165" fontId="2" fillId="0" borderId="17" xfId="42" applyNumberFormat="1" applyFont="1" applyFill="1" applyBorder="1" applyAlignment="1">
      <alignment horizontal="center"/>
    </xf>
    <xf numFmtId="165" fontId="2" fillId="0" borderId="18" xfId="42" applyNumberFormat="1" applyFont="1" applyFill="1" applyBorder="1" applyAlignment="1">
      <alignment horizontal="center"/>
    </xf>
    <xf numFmtId="165" fontId="0" fillId="33" borderId="17" xfId="42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165" fontId="2" fillId="0" borderId="18" xfId="42" applyNumberFormat="1" applyFont="1" applyBorder="1" applyAlignment="1">
      <alignment horizontal="right"/>
    </xf>
    <xf numFmtId="0" fontId="0" fillId="33" borderId="16" xfId="0" applyFill="1" applyBorder="1" applyAlignment="1">
      <alignment wrapText="1"/>
    </xf>
    <xf numFmtId="9" fontId="0" fillId="33" borderId="17" xfId="57" applyFont="1" applyFill="1" applyBorder="1" applyAlignment="1">
      <alignment horizontal="center"/>
    </xf>
    <xf numFmtId="165" fontId="0" fillId="33" borderId="19" xfId="42" applyNumberFormat="1" applyFont="1" applyFill="1" applyBorder="1" applyAlignment="1">
      <alignment horizontal="center"/>
    </xf>
    <xf numFmtId="165" fontId="0" fillId="33" borderId="19" xfId="42" applyNumberFormat="1" applyFont="1" applyFill="1" applyBorder="1" applyAlignment="1">
      <alignment horizontal="right"/>
    </xf>
    <xf numFmtId="165" fontId="2" fillId="33" borderId="20" xfId="42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85" zoomScaleNormal="85" zoomScaleSheetLayoutView="85" zoomScalePageLayoutView="0" workbookViewId="0" topLeftCell="A1">
      <pane xSplit="1" ySplit="1" topLeftCell="G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63" sqref="Q63"/>
    </sheetView>
  </sheetViews>
  <sheetFormatPr defaultColWidth="9.140625" defaultRowHeight="12.75"/>
  <cols>
    <col min="1" max="1" width="32.28125" style="5" customWidth="1"/>
    <col min="2" max="3" width="11.140625" style="3" customWidth="1"/>
    <col min="4" max="4" width="15.00390625" style="3" customWidth="1"/>
    <col min="5" max="5" width="9.28125" style="4" customWidth="1"/>
    <col min="6" max="6" width="10.140625" style="4" bestFit="1" customWidth="1"/>
    <col min="7" max="7" width="10.421875" style="4" bestFit="1" customWidth="1"/>
    <col min="8" max="8" width="9.7109375" style="4" bestFit="1" customWidth="1"/>
    <col min="9" max="9" width="10.140625" style="4" bestFit="1" customWidth="1"/>
    <col min="10" max="16" width="9.8515625" style="4" bestFit="1" customWidth="1"/>
    <col min="17" max="17" width="12.140625" style="3" customWidth="1"/>
    <col min="18" max="18" width="12.140625" style="2" customWidth="1"/>
  </cols>
  <sheetData>
    <row r="1" spans="1:18" s="8" customFormat="1" ht="51" customHeight="1">
      <c r="A1" s="10"/>
      <c r="B1" s="11" t="s">
        <v>59</v>
      </c>
      <c r="C1" s="11" t="s">
        <v>60</v>
      </c>
      <c r="D1" s="11" t="s">
        <v>35</v>
      </c>
      <c r="E1" s="12" t="s">
        <v>13</v>
      </c>
      <c r="F1" s="12" t="s">
        <v>14</v>
      </c>
      <c r="G1" s="12" t="s">
        <v>15</v>
      </c>
      <c r="H1" s="12" t="s">
        <v>16</v>
      </c>
      <c r="I1" s="12" t="s">
        <v>17</v>
      </c>
      <c r="J1" s="12" t="s">
        <v>18</v>
      </c>
      <c r="K1" s="12" t="s">
        <v>19</v>
      </c>
      <c r="L1" s="12" t="s">
        <v>20</v>
      </c>
      <c r="M1" s="12" t="s">
        <v>21</v>
      </c>
      <c r="N1" s="12" t="s">
        <v>22</v>
      </c>
      <c r="O1" s="12" t="s">
        <v>23</v>
      </c>
      <c r="P1" s="12" t="s">
        <v>24</v>
      </c>
      <c r="Q1" s="11" t="s">
        <v>58</v>
      </c>
      <c r="R1" s="13" t="s">
        <v>61</v>
      </c>
    </row>
    <row r="2" spans="1:18" s="7" customFormat="1" ht="12.75">
      <c r="A2" s="14" t="s">
        <v>40</v>
      </c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/>
      <c r="R2" s="17"/>
    </row>
    <row r="3" spans="1:18" s="7" customFormat="1" ht="12.75">
      <c r="A3" s="18" t="s">
        <v>4</v>
      </c>
      <c r="B3" s="19"/>
      <c r="C3" s="20"/>
      <c r="D3" s="1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9"/>
      <c r="R3" s="22"/>
    </row>
    <row r="4" spans="1:18" ht="12.75">
      <c r="A4" s="23" t="s">
        <v>1</v>
      </c>
      <c r="B4" s="24">
        <v>500</v>
      </c>
      <c r="C4" s="24">
        <f aca="true" t="shared" si="0" ref="C4:C18">B4*12</f>
        <v>6000</v>
      </c>
      <c r="D4" s="24">
        <v>1</v>
      </c>
      <c r="E4" s="25">
        <f>B4/2</f>
        <v>250</v>
      </c>
      <c r="F4" s="25">
        <f>$B4</f>
        <v>500</v>
      </c>
      <c r="G4" s="25">
        <f aca="true" t="shared" si="1" ref="G4:P13">$B4</f>
        <v>500</v>
      </c>
      <c r="H4" s="25">
        <f t="shared" si="1"/>
        <v>500</v>
      </c>
      <c r="I4" s="25">
        <f t="shared" si="1"/>
        <v>500</v>
      </c>
      <c r="J4" s="25">
        <f t="shared" si="1"/>
        <v>500</v>
      </c>
      <c r="K4" s="25">
        <f t="shared" si="1"/>
        <v>500</v>
      </c>
      <c r="L4" s="25">
        <f t="shared" si="1"/>
        <v>500</v>
      </c>
      <c r="M4" s="25">
        <f t="shared" si="1"/>
        <v>500</v>
      </c>
      <c r="N4" s="25">
        <f t="shared" si="1"/>
        <v>500</v>
      </c>
      <c r="O4" s="25">
        <f t="shared" si="1"/>
        <v>500</v>
      </c>
      <c r="P4" s="25">
        <f t="shared" si="1"/>
        <v>500</v>
      </c>
      <c r="Q4" s="26">
        <f>SUM(E4:P4)</f>
        <v>5750</v>
      </c>
      <c r="R4" s="27">
        <f aca="true" t="shared" si="2" ref="R4:R18">D4*C4</f>
        <v>6000</v>
      </c>
    </row>
    <row r="5" spans="1:18" ht="12.75">
      <c r="A5" s="28" t="s">
        <v>9</v>
      </c>
      <c r="B5" s="24">
        <v>350</v>
      </c>
      <c r="C5" s="24">
        <f t="shared" si="0"/>
        <v>4200</v>
      </c>
      <c r="D5" s="26">
        <v>1</v>
      </c>
      <c r="E5" s="25">
        <f>B5/2</f>
        <v>175</v>
      </c>
      <c r="F5" s="25">
        <f>$B5</f>
        <v>350</v>
      </c>
      <c r="G5" s="25">
        <f t="shared" si="1"/>
        <v>350</v>
      </c>
      <c r="H5" s="25">
        <f t="shared" si="1"/>
        <v>350</v>
      </c>
      <c r="I5" s="25">
        <f t="shared" si="1"/>
        <v>350</v>
      </c>
      <c r="J5" s="25">
        <f t="shared" si="1"/>
        <v>350</v>
      </c>
      <c r="K5" s="25">
        <f t="shared" si="1"/>
        <v>350</v>
      </c>
      <c r="L5" s="25">
        <f t="shared" si="1"/>
        <v>350</v>
      </c>
      <c r="M5" s="25">
        <f t="shared" si="1"/>
        <v>350</v>
      </c>
      <c r="N5" s="25">
        <f t="shared" si="1"/>
        <v>350</v>
      </c>
      <c r="O5" s="25">
        <f t="shared" si="1"/>
        <v>350</v>
      </c>
      <c r="P5" s="25">
        <f t="shared" si="1"/>
        <v>350</v>
      </c>
      <c r="Q5" s="26">
        <f aca="true" t="shared" si="3" ref="Q5:Q18">SUM(E5:P5)</f>
        <v>4025</v>
      </c>
      <c r="R5" s="27">
        <f t="shared" si="2"/>
        <v>4200</v>
      </c>
    </row>
    <row r="6" spans="1:18" ht="12.75">
      <c r="A6" s="28" t="s">
        <v>25</v>
      </c>
      <c r="B6" s="24">
        <v>300</v>
      </c>
      <c r="C6" s="24">
        <f t="shared" si="0"/>
        <v>3600</v>
      </c>
      <c r="D6" s="24">
        <v>1</v>
      </c>
      <c r="E6" s="25">
        <f>$B6/2</f>
        <v>150</v>
      </c>
      <c r="F6" s="25">
        <f>$B6</f>
        <v>300</v>
      </c>
      <c r="G6" s="25">
        <f t="shared" si="1"/>
        <v>300</v>
      </c>
      <c r="H6" s="25">
        <f t="shared" si="1"/>
        <v>300</v>
      </c>
      <c r="I6" s="25">
        <f t="shared" si="1"/>
        <v>300</v>
      </c>
      <c r="J6" s="25">
        <f t="shared" si="1"/>
        <v>300</v>
      </c>
      <c r="K6" s="25">
        <f t="shared" si="1"/>
        <v>300</v>
      </c>
      <c r="L6" s="25">
        <f t="shared" si="1"/>
        <v>300</v>
      </c>
      <c r="M6" s="25">
        <f t="shared" si="1"/>
        <v>300</v>
      </c>
      <c r="N6" s="25">
        <f t="shared" si="1"/>
        <v>300</v>
      </c>
      <c r="O6" s="25">
        <f t="shared" si="1"/>
        <v>300</v>
      </c>
      <c r="P6" s="25">
        <f t="shared" si="1"/>
        <v>300</v>
      </c>
      <c r="Q6" s="26">
        <f t="shared" si="3"/>
        <v>3450</v>
      </c>
      <c r="R6" s="27">
        <f t="shared" si="2"/>
        <v>3600</v>
      </c>
    </row>
    <row r="7" spans="1:18" ht="12.75">
      <c r="A7" s="28" t="s">
        <v>26</v>
      </c>
      <c r="B7" s="24">
        <v>300</v>
      </c>
      <c r="C7" s="24">
        <f aca="true" t="shared" si="4" ref="C7:C13">B7*12</f>
        <v>3600</v>
      </c>
      <c r="D7" s="24">
        <v>1</v>
      </c>
      <c r="E7" s="25">
        <f>$B7/2</f>
        <v>150</v>
      </c>
      <c r="F7" s="25">
        <f>$B7</f>
        <v>300</v>
      </c>
      <c r="G7" s="25">
        <f t="shared" si="1"/>
        <v>300</v>
      </c>
      <c r="H7" s="25">
        <f t="shared" si="1"/>
        <v>300</v>
      </c>
      <c r="I7" s="25">
        <f t="shared" si="1"/>
        <v>300</v>
      </c>
      <c r="J7" s="25">
        <f t="shared" si="1"/>
        <v>300</v>
      </c>
      <c r="K7" s="25">
        <f t="shared" si="1"/>
        <v>300</v>
      </c>
      <c r="L7" s="25">
        <f t="shared" si="1"/>
        <v>300</v>
      </c>
      <c r="M7" s="25">
        <f t="shared" si="1"/>
        <v>300</v>
      </c>
      <c r="N7" s="25">
        <f t="shared" si="1"/>
        <v>300</v>
      </c>
      <c r="O7" s="25">
        <f t="shared" si="1"/>
        <v>300</v>
      </c>
      <c r="P7" s="25">
        <f t="shared" si="1"/>
        <v>300</v>
      </c>
      <c r="Q7" s="26">
        <f t="shared" si="3"/>
        <v>3450</v>
      </c>
      <c r="R7" s="27">
        <f t="shared" si="2"/>
        <v>3600</v>
      </c>
    </row>
    <row r="8" spans="1:18" ht="12.75">
      <c r="A8" s="28" t="s">
        <v>27</v>
      </c>
      <c r="B8" s="24">
        <v>300</v>
      </c>
      <c r="C8" s="24">
        <f t="shared" si="4"/>
        <v>3600</v>
      </c>
      <c r="D8" s="24">
        <v>1</v>
      </c>
      <c r="E8" s="29" t="s">
        <v>33</v>
      </c>
      <c r="F8" s="29" t="s">
        <v>33</v>
      </c>
      <c r="G8" s="25">
        <f>$B8/2</f>
        <v>150</v>
      </c>
      <c r="H8" s="25">
        <f>$B8</f>
        <v>300</v>
      </c>
      <c r="I8" s="25">
        <f t="shared" si="1"/>
        <v>300</v>
      </c>
      <c r="J8" s="25">
        <f t="shared" si="1"/>
        <v>300</v>
      </c>
      <c r="K8" s="25">
        <f t="shared" si="1"/>
        <v>300</v>
      </c>
      <c r="L8" s="25">
        <f t="shared" si="1"/>
        <v>300</v>
      </c>
      <c r="M8" s="25">
        <f t="shared" si="1"/>
        <v>300</v>
      </c>
      <c r="N8" s="25">
        <f t="shared" si="1"/>
        <v>300</v>
      </c>
      <c r="O8" s="25">
        <f t="shared" si="1"/>
        <v>300</v>
      </c>
      <c r="P8" s="25">
        <f t="shared" si="1"/>
        <v>300</v>
      </c>
      <c r="Q8" s="26">
        <f t="shared" si="3"/>
        <v>2850</v>
      </c>
      <c r="R8" s="27">
        <f t="shared" si="2"/>
        <v>3600</v>
      </c>
    </row>
    <row r="9" spans="1:18" ht="12.75">
      <c r="A9" s="28" t="s">
        <v>28</v>
      </c>
      <c r="B9" s="24">
        <v>300</v>
      </c>
      <c r="C9" s="24">
        <f t="shared" si="4"/>
        <v>3600</v>
      </c>
      <c r="D9" s="24">
        <v>1</v>
      </c>
      <c r="E9" s="29" t="s">
        <v>33</v>
      </c>
      <c r="F9" s="29" t="s">
        <v>33</v>
      </c>
      <c r="G9" s="25">
        <f>$B9/2</f>
        <v>150</v>
      </c>
      <c r="H9" s="25">
        <f>$B9</f>
        <v>300</v>
      </c>
      <c r="I9" s="25">
        <f t="shared" si="1"/>
        <v>300</v>
      </c>
      <c r="J9" s="25">
        <f t="shared" si="1"/>
        <v>300</v>
      </c>
      <c r="K9" s="25">
        <f t="shared" si="1"/>
        <v>300</v>
      </c>
      <c r="L9" s="25">
        <f t="shared" si="1"/>
        <v>300</v>
      </c>
      <c r="M9" s="25">
        <f t="shared" si="1"/>
        <v>300</v>
      </c>
      <c r="N9" s="25">
        <f t="shared" si="1"/>
        <v>300</v>
      </c>
      <c r="O9" s="25">
        <f t="shared" si="1"/>
        <v>300</v>
      </c>
      <c r="P9" s="25">
        <f t="shared" si="1"/>
        <v>300</v>
      </c>
      <c r="Q9" s="26">
        <f t="shared" si="3"/>
        <v>2850</v>
      </c>
      <c r="R9" s="27">
        <f t="shared" si="2"/>
        <v>3600</v>
      </c>
    </row>
    <row r="10" spans="1:18" ht="12.75">
      <c r="A10" s="28" t="s">
        <v>29</v>
      </c>
      <c r="B10" s="24">
        <v>300</v>
      </c>
      <c r="C10" s="24">
        <f t="shared" si="4"/>
        <v>3600</v>
      </c>
      <c r="D10" s="24">
        <v>1</v>
      </c>
      <c r="E10" s="29" t="s">
        <v>33</v>
      </c>
      <c r="F10" s="29" t="s">
        <v>33</v>
      </c>
      <c r="G10" s="29" t="s">
        <v>33</v>
      </c>
      <c r="H10" s="29" t="s">
        <v>33</v>
      </c>
      <c r="I10" s="25">
        <f>$B10/2</f>
        <v>150</v>
      </c>
      <c r="J10" s="25">
        <f>$B10</f>
        <v>300</v>
      </c>
      <c r="K10" s="25">
        <f t="shared" si="1"/>
        <v>300</v>
      </c>
      <c r="L10" s="25">
        <f t="shared" si="1"/>
        <v>300</v>
      </c>
      <c r="M10" s="25">
        <f t="shared" si="1"/>
        <v>300</v>
      </c>
      <c r="N10" s="25">
        <f t="shared" si="1"/>
        <v>300</v>
      </c>
      <c r="O10" s="25">
        <f t="shared" si="1"/>
        <v>300</v>
      </c>
      <c r="P10" s="25">
        <f t="shared" si="1"/>
        <v>300</v>
      </c>
      <c r="Q10" s="26">
        <f t="shared" si="3"/>
        <v>2250</v>
      </c>
      <c r="R10" s="27">
        <f t="shared" si="2"/>
        <v>3600</v>
      </c>
    </row>
    <row r="11" spans="1:18" ht="12.75">
      <c r="A11" s="28" t="s">
        <v>30</v>
      </c>
      <c r="B11" s="24">
        <v>300</v>
      </c>
      <c r="C11" s="24">
        <f t="shared" si="4"/>
        <v>3600</v>
      </c>
      <c r="D11" s="24">
        <v>1</v>
      </c>
      <c r="E11" s="25">
        <v>0</v>
      </c>
      <c r="F11" s="25">
        <v>0</v>
      </c>
      <c r="G11" s="25">
        <v>0</v>
      </c>
      <c r="H11" s="25">
        <v>0</v>
      </c>
      <c r="I11" s="25">
        <f>$B11/2</f>
        <v>150</v>
      </c>
      <c r="J11" s="25">
        <f>$B11</f>
        <v>300</v>
      </c>
      <c r="K11" s="25">
        <f t="shared" si="1"/>
        <v>300</v>
      </c>
      <c r="L11" s="25">
        <f t="shared" si="1"/>
        <v>300</v>
      </c>
      <c r="M11" s="25">
        <f t="shared" si="1"/>
        <v>300</v>
      </c>
      <c r="N11" s="25">
        <f t="shared" si="1"/>
        <v>300</v>
      </c>
      <c r="O11" s="25">
        <f t="shared" si="1"/>
        <v>300</v>
      </c>
      <c r="P11" s="25">
        <f t="shared" si="1"/>
        <v>300</v>
      </c>
      <c r="Q11" s="26">
        <f t="shared" si="3"/>
        <v>2250</v>
      </c>
      <c r="R11" s="27">
        <f t="shared" si="2"/>
        <v>3600</v>
      </c>
    </row>
    <row r="12" spans="1:18" ht="12.75">
      <c r="A12" s="28" t="s">
        <v>31</v>
      </c>
      <c r="B12" s="24">
        <v>300</v>
      </c>
      <c r="C12" s="24">
        <f t="shared" si="4"/>
        <v>3600</v>
      </c>
      <c r="D12" s="24">
        <v>1</v>
      </c>
      <c r="E12" s="25">
        <v>0</v>
      </c>
      <c r="F12" s="25">
        <v>0</v>
      </c>
      <c r="G12" s="25">
        <v>0</v>
      </c>
      <c r="H12" s="25">
        <v>0</v>
      </c>
      <c r="I12" s="25">
        <f>$B12/2</f>
        <v>150</v>
      </c>
      <c r="J12" s="25">
        <f>$B12</f>
        <v>300</v>
      </c>
      <c r="K12" s="25">
        <f t="shared" si="1"/>
        <v>300</v>
      </c>
      <c r="L12" s="25">
        <f t="shared" si="1"/>
        <v>300</v>
      </c>
      <c r="M12" s="25">
        <f t="shared" si="1"/>
        <v>300</v>
      </c>
      <c r="N12" s="25">
        <f t="shared" si="1"/>
        <v>300</v>
      </c>
      <c r="O12" s="25">
        <f t="shared" si="1"/>
        <v>300</v>
      </c>
      <c r="P12" s="25">
        <f t="shared" si="1"/>
        <v>300</v>
      </c>
      <c r="Q12" s="26">
        <f t="shared" si="3"/>
        <v>2250</v>
      </c>
      <c r="R12" s="27">
        <f t="shared" si="2"/>
        <v>3600</v>
      </c>
    </row>
    <row r="13" spans="1:18" ht="12.75">
      <c r="A13" s="28" t="s">
        <v>32</v>
      </c>
      <c r="B13" s="24">
        <v>300</v>
      </c>
      <c r="C13" s="24">
        <f t="shared" si="4"/>
        <v>3600</v>
      </c>
      <c r="D13" s="24">
        <v>1</v>
      </c>
      <c r="E13" s="25">
        <v>0</v>
      </c>
      <c r="F13" s="25">
        <v>0</v>
      </c>
      <c r="G13" s="25">
        <v>0</v>
      </c>
      <c r="H13" s="25">
        <v>0</v>
      </c>
      <c r="I13" s="25">
        <f>$B13/2</f>
        <v>150</v>
      </c>
      <c r="J13" s="25">
        <f>$B13</f>
        <v>300</v>
      </c>
      <c r="K13" s="25">
        <f t="shared" si="1"/>
        <v>300</v>
      </c>
      <c r="L13" s="25">
        <f t="shared" si="1"/>
        <v>300</v>
      </c>
      <c r="M13" s="25">
        <f t="shared" si="1"/>
        <v>300</v>
      </c>
      <c r="N13" s="25">
        <f t="shared" si="1"/>
        <v>300</v>
      </c>
      <c r="O13" s="25">
        <f t="shared" si="1"/>
        <v>300</v>
      </c>
      <c r="P13" s="25">
        <f t="shared" si="1"/>
        <v>300</v>
      </c>
      <c r="Q13" s="26">
        <f t="shared" si="3"/>
        <v>2250</v>
      </c>
      <c r="R13" s="27">
        <f t="shared" si="2"/>
        <v>3600</v>
      </c>
    </row>
    <row r="14" spans="1:18" ht="12.75">
      <c r="A14" s="28" t="s">
        <v>5</v>
      </c>
      <c r="B14" s="26">
        <v>200</v>
      </c>
      <c r="C14" s="24">
        <f t="shared" si="0"/>
        <v>2400</v>
      </c>
      <c r="D14" s="26">
        <v>4</v>
      </c>
      <c r="E14" s="25">
        <f>B14*2/2</f>
        <v>200</v>
      </c>
      <c r="F14" s="25">
        <f>$B14*2</f>
        <v>400</v>
      </c>
      <c r="G14" s="25">
        <f>$B14*2</f>
        <v>400</v>
      </c>
      <c r="H14" s="25">
        <f>$B14*2</f>
        <v>400</v>
      </c>
      <c r="I14" s="25">
        <f>$B14*2+$B14*2/2</f>
        <v>600</v>
      </c>
      <c r="J14" s="25">
        <f>$B14*4</f>
        <v>800</v>
      </c>
      <c r="K14" s="25">
        <f aca="true" t="shared" si="5" ref="K14:P14">$B14*4</f>
        <v>800</v>
      </c>
      <c r="L14" s="25">
        <f t="shared" si="5"/>
        <v>800</v>
      </c>
      <c r="M14" s="25">
        <f t="shared" si="5"/>
        <v>800</v>
      </c>
      <c r="N14" s="25">
        <f t="shared" si="5"/>
        <v>800</v>
      </c>
      <c r="O14" s="25">
        <f t="shared" si="5"/>
        <v>800</v>
      </c>
      <c r="P14" s="25">
        <f t="shared" si="5"/>
        <v>800</v>
      </c>
      <c r="Q14" s="26">
        <f t="shared" si="3"/>
        <v>7600</v>
      </c>
      <c r="R14" s="27">
        <f t="shared" si="2"/>
        <v>9600</v>
      </c>
    </row>
    <row r="15" spans="1:18" ht="12.75">
      <c r="A15" s="28" t="s">
        <v>7</v>
      </c>
      <c r="B15" s="26">
        <v>150</v>
      </c>
      <c r="C15" s="24">
        <f t="shared" si="0"/>
        <v>1800</v>
      </c>
      <c r="D15" s="26">
        <v>2</v>
      </c>
      <c r="E15" s="25"/>
      <c r="F15" s="25">
        <f aca="true" t="shared" si="6" ref="F15:P18">$B15*$D15</f>
        <v>300</v>
      </c>
      <c r="G15" s="25">
        <f t="shared" si="6"/>
        <v>300</v>
      </c>
      <c r="H15" s="25">
        <f t="shared" si="6"/>
        <v>300</v>
      </c>
      <c r="I15" s="25">
        <f t="shared" si="6"/>
        <v>300</v>
      </c>
      <c r="J15" s="25">
        <f t="shared" si="6"/>
        <v>300</v>
      </c>
      <c r="K15" s="25">
        <f t="shared" si="6"/>
        <v>300</v>
      </c>
      <c r="L15" s="25">
        <f t="shared" si="6"/>
        <v>300</v>
      </c>
      <c r="M15" s="25">
        <f t="shared" si="6"/>
        <v>300</v>
      </c>
      <c r="N15" s="25">
        <f t="shared" si="6"/>
        <v>300</v>
      </c>
      <c r="O15" s="25">
        <f t="shared" si="6"/>
        <v>300</v>
      </c>
      <c r="P15" s="25">
        <f t="shared" si="6"/>
        <v>300</v>
      </c>
      <c r="Q15" s="26">
        <f t="shared" si="3"/>
        <v>3300</v>
      </c>
      <c r="R15" s="27">
        <f t="shared" si="2"/>
        <v>3600</v>
      </c>
    </row>
    <row r="16" spans="1:18" ht="12.75">
      <c r="A16" s="28" t="s">
        <v>6</v>
      </c>
      <c r="B16" s="26">
        <v>150</v>
      </c>
      <c r="C16" s="24">
        <f t="shared" si="0"/>
        <v>1800</v>
      </c>
      <c r="D16" s="26">
        <v>2</v>
      </c>
      <c r="E16" s="25">
        <f>$B16*$D16/2</f>
        <v>150</v>
      </c>
      <c r="F16" s="25">
        <f t="shared" si="6"/>
        <v>300</v>
      </c>
      <c r="G16" s="25">
        <f t="shared" si="6"/>
        <v>300</v>
      </c>
      <c r="H16" s="25">
        <f t="shared" si="6"/>
        <v>300</v>
      </c>
      <c r="I16" s="25">
        <f t="shared" si="6"/>
        <v>300</v>
      </c>
      <c r="J16" s="25">
        <f t="shared" si="6"/>
        <v>300</v>
      </c>
      <c r="K16" s="25">
        <f t="shared" si="6"/>
        <v>300</v>
      </c>
      <c r="L16" s="25">
        <f t="shared" si="6"/>
        <v>300</v>
      </c>
      <c r="M16" s="25">
        <f t="shared" si="6"/>
        <v>300</v>
      </c>
      <c r="N16" s="25">
        <f t="shared" si="6"/>
        <v>300</v>
      </c>
      <c r="O16" s="25">
        <f t="shared" si="6"/>
        <v>300</v>
      </c>
      <c r="P16" s="25">
        <f t="shared" si="6"/>
        <v>300</v>
      </c>
      <c r="Q16" s="26">
        <f t="shared" si="3"/>
        <v>3450</v>
      </c>
      <c r="R16" s="27">
        <f t="shared" si="2"/>
        <v>3600</v>
      </c>
    </row>
    <row r="17" spans="1:18" ht="12.75">
      <c r="A17" s="28" t="s">
        <v>8</v>
      </c>
      <c r="B17" s="26">
        <v>150</v>
      </c>
      <c r="C17" s="24">
        <f t="shared" si="0"/>
        <v>1800</v>
      </c>
      <c r="D17" s="26">
        <v>1</v>
      </c>
      <c r="E17" s="25">
        <f>$B17*$D17/2</f>
        <v>75</v>
      </c>
      <c r="F17" s="25">
        <f t="shared" si="6"/>
        <v>150</v>
      </c>
      <c r="G17" s="25">
        <f t="shared" si="6"/>
        <v>150</v>
      </c>
      <c r="H17" s="25">
        <f t="shared" si="6"/>
        <v>150</v>
      </c>
      <c r="I17" s="25">
        <f t="shared" si="6"/>
        <v>150</v>
      </c>
      <c r="J17" s="25">
        <f t="shared" si="6"/>
        <v>150</v>
      </c>
      <c r="K17" s="25">
        <f t="shared" si="6"/>
        <v>150</v>
      </c>
      <c r="L17" s="25">
        <f t="shared" si="6"/>
        <v>150</v>
      </c>
      <c r="M17" s="25">
        <f t="shared" si="6"/>
        <v>150</v>
      </c>
      <c r="N17" s="25">
        <f t="shared" si="6"/>
        <v>150</v>
      </c>
      <c r="O17" s="25">
        <f t="shared" si="6"/>
        <v>150</v>
      </c>
      <c r="P17" s="25">
        <f t="shared" si="6"/>
        <v>150</v>
      </c>
      <c r="Q17" s="26">
        <f t="shared" si="3"/>
        <v>1725</v>
      </c>
      <c r="R17" s="27">
        <f t="shared" si="2"/>
        <v>1800</v>
      </c>
    </row>
    <row r="18" spans="1:18" ht="12.75">
      <c r="A18" s="23" t="s">
        <v>3</v>
      </c>
      <c r="B18" s="26">
        <v>150</v>
      </c>
      <c r="C18" s="24">
        <f t="shared" si="0"/>
        <v>1800</v>
      </c>
      <c r="D18" s="24">
        <v>4</v>
      </c>
      <c r="E18" s="25">
        <f>$B18*$D18/2</f>
        <v>300</v>
      </c>
      <c r="F18" s="25">
        <f t="shared" si="6"/>
        <v>600</v>
      </c>
      <c r="G18" s="25">
        <f t="shared" si="6"/>
        <v>600</v>
      </c>
      <c r="H18" s="25">
        <f t="shared" si="6"/>
        <v>600</v>
      </c>
      <c r="I18" s="25">
        <f t="shared" si="6"/>
        <v>600</v>
      </c>
      <c r="J18" s="25">
        <f t="shared" si="6"/>
        <v>600</v>
      </c>
      <c r="K18" s="25">
        <f t="shared" si="6"/>
        <v>600</v>
      </c>
      <c r="L18" s="25">
        <f t="shared" si="6"/>
        <v>600</v>
      </c>
      <c r="M18" s="25">
        <f t="shared" si="6"/>
        <v>600</v>
      </c>
      <c r="N18" s="25">
        <f t="shared" si="6"/>
        <v>600</v>
      </c>
      <c r="O18" s="25">
        <f t="shared" si="6"/>
        <v>600</v>
      </c>
      <c r="P18" s="25">
        <f t="shared" si="6"/>
        <v>600</v>
      </c>
      <c r="Q18" s="26">
        <f t="shared" si="3"/>
        <v>6900</v>
      </c>
      <c r="R18" s="27">
        <f t="shared" si="2"/>
        <v>7200</v>
      </c>
    </row>
    <row r="19" spans="1:18" s="1" customFormat="1" ht="12.75">
      <c r="A19" s="30" t="s">
        <v>36</v>
      </c>
      <c r="B19" s="32">
        <f>SUM(B4:B18)</f>
        <v>4050</v>
      </c>
      <c r="C19" s="31"/>
      <c r="D19" s="31"/>
      <c r="E19" s="32">
        <f aca="true" t="shared" si="7" ref="E19:O19">SUM(E4:E18)</f>
        <v>1450</v>
      </c>
      <c r="F19" s="32">
        <f t="shared" si="7"/>
        <v>3200</v>
      </c>
      <c r="G19" s="32">
        <f t="shared" si="7"/>
        <v>3500</v>
      </c>
      <c r="H19" s="32">
        <f t="shared" si="7"/>
        <v>3800</v>
      </c>
      <c r="I19" s="32">
        <f t="shared" si="7"/>
        <v>4600</v>
      </c>
      <c r="J19" s="32">
        <f t="shared" si="7"/>
        <v>5400</v>
      </c>
      <c r="K19" s="32">
        <f t="shared" si="7"/>
        <v>5400</v>
      </c>
      <c r="L19" s="32">
        <f t="shared" si="7"/>
        <v>5400</v>
      </c>
      <c r="M19" s="32">
        <f t="shared" si="7"/>
        <v>5400</v>
      </c>
      <c r="N19" s="32">
        <f t="shared" si="7"/>
        <v>5400</v>
      </c>
      <c r="O19" s="32">
        <f t="shared" si="7"/>
        <v>5400</v>
      </c>
      <c r="P19" s="32">
        <f>SUM(P4:P18)</f>
        <v>5400</v>
      </c>
      <c r="Q19" s="31">
        <f>SUM(Q4:Q18)</f>
        <v>54350</v>
      </c>
      <c r="R19" s="27">
        <f>SUM(R4:R18)</f>
        <v>64800</v>
      </c>
    </row>
    <row r="20" spans="1:18" s="1" customFormat="1" ht="12.75">
      <c r="A20" s="30"/>
      <c r="B20" s="31"/>
      <c r="C20" s="31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1"/>
      <c r="R20" s="27"/>
    </row>
    <row r="21" spans="1:18" s="9" customFormat="1" ht="12.75">
      <c r="A21" s="18" t="s">
        <v>10</v>
      </c>
      <c r="B21" s="19"/>
      <c r="C21" s="19"/>
      <c r="D21" s="1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19"/>
      <c r="R21" s="22"/>
    </row>
    <row r="22" spans="1:18" ht="12.75">
      <c r="A22" s="28" t="s">
        <v>0</v>
      </c>
      <c r="B22" s="24">
        <v>500</v>
      </c>
      <c r="C22" s="24">
        <f aca="true" t="shared" si="8" ref="C22:C27">B22*12</f>
        <v>6000</v>
      </c>
      <c r="D22" s="26">
        <v>1</v>
      </c>
      <c r="E22" s="25">
        <v>0</v>
      </c>
      <c r="F22" s="25">
        <v>0</v>
      </c>
      <c r="G22" s="25">
        <v>0</v>
      </c>
      <c r="H22" s="25">
        <v>0</v>
      </c>
      <c r="I22" s="25">
        <f aca="true" t="shared" si="9" ref="I22:P22">$B22*$D22</f>
        <v>500</v>
      </c>
      <c r="J22" s="25">
        <f t="shared" si="9"/>
        <v>500</v>
      </c>
      <c r="K22" s="25">
        <f t="shared" si="9"/>
        <v>500</v>
      </c>
      <c r="L22" s="25">
        <f t="shared" si="9"/>
        <v>500</v>
      </c>
      <c r="M22" s="25">
        <f t="shared" si="9"/>
        <v>500</v>
      </c>
      <c r="N22" s="25">
        <f t="shared" si="9"/>
        <v>500</v>
      </c>
      <c r="O22" s="25">
        <f t="shared" si="9"/>
        <v>500</v>
      </c>
      <c r="P22" s="25">
        <f t="shared" si="9"/>
        <v>500</v>
      </c>
      <c r="Q22" s="26">
        <f aca="true" t="shared" si="10" ref="Q22:Q27">SUM(E22:P22)</f>
        <v>4000</v>
      </c>
      <c r="R22" s="27">
        <f aca="true" t="shared" si="11" ref="R22:R27">D22*C22</f>
        <v>6000</v>
      </c>
    </row>
    <row r="23" spans="1:18" ht="12.75">
      <c r="A23" s="28" t="s">
        <v>39</v>
      </c>
      <c r="B23" s="26">
        <v>250</v>
      </c>
      <c r="C23" s="24">
        <f t="shared" si="8"/>
        <v>3000</v>
      </c>
      <c r="D23" s="26">
        <v>1</v>
      </c>
      <c r="E23" s="25">
        <f aca="true" t="shared" si="12" ref="E23:P23">$B23*$D23</f>
        <v>250</v>
      </c>
      <c r="F23" s="25">
        <f t="shared" si="12"/>
        <v>250</v>
      </c>
      <c r="G23" s="25">
        <f t="shared" si="12"/>
        <v>250</v>
      </c>
      <c r="H23" s="25">
        <f t="shared" si="12"/>
        <v>250</v>
      </c>
      <c r="I23" s="25">
        <f t="shared" si="12"/>
        <v>250</v>
      </c>
      <c r="J23" s="25">
        <f t="shared" si="12"/>
        <v>250</v>
      </c>
      <c r="K23" s="25">
        <f t="shared" si="12"/>
        <v>250</v>
      </c>
      <c r="L23" s="25">
        <f t="shared" si="12"/>
        <v>250</v>
      </c>
      <c r="M23" s="25">
        <f t="shared" si="12"/>
        <v>250</v>
      </c>
      <c r="N23" s="25">
        <f t="shared" si="12"/>
        <v>250</v>
      </c>
      <c r="O23" s="25">
        <f t="shared" si="12"/>
        <v>250</v>
      </c>
      <c r="P23" s="25">
        <f t="shared" si="12"/>
        <v>250</v>
      </c>
      <c r="Q23" s="26">
        <f t="shared" si="10"/>
        <v>3000</v>
      </c>
      <c r="R23" s="27">
        <f t="shared" si="11"/>
        <v>3000</v>
      </c>
    </row>
    <row r="24" spans="1:18" ht="12.75">
      <c r="A24" s="28" t="s">
        <v>11</v>
      </c>
      <c r="B24" s="26">
        <v>200</v>
      </c>
      <c r="C24" s="24">
        <f t="shared" si="8"/>
        <v>2400</v>
      </c>
      <c r="D24" s="26">
        <v>2</v>
      </c>
      <c r="E24" s="25">
        <f>$B24*$D24/2</f>
        <v>200</v>
      </c>
      <c r="F24" s="25">
        <f>$B24*$D24/2</f>
        <v>200</v>
      </c>
      <c r="G24" s="25">
        <f aca="true" t="shared" si="13" ref="G24:P25">$B24*$D24</f>
        <v>400</v>
      </c>
      <c r="H24" s="25">
        <f t="shared" si="13"/>
        <v>400</v>
      </c>
      <c r="I24" s="25">
        <f t="shared" si="13"/>
        <v>400</v>
      </c>
      <c r="J24" s="25">
        <f t="shared" si="13"/>
        <v>400</v>
      </c>
      <c r="K24" s="25">
        <f t="shared" si="13"/>
        <v>400</v>
      </c>
      <c r="L24" s="25">
        <f t="shared" si="13"/>
        <v>400</v>
      </c>
      <c r="M24" s="25">
        <f t="shared" si="13"/>
        <v>400</v>
      </c>
      <c r="N24" s="25">
        <f t="shared" si="13"/>
        <v>400</v>
      </c>
      <c r="O24" s="25">
        <f t="shared" si="13"/>
        <v>400</v>
      </c>
      <c r="P24" s="25">
        <f t="shared" si="13"/>
        <v>400</v>
      </c>
      <c r="Q24" s="26">
        <f t="shared" si="10"/>
        <v>4400</v>
      </c>
      <c r="R24" s="27">
        <f t="shared" si="11"/>
        <v>4800</v>
      </c>
    </row>
    <row r="25" spans="1:18" ht="12.75">
      <c r="A25" s="28" t="s">
        <v>12</v>
      </c>
      <c r="B25" s="24">
        <v>100</v>
      </c>
      <c r="C25" s="24">
        <f t="shared" si="8"/>
        <v>1200</v>
      </c>
      <c r="D25" s="26">
        <v>4</v>
      </c>
      <c r="E25" s="25">
        <f>$B25*$D25/2</f>
        <v>200</v>
      </c>
      <c r="F25" s="25">
        <f>$B25*$D25/2</f>
        <v>200</v>
      </c>
      <c r="G25" s="25">
        <f t="shared" si="13"/>
        <v>400</v>
      </c>
      <c r="H25" s="25">
        <f t="shared" si="13"/>
        <v>400</v>
      </c>
      <c r="I25" s="25">
        <f t="shared" si="13"/>
        <v>400</v>
      </c>
      <c r="J25" s="25">
        <f t="shared" si="13"/>
        <v>400</v>
      </c>
      <c r="K25" s="25">
        <f t="shared" si="13"/>
        <v>400</v>
      </c>
      <c r="L25" s="25">
        <f t="shared" si="13"/>
        <v>400</v>
      </c>
      <c r="M25" s="25">
        <f t="shared" si="13"/>
        <v>400</v>
      </c>
      <c r="N25" s="25">
        <f t="shared" si="13"/>
        <v>400</v>
      </c>
      <c r="O25" s="25">
        <f t="shared" si="13"/>
        <v>400</v>
      </c>
      <c r="P25" s="25">
        <f t="shared" si="13"/>
        <v>400</v>
      </c>
      <c r="Q25" s="26">
        <f t="shared" si="10"/>
        <v>4400</v>
      </c>
      <c r="R25" s="27">
        <f t="shared" si="11"/>
        <v>4800</v>
      </c>
    </row>
    <row r="26" spans="1:18" ht="12.75">
      <c r="A26" s="28" t="s">
        <v>38</v>
      </c>
      <c r="B26" s="24">
        <v>50</v>
      </c>
      <c r="C26" s="24">
        <f t="shared" si="8"/>
        <v>600</v>
      </c>
      <c r="D26" s="26">
        <v>1</v>
      </c>
      <c r="E26" s="25"/>
      <c r="F26" s="25"/>
      <c r="G26" s="25"/>
      <c r="H26" s="25"/>
      <c r="I26" s="25">
        <f aca="true" t="shared" si="14" ref="I26:P27">$B26*$D26</f>
        <v>50</v>
      </c>
      <c r="J26" s="25">
        <f t="shared" si="14"/>
        <v>50</v>
      </c>
      <c r="K26" s="25">
        <f t="shared" si="14"/>
        <v>50</v>
      </c>
      <c r="L26" s="25">
        <f t="shared" si="14"/>
        <v>50</v>
      </c>
      <c r="M26" s="25">
        <f t="shared" si="14"/>
        <v>50</v>
      </c>
      <c r="N26" s="25">
        <f t="shared" si="14"/>
        <v>50</v>
      </c>
      <c r="O26" s="25">
        <f t="shared" si="14"/>
        <v>50</v>
      </c>
      <c r="P26" s="25">
        <f t="shared" si="14"/>
        <v>50</v>
      </c>
      <c r="Q26" s="26">
        <f t="shared" si="10"/>
        <v>400</v>
      </c>
      <c r="R26" s="27">
        <f t="shared" si="11"/>
        <v>600</v>
      </c>
    </row>
    <row r="27" spans="1:18" ht="12.75">
      <c r="A27" s="23" t="s">
        <v>2</v>
      </c>
      <c r="B27" s="24">
        <v>250</v>
      </c>
      <c r="C27" s="24">
        <f t="shared" si="8"/>
        <v>3000</v>
      </c>
      <c r="D27" s="24">
        <v>1</v>
      </c>
      <c r="E27" s="25">
        <v>0</v>
      </c>
      <c r="F27" s="25">
        <v>0</v>
      </c>
      <c r="G27" s="25">
        <f>$B27*$D27</f>
        <v>250</v>
      </c>
      <c r="H27" s="25">
        <f>$B27*$D27</f>
        <v>250</v>
      </c>
      <c r="I27" s="25">
        <f t="shared" si="14"/>
        <v>250</v>
      </c>
      <c r="J27" s="25">
        <f t="shared" si="14"/>
        <v>250</v>
      </c>
      <c r="K27" s="25">
        <f t="shared" si="14"/>
        <v>250</v>
      </c>
      <c r="L27" s="25">
        <f t="shared" si="14"/>
        <v>250</v>
      </c>
      <c r="M27" s="25">
        <f t="shared" si="14"/>
        <v>250</v>
      </c>
      <c r="N27" s="25">
        <f t="shared" si="14"/>
        <v>250</v>
      </c>
      <c r="O27" s="25">
        <f t="shared" si="14"/>
        <v>250</v>
      </c>
      <c r="P27" s="25">
        <f t="shared" si="14"/>
        <v>250</v>
      </c>
      <c r="Q27" s="26">
        <f t="shared" si="10"/>
        <v>2500</v>
      </c>
      <c r="R27" s="27">
        <f t="shared" si="11"/>
        <v>3000</v>
      </c>
    </row>
    <row r="28" spans="1:18" ht="12.75">
      <c r="A28" s="23"/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7"/>
    </row>
    <row r="29" spans="1:18" s="1" customFormat="1" ht="12.75">
      <c r="A29" s="30" t="s">
        <v>37</v>
      </c>
      <c r="B29" s="31">
        <f>SUM(B22:B28)</f>
        <v>1350</v>
      </c>
      <c r="C29" s="31"/>
      <c r="D29" s="31"/>
      <c r="E29" s="31">
        <f aca="true" t="shared" si="15" ref="E29:P29">SUM(E22:E27)</f>
        <v>650</v>
      </c>
      <c r="F29" s="31">
        <f t="shared" si="15"/>
        <v>650</v>
      </c>
      <c r="G29" s="31">
        <f t="shared" si="15"/>
        <v>1300</v>
      </c>
      <c r="H29" s="31">
        <f t="shared" si="15"/>
        <v>1300</v>
      </c>
      <c r="I29" s="31">
        <f t="shared" si="15"/>
        <v>1850</v>
      </c>
      <c r="J29" s="31">
        <f t="shared" si="15"/>
        <v>1850</v>
      </c>
      <c r="K29" s="31">
        <f t="shared" si="15"/>
        <v>1850</v>
      </c>
      <c r="L29" s="31">
        <f t="shared" si="15"/>
        <v>1850</v>
      </c>
      <c r="M29" s="31">
        <f t="shared" si="15"/>
        <v>1850</v>
      </c>
      <c r="N29" s="31">
        <f t="shared" si="15"/>
        <v>1850</v>
      </c>
      <c r="O29" s="31">
        <f t="shared" si="15"/>
        <v>1850</v>
      </c>
      <c r="P29" s="31">
        <f t="shared" si="15"/>
        <v>1850</v>
      </c>
      <c r="Q29" s="31">
        <f>SUM(Q22:Q27)</f>
        <v>18700</v>
      </c>
      <c r="R29" s="27">
        <f>SUM(R22:R27)</f>
        <v>22200</v>
      </c>
    </row>
    <row r="30" spans="1:18" s="1" customFormat="1" ht="12.75">
      <c r="A30" s="30"/>
      <c r="B30" s="31"/>
      <c r="C30" s="32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1"/>
      <c r="R30" s="27"/>
    </row>
    <row r="31" spans="1:18" s="6" customFormat="1" ht="12.75">
      <c r="A31" s="34" t="s">
        <v>34</v>
      </c>
      <c r="B31" s="35">
        <f>B19+B29</f>
        <v>5400</v>
      </c>
      <c r="C31" s="35"/>
      <c r="D31" s="35"/>
      <c r="E31" s="35">
        <f aca="true" t="shared" si="16" ref="E31:P31">E19+E29</f>
        <v>2100</v>
      </c>
      <c r="F31" s="35">
        <f t="shared" si="16"/>
        <v>3850</v>
      </c>
      <c r="G31" s="35">
        <f t="shared" si="16"/>
        <v>4800</v>
      </c>
      <c r="H31" s="35">
        <f t="shared" si="16"/>
        <v>5100</v>
      </c>
      <c r="I31" s="35">
        <f t="shared" si="16"/>
        <v>6450</v>
      </c>
      <c r="J31" s="35">
        <f t="shared" si="16"/>
        <v>7250</v>
      </c>
      <c r="K31" s="35">
        <f t="shared" si="16"/>
        <v>7250</v>
      </c>
      <c r="L31" s="35">
        <f t="shared" si="16"/>
        <v>7250</v>
      </c>
      <c r="M31" s="35">
        <f t="shared" si="16"/>
        <v>7250</v>
      </c>
      <c r="N31" s="35">
        <f t="shared" si="16"/>
        <v>7250</v>
      </c>
      <c r="O31" s="35">
        <f t="shared" si="16"/>
        <v>7250</v>
      </c>
      <c r="P31" s="35">
        <f t="shared" si="16"/>
        <v>7250</v>
      </c>
      <c r="Q31" s="35">
        <f>SUM(E31:P31)</f>
        <v>73050</v>
      </c>
      <c r="R31" s="36">
        <f>R19+R29</f>
        <v>87000</v>
      </c>
    </row>
    <row r="32" spans="1:18" ht="12.75">
      <c r="A32" s="23"/>
      <c r="B32" s="24"/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7"/>
    </row>
    <row r="33" spans="1:18" s="7" customFormat="1" ht="12.75">
      <c r="A33" s="18" t="s">
        <v>41</v>
      </c>
      <c r="B33" s="20"/>
      <c r="C33" s="20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0"/>
      <c r="R33" s="22"/>
    </row>
    <row r="34" spans="1:18" s="7" customFormat="1" ht="12.75">
      <c r="A34" s="18" t="s">
        <v>42</v>
      </c>
      <c r="B34" s="37"/>
      <c r="C34" s="37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/>
      <c r="R34" s="22"/>
    </row>
    <row r="35" spans="1:18" ht="12.75">
      <c r="A35" s="28" t="s">
        <v>43</v>
      </c>
      <c r="B35" s="24">
        <v>0</v>
      </c>
      <c r="C35" s="24">
        <v>500</v>
      </c>
      <c r="D35" s="24">
        <v>1</v>
      </c>
      <c r="E35" s="25"/>
      <c r="F35" s="25"/>
      <c r="G35" s="25"/>
      <c r="H35" s="25"/>
      <c r="I35" s="25"/>
      <c r="J35" s="25"/>
      <c r="K35" s="25"/>
      <c r="L35" s="25">
        <f>$C35*$D35</f>
        <v>500</v>
      </c>
      <c r="M35" s="25"/>
      <c r="N35" s="25"/>
      <c r="O35" s="25"/>
      <c r="P35" s="25"/>
      <c r="Q35" s="26">
        <f>SUM(E35:P35)</f>
        <v>500</v>
      </c>
      <c r="R35" s="27">
        <f>D35*C35</f>
        <v>500</v>
      </c>
    </row>
    <row r="36" spans="1:18" ht="12.75">
      <c r="A36" s="38" t="s">
        <v>44</v>
      </c>
      <c r="B36" s="24">
        <v>0</v>
      </c>
      <c r="C36" s="24">
        <v>500</v>
      </c>
      <c r="D36" s="24">
        <v>1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f>$C36*$D36</f>
        <v>500</v>
      </c>
      <c r="Q36" s="26">
        <f>SUM(E36:P36)</f>
        <v>500</v>
      </c>
      <c r="R36" s="27">
        <f>D36*C36</f>
        <v>500</v>
      </c>
    </row>
    <row r="37" spans="1:18" ht="12.75">
      <c r="A37" s="38" t="s">
        <v>45</v>
      </c>
      <c r="B37" s="24">
        <v>0</v>
      </c>
      <c r="C37" s="24">
        <v>500</v>
      </c>
      <c r="D37" s="24">
        <v>1</v>
      </c>
      <c r="E37" s="25"/>
      <c r="F37" s="25"/>
      <c r="G37" s="25"/>
      <c r="H37" s="25"/>
      <c r="I37" s="25"/>
      <c r="J37" s="25"/>
      <c r="K37" s="25"/>
      <c r="L37" s="25"/>
      <c r="M37" s="25"/>
      <c r="N37" s="25">
        <f>$C37*$D37</f>
        <v>500</v>
      </c>
      <c r="O37" s="25"/>
      <c r="P37" s="25"/>
      <c r="Q37" s="26">
        <f>SUM(E37:P37)</f>
        <v>500</v>
      </c>
      <c r="R37" s="27">
        <f>D37*C37</f>
        <v>500</v>
      </c>
    </row>
    <row r="38" spans="1:18" ht="12.75">
      <c r="A38" s="23"/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4"/>
      <c r="R38" s="27"/>
    </row>
    <row r="39" spans="1:18" s="7" customFormat="1" ht="12.75">
      <c r="A39" s="18" t="s">
        <v>46</v>
      </c>
      <c r="B39" s="20"/>
      <c r="C39" s="20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0"/>
      <c r="R39" s="22"/>
    </row>
    <row r="40" spans="1:18" ht="12.75">
      <c r="A40" s="28" t="s">
        <v>47</v>
      </c>
      <c r="B40" s="24"/>
      <c r="C40" s="25">
        <f>0.1*R31</f>
        <v>8700</v>
      </c>
      <c r="D40" s="24">
        <v>1</v>
      </c>
      <c r="E40" s="25">
        <f>0.1*E31</f>
        <v>210</v>
      </c>
      <c r="F40" s="25">
        <f aca="true" t="shared" si="17" ref="F40:P40">0.1*F31</f>
        <v>385</v>
      </c>
      <c r="G40" s="25">
        <f t="shared" si="17"/>
        <v>480</v>
      </c>
      <c r="H40" s="25">
        <f t="shared" si="17"/>
        <v>510</v>
      </c>
      <c r="I40" s="25">
        <f t="shared" si="17"/>
        <v>645</v>
      </c>
      <c r="J40" s="25">
        <f t="shared" si="17"/>
        <v>725</v>
      </c>
      <c r="K40" s="25">
        <f t="shared" si="17"/>
        <v>725</v>
      </c>
      <c r="L40" s="25">
        <f t="shared" si="17"/>
        <v>725</v>
      </c>
      <c r="M40" s="25">
        <f t="shared" si="17"/>
        <v>725</v>
      </c>
      <c r="N40" s="25">
        <f t="shared" si="17"/>
        <v>725</v>
      </c>
      <c r="O40" s="25">
        <f t="shared" si="17"/>
        <v>725</v>
      </c>
      <c r="P40" s="25">
        <f t="shared" si="17"/>
        <v>725</v>
      </c>
      <c r="Q40" s="26">
        <f>SUM(E40:P40)</f>
        <v>7305</v>
      </c>
      <c r="R40" s="27">
        <f>D40*C40</f>
        <v>8700</v>
      </c>
    </row>
    <row r="41" spans="1:18" ht="12.75">
      <c r="A41" s="23"/>
      <c r="B41" s="24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4"/>
      <c r="R41" s="27"/>
    </row>
    <row r="42" spans="1:18" s="7" customFormat="1" ht="12.75">
      <c r="A42" s="18" t="s">
        <v>48</v>
      </c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0"/>
      <c r="R42" s="22"/>
    </row>
    <row r="43" spans="1:18" ht="12.75">
      <c r="A43" s="28" t="s">
        <v>49</v>
      </c>
      <c r="B43" s="24">
        <v>300</v>
      </c>
      <c r="C43" s="24">
        <f>B43*12</f>
        <v>3600</v>
      </c>
      <c r="D43" s="24">
        <v>12</v>
      </c>
      <c r="E43" s="25">
        <f>$B43/2</f>
        <v>150</v>
      </c>
      <c r="F43" s="25">
        <f aca="true" t="shared" si="18" ref="F43:L43">$B43/2</f>
        <v>150</v>
      </c>
      <c r="G43" s="25">
        <f t="shared" si="18"/>
        <v>150</v>
      </c>
      <c r="H43" s="25">
        <f t="shared" si="18"/>
        <v>150</v>
      </c>
      <c r="I43" s="25">
        <f t="shared" si="18"/>
        <v>150</v>
      </c>
      <c r="J43" s="25">
        <f t="shared" si="18"/>
        <v>150</v>
      </c>
      <c r="K43" s="25">
        <f t="shared" si="18"/>
        <v>150</v>
      </c>
      <c r="L43" s="25">
        <f t="shared" si="18"/>
        <v>150</v>
      </c>
      <c r="M43" s="25">
        <f>$B43</f>
        <v>300</v>
      </c>
      <c r="N43" s="25">
        <f>$B43</f>
        <v>300</v>
      </c>
      <c r="O43" s="25">
        <f>$B43</f>
        <v>300</v>
      </c>
      <c r="P43" s="25">
        <f>$B43</f>
        <v>300</v>
      </c>
      <c r="Q43" s="26">
        <f>SUM(E43:P43)</f>
        <v>2400</v>
      </c>
      <c r="R43" s="27">
        <f>C43</f>
        <v>3600</v>
      </c>
    </row>
    <row r="44" spans="1:18" ht="12.75">
      <c r="A44" s="23"/>
      <c r="B44" s="24"/>
      <c r="C44" s="24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4"/>
      <c r="R44" s="27"/>
    </row>
    <row r="45" spans="1:18" s="7" customFormat="1" ht="12.75">
      <c r="A45" s="18" t="s">
        <v>64</v>
      </c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0"/>
      <c r="R45" s="22"/>
    </row>
    <row r="46" spans="1:18" ht="25.5">
      <c r="A46" s="28" t="s">
        <v>62</v>
      </c>
      <c r="B46" s="24">
        <v>15</v>
      </c>
      <c r="C46" s="24">
        <f>D46*B46*12</f>
        <v>36000</v>
      </c>
      <c r="D46" s="24">
        <v>200</v>
      </c>
      <c r="E46" s="25">
        <f>$B46*$D46/2</f>
        <v>1500</v>
      </c>
      <c r="F46" s="25">
        <f aca="true" t="shared" si="19" ref="F46:K46">$B46*$D46/2</f>
        <v>1500</v>
      </c>
      <c r="G46" s="25">
        <f t="shared" si="19"/>
        <v>1500</v>
      </c>
      <c r="H46" s="25">
        <f t="shared" si="19"/>
        <v>1500</v>
      </c>
      <c r="I46" s="25">
        <f t="shared" si="19"/>
        <v>1500</v>
      </c>
      <c r="J46" s="25">
        <f t="shared" si="19"/>
        <v>1500</v>
      </c>
      <c r="K46" s="25">
        <f t="shared" si="19"/>
        <v>1500</v>
      </c>
      <c r="L46" s="25">
        <f>$B46*$D46</f>
        <v>3000</v>
      </c>
      <c r="M46" s="25">
        <f>$B46*$D46</f>
        <v>3000</v>
      </c>
      <c r="N46" s="25">
        <f>$B46*$D46</f>
        <v>3000</v>
      </c>
      <c r="O46" s="25">
        <f>$B46*$D46</f>
        <v>3000</v>
      </c>
      <c r="P46" s="25">
        <f>$B46*$D46</f>
        <v>3000</v>
      </c>
      <c r="Q46" s="26">
        <f>SUM(E46:P46)</f>
        <v>25500</v>
      </c>
      <c r="R46" s="27">
        <f>C46</f>
        <v>36000</v>
      </c>
    </row>
    <row r="47" spans="1:18" ht="12.75">
      <c r="A47" s="28" t="s">
        <v>50</v>
      </c>
      <c r="B47" s="24">
        <v>0</v>
      </c>
      <c r="C47" s="24">
        <v>25</v>
      </c>
      <c r="D47" s="24">
        <v>200</v>
      </c>
      <c r="E47" s="25">
        <f>$C47*$D47/2</f>
        <v>2500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5">
        <f>$C47*$D47/2</f>
        <v>2500</v>
      </c>
      <c r="M47" s="24">
        <v>0</v>
      </c>
      <c r="N47" s="24">
        <v>0</v>
      </c>
      <c r="O47" s="24">
        <v>0</v>
      </c>
      <c r="P47" s="24">
        <v>0</v>
      </c>
      <c r="Q47" s="26">
        <f>SUM(E47:P47)</f>
        <v>5000</v>
      </c>
      <c r="R47" s="27">
        <f>D47*C47</f>
        <v>5000</v>
      </c>
    </row>
    <row r="48" spans="1:18" ht="12.75">
      <c r="A48" s="28" t="s">
        <v>51</v>
      </c>
      <c r="B48" s="24">
        <v>500</v>
      </c>
      <c r="C48" s="24">
        <f>B48*12</f>
        <v>6000</v>
      </c>
      <c r="D48" s="24">
        <v>1</v>
      </c>
      <c r="E48" s="25">
        <f>$B48*2</f>
        <v>1000</v>
      </c>
      <c r="F48" s="25">
        <f>$B48</f>
        <v>500</v>
      </c>
      <c r="G48" s="25">
        <f aca="true" t="shared" si="20" ref="G48:P48">$B48</f>
        <v>500</v>
      </c>
      <c r="H48" s="25">
        <f t="shared" si="20"/>
        <v>500</v>
      </c>
      <c r="I48" s="25">
        <f t="shared" si="20"/>
        <v>500</v>
      </c>
      <c r="J48" s="25">
        <f t="shared" si="20"/>
        <v>500</v>
      </c>
      <c r="K48" s="25">
        <f t="shared" si="20"/>
        <v>500</v>
      </c>
      <c r="L48" s="25">
        <f>$B48*2</f>
        <v>1000</v>
      </c>
      <c r="M48" s="25">
        <f t="shared" si="20"/>
        <v>500</v>
      </c>
      <c r="N48" s="25">
        <f t="shared" si="20"/>
        <v>500</v>
      </c>
      <c r="O48" s="25">
        <f t="shared" si="20"/>
        <v>500</v>
      </c>
      <c r="P48" s="25">
        <f t="shared" si="20"/>
        <v>500</v>
      </c>
      <c r="Q48" s="26">
        <f>SUM(E48:P48)</f>
        <v>7000</v>
      </c>
      <c r="R48" s="27">
        <f>D48*C48</f>
        <v>6000</v>
      </c>
    </row>
    <row r="49" spans="1:18" ht="12.75">
      <c r="A49" s="23"/>
      <c r="B49" s="24"/>
      <c r="C49" s="24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/>
      <c r="R49" s="27"/>
    </row>
    <row r="50" spans="1:18" s="7" customFormat="1" ht="12.75">
      <c r="A50" s="18" t="s">
        <v>53</v>
      </c>
      <c r="B50" s="20"/>
      <c r="C50" s="20"/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0"/>
      <c r="R50" s="22"/>
    </row>
    <row r="51" spans="1:18" ht="12.75">
      <c r="A51" s="28" t="s">
        <v>54</v>
      </c>
      <c r="B51" s="24">
        <v>1500</v>
      </c>
      <c r="C51" s="24">
        <f>B51*12</f>
        <v>18000</v>
      </c>
      <c r="D51" s="24">
        <v>12</v>
      </c>
      <c r="E51" s="25">
        <f>$B51</f>
        <v>1500</v>
      </c>
      <c r="F51" s="25">
        <f aca="true" t="shared" si="21" ref="F51:P52">$B51</f>
        <v>1500</v>
      </c>
      <c r="G51" s="25">
        <f t="shared" si="21"/>
        <v>1500</v>
      </c>
      <c r="H51" s="25">
        <f t="shared" si="21"/>
        <v>1500</v>
      </c>
      <c r="I51" s="25">
        <f t="shared" si="21"/>
        <v>1500</v>
      </c>
      <c r="J51" s="25">
        <f t="shared" si="21"/>
        <v>1500</v>
      </c>
      <c r="K51" s="25">
        <f t="shared" si="21"/>
        <v>1500</v>
      </c>
      <c r="L51" s="25">
        <f t="shared" si="21"/>
        <v>1500</v>
      </c>
      <c r="M51" s="25">
        <f t="shared" si="21"/>
        <v>1500</v>
      </c>
      <c r="N51" s="25">
        <f t="shared" si="21"/>
        <v>1500</v>
      </c>
      <c r="O51" s="25">
        <f t="shared" si="21"/>
        <v>1500</v>
      </c>
      <c r="P51" s="25">
        <f t="shared" si="21"/>
        <v>1500</v>
      </c>
      <c r="Q51" s="26">
        <f>SUM(E51:P51)</f>
        <v>18000</v>
      </c>
      <c r="R51" s="27">
        <f>C51</f>
        <v>18000</v>
      </c>
    </row>
    <row r="52" spans="1:18" ht="12.75">
      <c r="A52" s="28" t="s">
        <v>55</v>
      </c>
      <c r="B52" s="24">
        <v>1500</v>
      </c>
      <c r="C52" s="24">
        <f>B52*12</f>
        <v>18000</v>
      </c>
      <c r="D52" s="24">
        <v>12</v>
      </c>
      <c r="E52" s="25">
        <f>$B52</f>
        <v>1500</v>
      </c>
      <c r="F52" s="25">
        <f t="shared" si="21"/>
        <v>1500</v>
      </c>
      <c r="G52" s="25">
        <f t="shared" si="21"/>
        <v>1500</v>
      </c>
      <c r="H52" s="25">
        <f t="shared" si="21"/>
        <v>1500</v>
      </c>
      <c r="I52" s="25">
        <f t="shared" si="21"/>
        <v>1500</v>
      </c>
      <c r="J52" s="25">
        <f t="shared" si="21"/>
        <v>1500</v>
      </c>
      <c r="K52" s="25">
        <f t="shared" si="21"/>
        <v>1500</v>
      </c>
      <c r="L52" s="25">
        <f t="shared" si="21"/>
        <v>1500</v>
      </c>
      <c r="M52" s="25">
        <f t="shared" si="21"/>
        <v>1500</v>
      </c>
      <c r="N52" s="25">
        <f t="shared" si="21"/>
        <v>1500</v>
      </c>
      <c r="O52" s="25">
        <f t="shared" si="21"/>
        <v>1500</v>
      </c>
      <c r="P52" s="25">
        <f t="shared" si="21"/>
        <v>1500</v>
      </c>
      <c r="Q52" s="26">
        <f>SUM(E52:P52)</f>
        <v>18000</v>
      </c>
      <c r="R52" s="27">
        <f>C52</f>
        <v>18000</v>
      </c>
    </row>
    <row r="53" spans="1:18" ht="12.75">
      <c r="A53" s="23"/>
      <c r="B53" s="24"/>
      <c r="C53" s="24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4"/>
      <c r="R53" s="27"/>
    </row>
    <row r="54" spans="1:18" s="7" customFormat="1" ht="12.75">
      <c r="A54" s="18" t="s">
        <v>56</v>
      </c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0"/>
      <c r="R54" s="22"/>
    </row>
    <row r="55" spans="1:18" ht="12.75">
      <c r="A55" s="28" t="s">
        <v>52</v>
      </c>
      <c r="B55" s="24">
        <v>0</v>
      </c>
      <c r="C55" s="24">
        <v>5000</v>
      </c>
      <c r="D55" s="24">
        <v>1</v>
      </c>
      <c r="E55" s="25">
        <f>C55</f>
        <v>5000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f>C55</f>
        <v>5000</v>
      </c>
      <c r="N55" s="25">
        <v>0</v>
      </c>
      <c r="O55" s="25">
        <v>0</v>
      </c>
      <c r="P55" s="25">
        <v>0</v>
      </c>
      <c r="Q55" s="26">
        <f>SUM(E55:P55)</f>
        <v>10000</v>
      </c>
      <c r="R55" s="27">
        <f>C55</f>
        <v>5000</v>
      </c>
    </row>
    <row r="56" spans="1:18" ht="12.75">
      <c r="A56" s="28" t="s">
        <v>57</v>
      </c>
      <c r="B56" s="24">
        <v>500</v>
      </c>
      <c r="C56" s="24">
        <f>B56*12</f>
        <v>6000</v>
      </c>
      <c r="D56" s="24">
        <v>12</v>
      </c>
      <c r="E56" s="25">
        <f>$B56</f>
        <v>500</v>
      </c>
      <c r="F56" s="25">
        <f aca="true" t="shared" si="22" ref="F56:P56">$B56</f>
        <v>500</v>
      </c>
      <c r="G56" s="25">
        <f t="shared" si="22"/>
        <v>500</v>
      </c>
      <c r="H56" s="25">
        <f t="shared" si="22"/>
        <v>500</v>
      </c>
      <c r="I56" s="25">
        <f t="shared" si="22"/>
        <v>500</v>
      </c>
      <c r="J56" s="25">
        <f t="shared" si="22"/>
        <v>500</v>
      </c>
      <c r="K56" s="25">
        <f t="shared" si="22"/>
        <v>500</v>
      </c>
      <c r="L56" s="25">
        <f t="shared" si="22"/>
        <v>500</v>
      </c>
      <c r="M56" s="25">
        <f t="shared" si="22"/>
        <v>500</v>
      </c>
      <c r="N56" s="25">
        <f t="shared" si="22"/>
        <v>500</v>
      </c>
      <c r="O56" s="25">
        <f t="shared" si="22"/>
        <v>500</v>
      </c>
      <c r="P56" s="25">
        <f t="shared" si="22"/>
        <v>500</v>
      </c>
      <c r="Q56" s="26">
        <f>SUM(E56:P56)</f>
        <v>6000</v>
      </c>
      <c r="R56" s="27">
        <f>C56</f>
        <v>6000</v>
      </c>
    </row>
    <row r="57" spans="1:18" ht="12.75">
      <c r="A57" s="23"/>
      <c r="B57" s="24"/>
      <c r="C57" s="24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4"/>
      <c r="R57" s="27"/>
    </row>
    <row r="58" spans="1:18" s="1" customFormat="1" ht="12.75">
      <c r="A58" s="30" t="s">
        <v>63</v>
      </c>
      <c r="B58" s="32">
        <f>SUM(B31:B56)</f>
        <v>9715</v>
      </c>
      <c r="C58" s="31"/>
      <c r="D58" s="31"/>
      <c r="E58" s="32">
        <f>SUM(E31:E56)</f>
        <v>15960</v>
      </c>
      <c r="F58" s="32">
        <f aca="true" t="shared" si="23" ref="F58:R58">SUM(F31:F56)</f>
        <v>9885</v>
      </c>
      <c r="G58" s="32">
        <f t="shared" si="23"/>
        <v>10930</v>
      </c>
      <c r="H58" s="32">
        <f t="shared" si="23"/>
        <v>11260</v>
      </c>
      <c r="I58" s="32">
        <f t="shared" si="23"/>
        <v>12745</v>
      </c>
      <c r="J58" s="32">
        <f t="shared" si="23"/>
        <v>13625</v>
      </c>
      <c r="K58" s="32">
        <f t="shared" si="23"/>
        <v>13625</v>
      </c>
      <c r="L58" s="32">
        <f t="shared" si="23"/>
        <v>18625</v>
      </c>
      <c r="M58" s="32">
        <f t="shared" si="23"/>
        <v>20275</v>
      </c>
      <c r="N58" s="32">
        <f t="shared" si="23"/>
        <v>15775</v>
      </c>
      <c r="O58" s="32">
        <f t="shared" si="23"/>
        <v>15275</v>
      </c>
      <c r="P58" s="32">
        <f t="shared" si="23"/>
        <v>15775</v>
      </c>
      <c r="Q58" s="32">
        <f t="shared" si="23"/>
        <v>173755</v>
      </c>
      <c r="R58" s="39">
        <f t="shared" si="23"/>
        <v>194800</v>
      </c>
    </row>
    <row r="59" spans="1:18" ht="12.75">
      <c r="A59" s="23"/>
      <c r="B59" s="24"/>
      <c r="C59" s="24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4"/>
      <c r="R59" s="27"/>
    </row>
    <row r="60" spans="1:18" s="7" customFormat="1" ht="12.75">
      <c r="A60" s="40" t="s">
        <v>65</v>
      </c>
      <c r="B60" s="20"/>
      <c r="C60" s="41">
        <v>0.2</v>
      </c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0">
        <f>0.2*Q58</f>
        <v>34751</v>
      </c>
      <c r="R60" s="22">
        <f>R58*C60</f>
        <v>38960</v>
      </c>
    </row>
    <row r="61" spans="1:18" ht="12.75">
      <c r="A61" s="23"/>
      <c r="B61" s="24"/>
      <c r="C61" s="24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4"/>
      <c r="R61" s="27"/>
    </row>
    <row r="62" spans="1:18" s="7" customFormat="1" ht="12.75">
      <c r="A62" s="45" t="s">
        <v>66</v>
      </c>
      <c r="B62" s="42"/>
      <c r="C62" s="42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>
        <f>Q58+Q60</f>
        <v>208506</v>
      </c>
      <c r="R62" s="44">
        <f>R58+R60</f>
        <v>233760</v>
      </c>
    </row>
    <row r="65" spans="1:18" ht="12.75">
      <c r="A65" s="3"/>
      <c r="D65" s="4"/>
      <c r="P65" s="3"/>
      <c r="Q65" s="2"/>
      <c r="R65"/>
    </row>
  </sheetData>
  <sheetProtection/>
  <printOptions horizontalCentered="1"/>
  <pageMargins left="0.3" right="0.17" top="0.38" bottom="0.31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Owner</cp:lastModifiedBy>
  <cp:lastPrinted>2012-12-14T03:38:21Z</cp:lastPrinted>
  <dcterms:created xsi:type="dcterms:W3CDTF">1998-11-04T19:35:10Z</dcterms:created>
  <dcterms:modified xsi:type="dcterms:W3CDTF">2013-01-15T05:24:58Z</dcterms:modified>
  <cp:category/>
  <cp:version/>
  <cp:contentType/>
  <cp:contentStatus/>
</cp:coreProperties>
</file>